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" yWindow="150" windowWidth="12330" windowHeight="11460" firstSheet="2" activeTab="2"/>
  </bookViews>
  <sheets>
    <sheet name="2020 (1)" sheetId="1" state="hidden" r:id="rId1"/>
    <sheet name="2020 (2)" sheetId="3" state="hidden" r:id="rId2"/>
    <sheet name="2020 (3)" sheetId="4" r:id="rId3"/>
  </sheets>
  <definedNames>
    <definedName name="_xlnm.Print_Titles" localSheetId="0">'2020 (1)'!$4:$5</definedName>
    <definedName name="_xlnm.Print_Titles" localSheetId="1">'2020 (2)'!$4:$5</definedName>
    <definedName name="_xlnm.Print_Titles" localSheetId="2">'2020 (3)'!$4:$5</definedName>
  </definedNames>
  <calcPr calcId="125725"/>
</workbook>
</file>

<file path=xl/calcChain.xml><?xml version="1.0" encoding="utf-8"?>
<calcChain xmlns="http://schemas.openxmlformats.org/spreadsheetml/2006/main">
  <c r="D11" i="4"/>
  <c r="D15"/>
  <c r="D14"/>
  <c r="D18"/>
  <c r="D7"/>
  <c r="D47"/>
  <c r="C47"/>
  <c r="B47"/>
  <c r="D45"/>
  <c r="C45"/>
  <c r="C28" s="1"/>
  <c r="B45"/>
  <c r="D42"/>
  <c r="D41" s="1"/>
  <c r="D40" s="1"/>
  <c r="B42"/>
  <c r="B41" s="1"/>
  <c r="B40" s="1"/>
  <c r="D29"/>
  <c r="C29"/>
  <c r="B29"/>
  <c r="C26"/>
  <c r="B26"/>
  <c r="B9"/>
  <c r="B38" s="1"/>
  <c r="B37" s="1"/>
  <c r="B36" s="1"/>
  <c r="B35" s="1"/>
  <c r="C8"/>
  <c r="C9" s="1"/>
  <c r="C27" s="1"/>
  <c r="D47" i="3"/>
  <c r="C47"/>
  <c r="B47"/>
  <c r="D45"/>
  <c r="C45"/>
  <c r="C28" s="1"/>
  <c r="B45"/>
  <c r="D42"/>
  <c r="B42"/>
  <c r="B41" s="1"/>
  <c r="B40" s="1"/>
  <c r="D29"/>
  <c r="C29"/>
  <c r="B29"/>
  <c r="C26"/>
  <c r="B26"/>
  <c r="B9"/>
  <c r="B38" s="1"/>
  <c r="B37" s="1"/>
  <c r="B36" s="1"/>
  <c r="B35" s="1"/>
  <c r="C8"/>
  <c r="C9" s="1"/>
  <c r="B28" i="4" l="1"/>
  <c r="D8"/>
  <c r="D9" s="1"/>
  <c r="D38" s="1"/>
  <c r="D37" s="1"/>
  <c r="D36" s="1"/>
  <c r="D35" s="1"/>
  <c r="D28"/>
  <c r="D26"/>
  <c r="B27"/>
  <c r="C27" i="3"/>
  <c r="B28"/>
  <c r="D28"/>
  <c r="D26"/>
  <c r="D8"/>
  <c r="B27"/>
  <c r="D41"/>
  <c r="D27" i="4" l="1"/>
  <c r="D9" i="3"/>
  <c r="D40"/>
  <c r="D38" l="1"/>
  <c r="D27"/>
  <c r="D37" l="1"/>
  <c r="D36" l="1"/>
  <c r="D35" l="1"/>
  <c r="G48" i="1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7"/>
  <c r="E28"/>
  <c r="E47"/>
  <c r="E7"/>
  <c r="E29"/>
  <c r="E18"/>
  <c r="E19"/>
  <c r="E11"/>
  <c r="E26" l="1"/>
  <c r="E12"/>
  <c r="E13"/>
  <c r="E14"/>
  <c r="E15"/>
  <c r="E16"/>
  <c r="E17"/>
  <c r="E20"/>
  <c r="E21"/>
  <c r="E22"/>
  <c r="E23"/>
  <c r="E24"/>
  <c r="E25"/>
  <c r="E9"/>
  <c r="E27" s="1"/>
  <c r="E8"/>
  <c r="D28"/>
  <c r="D47"/>
  <c r="C8"/>
  <c r="D8" s="1"/>
  <c r="B9"/>
  <c r="B27" s="1"/>
  <c r="C47"/>
  <c r="C45"/>
  <c r="C29"/>
  <c r="C9" l="1"/>
  <c r="C26"/>
  <c r="C28"/>
  <c r="D29"/>
  <c r="C27" l="1"/>
  <c r="B29"/>
  <c r="B38"/>
  <c r="B37" s="1"/>
  <c r="B36" s="1"/>
  <c r="B35" s="1"/>
  <c r="B47"/>
  <c r="D45"/>
  <c r="B45"/>
  <c r="D42"/>
  <c r="B42"/>
  <c r="B41" s="1"/>
  <c r="B40" s="1"/>
  <c r="D41"/>
  <c r="D40" s="1"/>
  <c r="B26"/>
  <c r="D9"/>
  <c r="D38" s="1"/>
  <c r="D37" s="1"/>
  <c r="D36" s="1"/>
  <c r="D35" s="1"/>
  <c r="B28" l="1"/>
  <c r="D26"/>
  <c r="D27" l="1"/>
</calcChain>
</file>

<file path=xl/sharedStrings.xml><?xml version="1.0" encoding="utf-8"?>
<sst xmlns="http://schemas.openxmlformats.org/spreadsheetml/2006/main" count="164" uniqueCount="56">
  <si>
    <t>тыс. рублей</t>
  </si>
  <si>
    <t>ДОХОДЫ</t>
  </si>
  <si>
    <t>Налоговые и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</si>
  <si>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</si>
  <si>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</si>
  <si>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</si>
  <si>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</si>
  <si>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</si>
  <si>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</si>
  <si>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</si>
  <si>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</si>
  <si>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</si>
  <si>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</si>
  <si>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</si>
  <si>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</si>
  <si>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</si>
  <si>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</si>
  <si>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</si>
  <si>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</si>
  <si>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</si>
  <si>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</si>
  <si>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Источники финансирования дефицитов бюджетов - всего</t>
  </si>
  <si>
    <t>Иные источники внутреннего финансирования дефицитов бюджетов</t>
  </si>
  <si>
    <t>Средства от продажи акций и иных форм участия в капитале, находящихся в собственности городских округов</t>
  </si>
  <si>
    <t>Изменение остатков средств</t>
  </si>
  <si>
    <t>Изменение остатков средств на счетах по учету средств бюджетов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</si>
  <si>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</si>
  <si>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</si>
  <si>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</si>
  <si>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</si>
  <si>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</si>
  <si>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Изменение иных финансовых активов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</si>
  <si>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</si>
  <si>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</si>
  <si>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</si>
  <si>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</si>
  <si>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 xml:space="preserve">КРЕДИТЫ ОТ КРЕДИТНЫХ ОРГАНИЗАЦИЙ </t>
  </si>
  <si>
    <t xml:space="preserve">Получение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</si>
  <si>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</si>
  <si>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</si>
  <si>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</si>
  <si>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администрации города Минусинска</t>
  </si>
  <si>
    <t>Серебрякова Елена Анатольевна, 2-56-49</t>
  </si>
  <si>
    <t>ИСТОЧНИКИ ВНУТРЕННЕГО ФИНАНСИРОВАНИЯ ДЕФИЦИТА БЮДЖЕТА ГОРОДА</t>
  </si>
  <si>
    <t>ДЕФИЦИТ БЮДЖЕТА</t>
  </si>
  <si>
    <t>ИСТОЧНИКИ ВНЕШНЕГО ФИНАНСИРОВАНИЯ ДЕФИЦИТА БЮДЖЕТА ГОРОДА</t>
  </si>
  <si>
    <t>Исп. Сафарова Марина Александровна, 2-15-97</t>
  </si>
  <si>
    <t>И.о. руководителя финансового управления</t>
  </si>
  <si>
    <t>Е.В. Гейль</t>
  </si>
  <si>
    <t>Оценка ожидаемого исполнения бюджета города Минусинска за 2020 год</t>
  </si>
  <si>
    <t>Уточненный план бюджета города на 01.10.2020</t>
  </si>
  <si>
    <t>Уточненный план бюджета города на 01.11.2020</t>
  </si>
  <si>
    <t>Ожидаемое исполнение бюджета города за 2020 год 1 вариант</t>
  </si>
  <si>
    <t>Ожидаемое исполнение бюджета города за 2020 год 2 вариант</t>
  </si>
  <si>
    <t>коллектор за счет собственных</t>
  </si>
  <si>
    <t>Ожидаемое исполнение бюджета города за 2020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</si>
</sst>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2" fillId="0" borderId="0"/>
    <xf numFmtId="0" fontId="1" fillId="0" borderId="0"/>
    <xf numFmtId="0" fontId="2" fillId="0" borderId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5" fillId="0" borderId="1" xfId="0" applyFont="1" applyFill="1" applyBorder="1"/>
    <xf numFmtId="0" fontId="4" fillId="0" borderId="1" xfId="0" applyFont="1" applyFill="1" applyBorder="1"/>
    <xf numFmtId="165" fontId="4" fillId="0" borderId="1" xfId="0" applyNumberFormat="1" applyFont="1" applyFill="1" applyBorder="1"/>
    <xf numFmtId="3" fontId="4" fillId="2" borderId="0" xfId="0" applyNumberFormat="1" applyFont="1" applyFill="1"/>
    <xf numFmtId="2" fontId="3" fillId="0" borderId="0" xfId="0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  <cellStyle name="Финансовый 2 2" xfId="6"/>
    <cellStyle name="Финансовый 3" xfId="7"/>
    <cellStyle name="Финансовый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opLeftCell="A14" workbookViewId="0">
      <selection activeCell="F48" sqref="F48"/>
    </sheetView>
  </sheetViews>
  <sheetFormatPr defaultRowHeight="15"/>
  <cols>
    <col min="1" max="1" width="52.7109375" style="1" customWidth="1"/>
    <col min="2" max="2" width="16" style="1" customWidth="1"/>
    <col min="3" max="3" width="14.5703125" style="1" customWidth="1"/>
    <col min="4" max="4" width="13.28515625" style="1" customWidth="1"/>
    <col min="5" max="5" width="13.42578125" style="1" customWidth="1"/>
    <col min="6" max="16384" width="9.140625" style="1"/>
  </cols>
  <sheetData>
    <row r="1" spans="1:7">
      <c r="A1" s="27" t="s">
        <v>49</v>
      </c>
      <c r="B1" s="27"/>
      <c r="C1" s="27"/>
      <c r="D1" s="27"/>
    </row>
    <row r="2" spans="1:7" ht="19.5" customHeight="1">
      <c r="A2" s="27"/>
      <c r="B2" s="27"/>
      <c r="C2" s="27"/>
      <c r="D2" s="27"/>
    </row>
    <row r="3" spans="1:7">
      <c r="B3" s="2"/>
      <c r="C3" s="2"/>
      <c r="D3" s="4" t="s">
        <v>0</v>
      </c>
    </row>
    <row r="4" spans="1:7" s="7" customFormat="1" ht="96" customHeight="1">
      <c r="A4" s="5"/>
      <c r="B4" s="6" t="s">
        <v>50</v>
      </c>
      <c r="C4" s="6" t="s">
        <v>51</v>
      </c>
      <c r="D4" s="6" t="s">
        <v>52</v>
      </c>
      <c r="E4" s="6" t="s">
        <v>53</v>
      </c>
    </row>
    <row r="5" spans="1:7" s="2" customFormat="1">
      <c r="A5" s="8">
        <v>1</v>
      </c>
      <c r="B5" s="8">
        <v>2</v>
      </c>
      <c r="C5" s="8"/>
      <c r="D5" s="8">
        <v>3</v>
      </c>
      <c r="E5" s="8"/>
    </row>
    <row r="6" spans="1:7" s="9" customFormat="1" ht="19.5" customHeight="1">
      <c r="A6" s="28" t="s">
        <v>1</v>
      </c>
      <c r="B6" s="28"/>
      <c r="C6" s="28"/>
      <c r="D6" s="28"/>
      <c r="E6" s="23"/>
    </row>
    <row r="7" spans="1:7" ht="17.25" customHeight="1">
      <c r="A7" s="10" t="s">
        <v>2</v>
      </c>
      <c r="B7" s="11">
        <v>443757.43</v>
      </c>
      <c r="C7" s="11">
        <v>443757.43</v>
      </c>
      <c r="D7" s="11">
        <v>443757</v>
      </c>
      <c r="E7" s="11">
        <f>D7+4849</f>
        <v>448606</v>
      </c>
      <c r="F7" s="3">
        <f>E7-D7</f>
        <v>4849</v>
      </c>
    </row>
    <row r="8" spans="1:7" ht="19.5" customHeight="1">
      <c r="A8" s="10" t="s">
        <v>3</v>
      </c>
      <c r="B8" s="11">
        <v>2203363.21</v>
      </c>
      <c r="C8" s="11">
        <f>2244122-21410</f>
        <v>2222712</v>
      </c>
      <c r="D8" s="11">
        <f>C8+21410</f>
        <v>2244122</v>
      </c>
      <c r="E8" s="11">
        <f>D8</f>
        <v>2244122</v>
      </c>
      <c r="F8" s="3">
        <f t="shared" ref="F8:F49" si="0">E8-D8</f>
        <v>0</v>
      </c>
      <c r="G8" s="3"/>
    </row>
    <row r="9" spans="1:7" s="9" customFormat="1" ht="20.25" customHeight="1">
      <c r="A9" s="12" t="s">
        <v>4</v>
      </c>
      <c r="B9" s="13">
        <f>SUM(B7:B8)</f>
        <v>2647120.64</v>
      </c>
      <c r="C9" s="13">
        <f>C7+C8</f>
        <v>2666469.4300000002</v>
      </c>
      <c r="D9" s="13">
        <f>D7+D8</f>
        <v>2687879</v>
      </c>
      <c r="E9" s="11">
        <f>E7+E8</f>
        <v>2692728</v>
      </c>
      <c r="F9" s="26">
        <f t="shared" si="0"/>
        <v>4849</v>
      </c>
      <c r="G9" s="1" t="s">
        <v>54</v>
      </c>
    </row>
    <row r="10" spans="1:7" ht="20.25" customHeight="1">
      <c r="A10" s="28" t="s">
        <v>5</v>
      </c>
      <c r="B10" s="28"/>
      <c r="C10" s="28"/>
      <c r="D10" s="28"/>
      <c r="E10" s="24"/>
      <c r="F10" s="3">
        <f t="shared" si="0"/>
        <v>0</v>
      </c>
    </row>
    <row r="11" spans="1:7" ht="20.25" customHeight="1">
      <c r="A11" s="14" t="s">
        <v>6</v>
      </c>
      <c r="B11" s="11">
        <v>144762</v>
      </c>
      <c r="C11" s="11">
        <v>135855</v>
      </c>
      <c r="D11" s="11">
        <v>137530</v>
      </c>
      <c r="E11" s="11">
        <f>D11-910</f>
        <v>136620</v>
      </c>
      <c r="F11" s="3">
        <f t="shared" si="0"/>
        <v>-910</v>
      </c>
    </row>
    <row r="12" spans="1:7" ht="18.75" customHeight="1">
      <c r="A12" s="14" t="s">
        <v>7</v>
      </c>
      <c r="B12" s="11">
        <v>400</v>
      </c>
      <c r="C12" s="11">
        <v>400</v>
      </c>
      <c r="D12" s="11">
        <v>400</v>
      </c>
      <c r="E12" s="11">
        <f t="shared" ref="E12:E25" si="1">D12</f>
        <v>400</v>
      </c>
      <c r="F12" s="3">
        <f t="shared" si="0"/>
        <v>0</v>
      </c>
    </row>
    <row r="13" spans="1:7" ht="30">
      <c r="A13" s="14" t="s">
        <v>8</v>
      </c>
      <c r="B13" s="11">
        <v>4850</v>
      </c>
      <c r="C13" s="11">
        <v>4952</v>
      </c>
      <c r="D13" s="11">
        <v>6969</v>
      </c>
      <c r="E13" s="11">
        <f t="shared" si="1"/>
        <v>6969</v>
      </c>
      <c r="F13" s="3">
        <f t="shared" si="0"/>
        <v>0</v>
      </c>
    </row>
    <row r="14" spans="1:7">
      <c r="A14" s="14" t="s">
        <v>9</v>
      </c>
      <c r="B14" s="11">
        <v>316234</v>
      </c>
      <c r="C14" s="11">
        <v>318363</v>
      </c>
      <c r="D14" s="11">
        <v>316814</v>
      </c>
      <c r="E14" s="11">
        <f t="shared" si="1"/>
        <v>316814</v>
      </c>
      <c r="F14" s="3">
        <f t="shared" si="0"/>
        <v>0</v>
      </c>
    </row>
    <row r="15" spans="1:7">
      <c r="A15" s="14" t="s">
        <v>10</v>
      </c>
      <c r="B15" s="11">
        <v>187545</v>
      </c>
      <c r="C15" s="11">
        <v>220630</v>
      </c>
      <c r="D15" s="11">
        <v>221405</v>
      </c>
      <c r="E15" s="11">
        <f t="shared" si="1"/>
        <v>221405</v>
      </c>
      <c r="F15" s="3">
        <f t="shared" si="0"/>
        <v>0</v>
      </c>
    </row>
    <row r="16" spans="1:7" hidden="1">
      <c r="A16" s="14" t="s">
        <v>11</v>
      </c>
      <c r="B16" s="11">
        <v>0</v>
      </c>
      <c r="C16" s="11">
        <v>0</v>
      </c>
      <c r="D16" s="11">
        <v>0</v>
      </c>
      <c r="E16" s="11">
        <f t="shared" si="1"/>
        <v>0</v>
      </c>
      <c r="F16" s="3">
        <f t="shared" si="0"/>
        <v>0</v>
      </c>
    </row>
    <row r="17" spans="1:6">
      <c r="A17" s="14" t="s">
        <v>11</v>
      </c>
      <c r="B17" s="11">
        <v>1768</v>
      </c>
      <c r="C17" s="11">
        <v>1768</v>
      </c>
      <c r="D17" s="11">
        <v>1768</v>
      </c>
      <c r="E17" s="11">
        <f t="shared" si="1"/>
        <v>1768</v>
      </c>
      <c r="F17" s="3">
        <f t="shared" si="0"/>
        <v>0</v>
      </c>
    </row>
    <row r="18" spans="1:6">
      <c r="A18" s="14" t="s">
        <v>12</v>
      </c>
      <c r="B18" s="11">
        <v>1582710</v>
      </c>
      <c r="C18" s="11">
        <v>1588882</v>
      </c>
      <c r="D18" s="11">
        <v>1583994</v>
      </c>
      <c r="E18" s="11">
        <f>D18-299</f>
        <v>1583695</v>
      </c>
      <c r="F18" s="3">
        <f t="shared" si="0"/>
        <v>-299</v>
      </c>
    </row>
    <row r="19" spans="1:6">
      <c r="A19" s="14" t="s">
        <v>13</v>
      </c>
      <c r="B19" s="11">
        <v>230621</v>
      </c>
      <c r="C19" s="11">
        <v>231240</v>
      </c>
      <c r="D19" s="11">
        <v>230068</v>
      </c>
      <c r="E19" s="11">
        <f>D19-790</f>
        <v>229278</v>
      </c>
      <c r="F19" s="3">
        <f t="shared" si="0"/>
        <v>-790</v>
      </c>
    </row>
    <row r="20" spans="1:6">
      <c r="A20" s="14" t="s">
        <v>14</v>
      </c>
      <c r="B20" s="11">
        <v>42</v>
      </c>
      <c r="C20" s="11">
        <v>42</v>
      </c>
      <c r="D20" s="11">
        <v>42</v>
      </c>
      <c r="E20" s="11">
        <f t="shared" si="1"/>
        <v>42</v>
      </c>
      <c r="F20" s="3">
        <f t="shared" si="0"/>
        <v>0</v>
      </c>
    </row>
    <row r="21" spans="1:6">
      <c r="A21" s="14" t="s">
        <v>15</v>
      </c>
      <c r="B21" s="11">
        <v>153666</v>
      </c>
      <c r="C21" s="11">
        <v>139492</v>
      </c>
      <c r="D21" s="11">
        <v>139453</v>
      </c>
      <c r="E21" s="11">
        <f t="shared" si="1"/>
        <v>139453</v>
      </c>
      <c r="F21" s="3">
        <f t="shared" si="0"/>
        <v>0</v>
      </c>
    </row>
    <row r="22" spans="1:6">
      <c r="A22" s="14" t="s">
        <v>16</v>
      </c>
      <c r="B22" s="11">
        <v>75023</v>
      </c>
      <c r="C22" s="11">
        <v>75345</v>
      </c>
      <c r="D22" s="11">
        <v>73951</v>
      </c>
      <c r="E22" s="11">
        <f t="shared" si="1"/>
        <v>73951</v>
      </c>
      <c r="F22" s="3">
        <f t="shared" si="0"/>
        <v>0</v>
      </c>
    </row>
    <row r="23" spans="1:6" hidden="1">
      <c r="A23" s="14" t="s">
        <v>17</v>
      </c>
      <c r="B23" s="11">
        <v>0</v>
      </c>
      <c r="C23" s="11">
        <v>0</v>
      </c>
      <c r="D23" s="11">
        <v>0</v>
      </c>
      <c r="E23" s="11">
        <f t="shared" si="1"/>
        <v>0</v>
      </c>
      <c r="F23" s="3">
        <f t="shared" si="0"/>
        <v>0</v>
      </c>
    </row>
    <row r="24" spans="1:6" ht="16.5" customHeight="1">
      <c r="A24" s="14" t="s">
        <v>18</v>
      </c>
      <c r="B24" s="11">
        <v>187.7</v>
      </c>
      <c r="C24" s="11">
        <v>188</v>
      </c>
      <c r="D24" s="11">
        <v>83</v>
      </c>
      <c r="E24" s="11">
        <f t="shared" si="1"/>
        <v>83</v>
      </c>
      <c r="F24" s="3">
        <f t="shared" si="0"/>
        <v>0</v>
      </c>
    </row>
    <row r="25" spans="1:6" hidden="1">
      <c r="A25" s="14" t="s">
        <v>19</v>
      </c>
      <c r="B25" s="11">
        <v>0</v>
      </c>
      <c r="C25" s="11">
        <v>0</v>
      </c>
      <c r="D25" s="11">
        <v>0</v>
      </c>
      <c r="E25" s="11">
        <f t="shared" si="1"/>
        <v>0</v>
      </c>
      <c r="F25" s="3">
        <f t="shared" si="0"/>
        <v>0</v>
      </c>
    </row>
    <row r="26" spans="1:6" s="9" customFormat="1" ht="16.5" customHeight="1">
      <c r="A26" s="15" t="s">
        <v>20</v>
      </c>
      <c r="B26" s="13">
        <f>SUM(B11:B25)</f>
        <v>2697808.7</v>
      </c>
      <c r="C26" s="13">
        <f>SUM(C11:C25)</f>
        <v>2717157</v>
      </c>
      <c r="D26" s="13">
        <f>SUM(D11:D25)</f>
        <v>2712477</v>
      </c>
      <c r="E26" s="13">
        <f>SUM(E11:E25)</f>
        <v>2710478</v>
      </c>
      <c r="F26" s="26">
        <f t="shared" si="0"/>
        <v>-1999</v>
      </c>
    </row>
    <row r="27" spans="1:6" ht="17.25" customHeight="1">
      <c r="A27" s="16" t="s">
        <v>44</v>
      </c>
      <c r="B27" s="17">
        <f>B9-B26</f>
        <v>-50688.060000000056</v>
      </c>
      <c r="C27" s="17">
        <f>C9-C26</f>
        <v>-50687.569999999832</v>
      </c>
      <c r="D27" s="17">
        <f>D9-D26</f>
        <v>-24598</v>
      </c>
      <c r="E27" s="11">
        <f>E9-E26</f>
        <v>-17750</v>
      </c>
      <c r="F27" s="3">
        <f t="shared" si="0"/>
        <v>6848</v>
      </c>
    </row>
    <row r="28" spans="1:6" ht="15" customHeight="1">
      <c r="A28" s="18" t="s">
        <v>21</v>
      </c>
      <c r="B28" s="11">
        <f>B32+B45+B47+B29</f>
        <v>50688</v>
      </c>
      <c r="C28" s="11">
        <f>C32+C45+C47+C29</f>
        <v>50688</v>
      </c>
      <c r="D28" s="11">
        <f>D32+D45+D47+D29</f>
        <v>24598</v>
      </c>
      <c r="E28" s="25">
        <f>E29+E47</f>
        <v>17750</v>
      </c>
      <c r="F28" s="3">
        <f t="shared" si="0"/>
        <v>-6848</v>
      </c>
    </row>
    <row r="29" spans="1:6" ht="30" customHeight="1">
      <c r="A29" s="18" t="s">
        <v>43</v>
      </c>
      <c r="B29" s="11">
        <f>B30</f>
        <v>12650</v>
      </c>
      <c r="C29" s="11">
        <f>C30</f>
        <v>12650</v>
      </c>
      <c r="D29" s="11">
        <f>D30</f>
        <v>12650</v>
      </c>
      <c r="E29" s="25">
        <f>E30</f>
        <v>12650</v>
      </c>
      <c r="F29" s="3">
        <f t="shared" si="0"/>
        <v>0</v>
      </c>
    </row>
    <row r="30" spans="1:6" ht="32.25" customHeight="1">
      <c r="A30" s="18" t="s">
        <v>22</v>
      </c>
      <c r="B30" s="11">
        <v>12650</v>
      </c>
      <c r="C30" s="11">
        <v>12650</v>
      </c>
      <c r="D30" s="11">
        <v>12650</v>
      </c>
      <c r="E30" s="25">
        <v>12650</v>
      </c>
      <c r="F30" s="3">
        <f t="shared" si="0"/>
        <v>0</v>
      </c>
    </row>
    <row r="31" spans="1:6" ht="45" hidden="1">
      <c r="A31" s="18" t="s">
        <v>23</v>
      </c>
      <c r="B31" s="11"/>
      <c r="C31" s="11"/>
      <c r="D31" s="11"/>
      <c r="E31" s="25"/>
      <c r="F31" s="3">
        <f t="shared" si="0"/>
        <v>0</v>
      </c>
    </row>
    <row r="32" spans="1:6" ht="30.75" customHeight="1">
      <c r="A32" s="18" t="s">
        <v>45</v>
      </c>
      <c r="B32" s="11"/>
      <c r="C32" s="11"/>
      <c r="D32" s="11"/>
      <c r="E32" s="25"/>
      <c r="F32" s="3">
        <f t="shared" si="0"/>
        <v>0</v>
      </c>
    </row>
    <row r="33" spans="1:7" ht="17.25" customHeight="1">
      <c r="A33" s="18" t="s">
        <v>24</v>
      </c>
      <c r="B33" s="11"/>
      <c r="C33" s="11"/>
      <c r="D33" s="11"/>
      <c r="E33" s="25"/>
      <c r="F33" s="3">
        <f t="shared" si="0"/>
        <v>0</v>
      </c>
    </row>
    <row r="34" spans="1:7" ht="32.25" customHeight="1">
      <c r="A34" s="18" t="s">
        <v>25</v>
      </c>
      <c r="B34" s="11"/>
      <c r="C34" s="11"/>
      <c r="D34" s="11"/>
      <c r="E34" s="25"/>
      <c r="F34" s="3">
        <f t="shared" si="0"/>
        <v>0</v>
      </c>
    </row>
    <row r="35" spans="1:7" ht="51" hidden="1" customHeight="1">
      <c r="A35" s="18" t="s">
        <v>26</v>
      </c>
      <c r="B35" s="11">
        <f t="shared" ref="B35:D37" si="2">B36</f>
        <v>-2647120.64</v>
      </c>
      <c r="C35" s="11"/>
      <c r="D35" s="11">
        <f t="shared" si="2"/>
        <v>-2687879</v>
      </c>
      <c r="E35" s="25"/>
      <c r="F35" s="3">
        <f t="shared" si="0"/>
        <v>2687879</v>
      </c>
    </row>
    <row r="36" spans="1:7" ht="21" hidden="1" customHeight="1">
      <c r="A36" s="18" t="s">
        <v>27</v>
      </c>
      <c r="B36" s="11">
        <f t="shared" si="2"/>
        <v>-2647120.64</v>
      </c>
      <c r="C36" s="11"/>
      <c r="D36" s="11">
        <f t="shared" si="2"/>
        <v>-2687879</v>
      </c>
      <c r="E36" s="25"/>
      <c r="F36" s="3">
        <f t="shared" si="0"/>
        <v>2687879</v>
      </c>
    </row>
    <row r="37" spans="1:7" ht="22.5" hidden="1" customHeight="1">
      <c r="A37" s="18" t="s">
        <v>28</v>
      </c>
      <c r="B37" s="11">
        <f t="shared" si="2"/>
        <v>-2647120.64</v>
      </c>
      <c r="C37" s="11"/>
      <c r="D37" s="11">
        <f t="shared" si="2"/>
        <v>-2687879</v>
      </c>
      <c r="E37" s="25"/>
      <c r="F37" s="3">
        <f t="shared" si="0"/>
        <v>2687879</v>
      </c>
    </row>
    <row r="38" spans="1:7" ht="37.5" hidden="1" customHeight="1">
      <c r="A38" s="18" t="s">
        <v>29</v>
      </c>
      <c r="B38" s="11">
        <f>-B9</f>
        <v>-2647120.64</v>
      </c>
      <c r="C38" s="11"/>
      <c r="D38" s="11">
        <f>-D9</f>
        <v>-2687879</v>
      </c>
      <c r="E38" s="25"/>
      <c r="F38" s="3">
        <f t="shared" si="0"/>
        <v>2687879</v>
      </c>
    </row>
    <row r="39" spans="1:7" ht="37.5" hidden="1" customHeight="1">
      <c r="A39" s="18" t="s">
        <v>30</v>
      </c>
      <c r="B39" s="11"/>
      <c r="C39" s="11"/>
      <c r="D39" s="11"/>
      <c r="E39" s="25"/>
      <c r="F39" s="3">
        <f t="shared" si="0"/>
        <v>0</v>
      </c>
    </row>
    <row r="40" spans="1:7" ht="37.5" hidden="1" customHeight="1">
      <c r="A40" s="18" t="s">
        <v>31</v>
      </c>
      <c r="B40" s="11">
        <f t="shared" ref="B40:D42" si="3">B41</f>
        <v>1828526</v>
      </c>
      <c r="C40" s="11"/>
      <c r="D40" s="11">
        <f t="shared" si="3"/>
        <v>1972403</v>
      </c>
      <c r="E40" s="25"/>
      <c r="F40" s="3">
        <f t="shared" si="0"/>
        <v>-1972403</v>
      </c>
    </row>
    <row r="41" spans="1:7" ht="24.75" hidden="1" customHeight="1">
      <c r="A41" s="18" t="s">
        <v>32</v>
      </c>
      <c r="B41" s="11">
        <f t="shared" si="3"/>
        <v>1828526</v>
      </c>
      <c r="C41" s="11"/>
      <c r="D41" s="11">
        <f t="shared" si="3"/>
        <v>1972403</v>
      </c>
      <c r="E41" s="25"/>
      <c r="F41" s="3">
        <f t="shared" si="0"/>
        <v>-1972403</v>
      </c>
    </row>
    <row r="42" spans="1:7" ht="24.75" hidden="1" customHeight="1">
      <c r="A42" s="18" t="s">
        <v>33</v>
      </c>
      <c r="B42" s="11">
        <f t="shared" si="3"/>
        <v>1828526</v>
      </c>
      <c r="C42" s="11"/>
      <c r="D42" s="11">
        <f t="shared" si="3"/>
        <v>1972403</v>
      </c>
      <c r="E42" s="25"/>
      <c r="F42" s="3">
        <f t="shared" si="0"/>
        <v>-1972403</v>
      </c>
    </row>
    <row r="43" spans="1:7" ht="32.25" hidden="1" customHeight="1">
      <c r="A43" s="18" t="s">
        <v>34</v>
      </c>
      <c r="B43" s="11">
        <v>1828526</v>
      </c>
      <c r="C43" s="11"/>
      <c r="D43" s="11">
        <v>1972403</v>
      </c>
      <c r="E43" s="25"/>
      <c r="F43" s="3">
        <f t="shared" si="0"/>
        <v>-1972403</v>
      </c>
    </row>
    <row r="44" spans="1:7" ht="30" hidden="1">
      <c r="A44" s="18" t="s">
        <v>35</v>
      </c>
      <c r="B44" s="11"/>
      <c r="C44" s="11"/>
      <c r="D44" s="11"/>
      <c r="E44" s="25"/>
      <c r="F44" s="3">
        <f t="shared" si="0"/>
        <v>0</v>
      </c>
    </row>
    <row r="45" spans="1:7">
      <c r="A45" s="18" t="s">
        <v>36</v>
      </c>
      <c r="B45" s="11">
        <f>B46</f>
        <v>0</v>
      </c>
      <c r="C45" s="11">
        <f>C46</f>
        <v>0</v>
      </c>
      <c r="D45" s="11">
        <f>D46</f>
        <v>0</v>
      </c>
      <c r="E45" s="25"/>
      <c r="F45" s="3">
        <f t="shared" si="0"/>
        <v>0</v>
      </c>
    </row>
    <row r="46" spans="1:7" ht="30">
      <c r="A46" s="18" t="s">
        <v>37</v>
      </c>
      <c r="B46" s="11">
        <v>0</v>
      </c>
      <c r="C46" s="11">
        <v>0</v>
      </c>
      <c r="D46" s="11">
        <v>0</v>
      </c>
      <c r="E46" s="25"/>
      <c r="F46" s="3">
        <f t="shared" si="0"/>
        <v>0</v>
      </c>
    </row>
    <row r="47" spans="1:7" ht="46.5" customHeight="1">
      <c r="A47" s="18" t="s">
        <v>38</v>
      </c>
      <c r="B47" s="11">
        <f>B48+B49</f>
        <v>38038</v>
      </c>
      <c r="C47" s="11">
        <f>C48+C49</f>
        <v>38038</v>
      </c>
      <c r="D47" s="11">
        <f>D48+D49</f>
        <v>11948</v>
      </c>
      <c r="E47" s="25">
        <f>E48+E49</f>
        <v>5100</v>
      </c>
      <c r="F47" s="3">
        <f t="shared" si="0"/>
        <v>-6848</v>
      </c>
    </row>
    <row r="48" spans="1:7" ht="44.25" customHeight="1">
      <c r="A48" s="18" t="s">
        <v>39</v>
      </c>
      <c r="B48" s="11">
        <v>68938</v>
      </c>
      <c r="C48" s="11">
        <v>68938</v>
      </c>
      <c r="D48" s="11">
        <v>42848</v>
      </c>
      <c r="E48" s="25">
        <v>36000</v>
      </c>
      <c r="F48" s="3">
        <f t="shared" si="0"/>
        <v>-6848</v>
      </c>
      <c r="G48" s="3">
        <f>E48+F9</f>
        <v>40849</v>
      </c>
    </row>
    <row r="49" spans="1:6" ht="45">
      <c r="A49" s="18" t="s">
        <v>40</v>
      </c>
      <c r="B49" s="11">
        <v>-30900</v>
      </c>
      <c r="C49" s="11">
        <v>-30900</v>
      </c>
      <c r="D49" s="24">
        <v>-30900</v>
      </c>
      <c r="E49" s="25">
        <v>-30900</v>
      </c>
      <c r="F49" s="3">
        <f t="shared" si="0"/>
        <v>0</v>
      </c>
    </row>
    <row r="50" spans="1:6">
      <c r="A50" s="29"/>
      <c r="B50" s="30"/>
      <c r="C50" s="30"/>
      <c r="D50" s="30"/>
      <c r="E50" s="19"/>
    </row>
    <row r="51" spans="1:6">
      <c r="A51" s="20"/>
      <c r="E51" s="19"/>
    </row>
    <row r="52" spans="1:6" ht="15.75">
      <c r="A52" s="22" t="s">
        <v>47</v>
      </c>
      <c r="B52" s="22"/>
      <c r="C52" s="22"/>
      <c r="D52" s="22"/>
      <c r="E52" s="19"/>
    </row>
    <row r="53" spans="1:6" ht="15.75">
      <c r="A53" s="22" t="s">
        <v>41</v>
      </c>
      <c r="B53" s="22"/>
      <c r="C53" s="22"/>
      <c r="D53" s="22" t="s">
        <v>48</v>
      </c>
      <c r="E53" s="19"/>
    </row>
    <row r="54" spans="1:6">
      <c r="E54" s="19"/>
    </row>
    <row r="55" spans="1:6">
      <c r="E55" s="19"/>
    </row>
    <row r="56" spans="1:6">
      <c r="E56" s="19"/>
    </row>
    <row r="57" spans="1:6">
      <c r="A57" s="21" t="s">
        <v>46</v>
      </c>
      <c r="E57" s="19"/>
    </row>
    <row r="58" spans="1:6">
      <c r="A58" s="21" t="s">
        <v>42</v>
      </c>
      <c r="E58" s="19"/>
    </row>
    <row r="59" spans="1:6">
      <c r="E59" s="19"/>
    </row>
    <row r="60" spans="1:6">
      <c r="E60" s="19"/>
    </row>
    <row r="61" spans="1:6">
      <c r="E61" s="19"/>
    </row>
    <row r="62" spans="1:6">
      <c r="E62" s="19"/>
    </row>
    <row r="63" spans="1:6">
      <c r="E63" s="19"/>
    </row>
    <row r="64" spans="1:6">
      <c r="E64" s="19"/>
    </row>
  </sheetData>
  <mergeCells count="4">
    <mergeCell ref="A1:D2"/>
    <mergeCell ref="A6:D6"/>
    <mergeCell ref="A10:D10"/>
    <mergeCell ref="A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58"/>
  <sheetViews>
    <sheetView workbookViewId="0">
      <selection activeCell="D7" sqref="D7"/>
    </sheetView>
  </sheetViews>
  <sheetFormatPr defaultRowHeight="15"/>
  <cols>
    <col min="1" max="1" width="52.7109375" style="1" customWidth="1"/>
    <col min="2" max="2" width="16" style="1" customWidth="1"/>
    <col min="3" max="3" width="14.5703125" style="1" customWidth="1"/>
    <col min="4" max="4" width="13.28515625" style="1" customWidth="1"/>
    <col min="5" max="16384" width="9.140625" style="1"/>
  </cols>
  <sheetData>
    <row r="1" spans="1:4">
      <c r="A1" s="27" t="s">
        <v>49</v>
      </c>
      <c r="B1" s="27"/>
      <c r="C1" s="27"/>
      <c r="D1" s="27"/>
    </row>
    <row r="2" spans="1:4" ht="19.5" customHeight="1">
      <c r="A2" s="27"/>
      <c r="B2" s="27"/>
      <c r="C2" s="27"/>
      <c r="D2" s="27"/>
    </row>
    <row r="3" spans="1:4">
      <c r="B3" s="2"/>
      <c r="C3" s="2"/>
      <c r="D3" s="4" t="s">
        <v>0</v>
      </c>
    </row>
    <row r="4" spans="1:4" s="7" customFormat="1" ht="96" customHeight="1">
      <c r="A4" s="5"/>
      <c r="B4" s="6" t="s">
        <v>50</v>
      </c>
      <c r="C4" s="6" t="s">
        <v>51</v>
      </c>
      <c r="D4" s="6" t="s">
        <v>55</v>
      </c>
    </row>
    <row r="5" spans="1:4" s="2" customFormat="1">
      <c r="A5" s="8">
        <v>1</v>
      </c>
      <c r="B5" s="8">
        <v>2</v>
      </c>
      <c r="C5" s="8"/>
      <c r="D5" s="8">
        <v>3</v>
      </c>
    </row>
    <row r="6" spans="1:4" s="9" customFormat="1" ht="19.5" customHeight="1">
      <c r="A6" s="28" t="s">
        <v>1</v>
      </c>
      <c r="B6" s="28"/>
      <c r="C6" s="28"/>
      <c r="D6" s="28"/>
    </row>
    <row r="7" spans="1:4" ht="17.25" customHeight="1">
      <c r="A7" s="10" t="s">
        <v>2</v>
      </c>
      <c r="B7" s="11">
        <v>443757.43</v>
      </c>
      <c r="C7" s="11">
        <v>443757.43</v>
      </c>
      <c r="D7" s="11">
        <v>443757</v>
      </c>
    </row>
    <row r="8" spans="1:4" ht="19.5" customHeight="1">
      <c r="A8" s="10" t="s">
        <v>3</v>
      </c>
      <c r="B8" s="11">
        <v>2203363.21</v>
      </c>
      <c r="C8" s="11">
        <f>2244122-21410</f>
        <v>2222712</v>
      </c>
      <c r="D8" s="11">
        <f>C8+21410</f>
        <v>2244122</v>
      </c>
    </row>
    <row r="9" spans="1:4" s="9" customFormat="1" ht="20.25" customHeight="1">
      <c r="A9" s="12" t="s">
        <v>4</v>
      </c>
      <c r="B9" s="13">
        <f>SUM(B7:B8)</f>
        <v>2647120.64</v>
      </c>
      <c r="C9" s="13">
        <f>C7+C8</f>
        <v>2666469.4300000002</v>
      </c>
      <c r="D9" s="13">
        <f>D7+D8</f>
        <v>2687879</v>
      </c>
    </row>
    <row r="10" spans="1:4" ht="20.25" customHeight="1">
      <c r="A10" s="28" t="s">
        <v>5</v>
      </c>
      <c r="B10" s="28"/>
      <c r="C10" s="28"/>
      <c r="D10" s="28"/>
    </row>
    <row r="11" spans="1:4" ht="20.25" customHeight="1">
      <c r="A11" s="14" t="s">
        <v>6</v>
      </c>
      <c r="B11" s="11">
        <v>144762</v>
      </c>
      <c r="C11" s="11">
        <v>135855</v>
      </c>
      <c r="D11" s="11">
        <v>136620</v>
      </c>
    </row>
    <row r="12" spans="1:4" ht="18.75" customHeight="1">
      <c r="A12" s="14" t="s">
        <v>7</v>
      </c>
      <c r="B12" s="11">
        <v>400</v>
      </c>
      <c r="C12" s="11">
        <v>400</v>
      </c>
      <c r="D12" s="11">
        <v>400</v>
      </c>
    </row>
    <row r="13" spans="1:4" ht="30">
      <c r="A13" s="14" t="s">
        <v>8</v>
      </c>
      <c r="B13" s="11">
        <v>4850</v>
      </c>
      <c r="C13" s="11">
        <v>4952</v>
      </c>
      <c r="D13" s="11">
        <v>6969</v>
      </c>
    </row>
    <row r="14" spans="1:4">
      <c r="A14" s="14" t="s">
        <v>9</v>
      </c>
      <c r="B14" s="11">
        <v>316234</v>
      </c>
      <c r="C14" s="11">
        <v>318363</v>
      </c>
      <c r="D14" s="11">
        <v>316814</v>
      </c>
    </row>
    <row r="15" spans="1:4">
      <c r="A15" s="14" t="s">
        <v>10</v>
      </c>
      <c r="B15" s="11">
        <v>187545</v>
      </c>
      <c r="C15" s="11">
        <v>220630</v>
      </c>
      <c r="D15" s="11">
        <v>221405</v>
      </c>
    </row>
    <row r="16" spans="1:4" hidden="1">
      <c r="A16" s="14" t="s">
        <v>11</v>
      </c>
      <c r="B16" s="11">
        <v>0</v>
      </c>
      <c r="C16" s="11">
        <v>0</v>
      </c>
      <c r="D16" s="11">
        <v>0</v>
      </c>
    </row>
    <row r="17" spans="1:4">
      <c r="A17" s="14" t="s">
        <v>11</v>
      </c>
      <c r="B17" s="11">
        <v>1768</v>
      </c>
      <c r="C17" s="11">
        <v>1768</v>
      </c>
      <c r="D17" s="11">
        <v>1768</v>
      </c>
    </row>
    <row r="18" spans="1:4">
      <c r="A18" s="14" t="s">
        <v>12</v>
      </c>
      <c r="B18" s="11">
        <v>1582710</v>
      </c>
      <c r="C18" s="11">
        <v>1588882</v>
      </c>
      <c r="D18" s="11">
        <v>1583695</v>
      </c>
    </row>
    <row r="19" spans="1:4">
      <c r="A19" s="14" t="s">
        <v>13</v>
      </c>
      <c r="B19" s="11">
        <v>230621</v>
      </c>
      <c r="C19" s="11">
        <v>231240</v>
      </c>
      <c r="D19" s="11">
        <v>229278</v>
      </c>
    </row>
    <row r="20" spans="1:4">
      <c r="A20" s="14" t="s">
        <v>14</v>
      </c>
      <c r="B20" s="11">
        <v>42</v>
      </c>
      <c r="C20" s="11">
        <v>42</v>
      </c>
      <c r="D20" s="11">
        <v>42</v>
      </c>
    </row>
    <row r="21" spans="1:4">
      <c r="A21" s="14" t="s">
        <v>15</v>
      </c>
      <c r="B21" s="11">
        <v>153666</v>
      </c>
      <c r="C21" s="11">
        <v>139492</v>
      </c>
      <c r="D21" s="11">
        <v>139453</v>
      </c>
    </row>
    <row r="22" spans="1:4">
      <c r="A22" s="14" t="s">
        <v>16</v>
      </c>
      <c r="B22" s="11">
        <v>75023</v>
      </c>
      <c r="C22" s="11">
        <v>75345</v>
      </c>
      <c r="D22" s="11">
        <v>73951</v>
      </c>
    </row>
    <row r="23" spans="1:4" hidden="1">
      <c r="A23" s="14" t="s">
        <v>17</v>
      </c>
      <c r="B23" s="11">
        <v>0</v>
      </c>
      <c r="C23" s="11">
        <v>0</v>
      </c>
      <c r="D23" s="11">
        <v>0</v>
      </c>
    </row>
    <row r="24" spans="1:4" ht="16.5" customHeight="1">
      <c r="A24" s="14" t="s">
        <v>18</v>
      </c>
      <c r="B24" s="11">
        <v>187.7</v>
      </c>
      <c r="C24" s="11">
        <v>188</v>
      </c>
      <c r="D24" s="11">
        <v>83</v>
      </c>
    </row>
    <row r="25" spans="1:4" hidden="1">
      <c r="A25" s="14" t="s">
        <v>19</v>
      </c>
      <c r="B25" s="11">
        <v>0</v>
      </c>
      <c r="C25" s="11">
        <v>0</v>
      </c>
      <c r="D25" s="11">
        <v>0</v>
      </c>
    </row>
    <row r="26" spans="1:4" s="9" customFormat="1" ht="16.5" customHeight="1">
      <c r="A26" s="15" t="s">
        <v>20</v>
      </c>
      <c r="B26" s="13">
        <f>SUM(B11:B25)</f>
        <v>2697808.7</v>
      </c>
      <c r="C26" s="13">
        <f>SUM(C11:C25)</f>
        <v>2717157</v>
      </c>
      <c r="D26" s="13">
        <f>SUM(D11:D25)</f>
        <v>2710478</v>
      </c>
    </row>
    <row r="27" spans="1:4" ht="17.25" customHeight="1">
      <c r="A27" s="16" t="s">
        <v>44</v>
      </c>
      <c r="B27" s="17">
        <f>B9-B26</f>
        <v>-50688.060000000056</v>
      </c>
      <c r="C27" s="17">
        <f>C9-C26</f>
        <v>-50687.569999999832</v>
      </c>
      <c r="D27" s="17">
        <f>D9-D26</f>
        <v>-22599</v>
      </c>
    </row>
    <row r="28" spans="1:4" ht="15" customHeight="1">
      <c r="A28" s="18" t="s">
        <v>21</v>
      </c>
      <c r="B28" s="11">
        <f>B32+B45+B47+B29</f>
        <v>50688</v>
      </c>
      <c r="C28" s="11">
        <f>C32+C45+C47+C29</f>
        <v>50688</v>
      </c>
      <c r="D28" s="11">
        <f>D32+D45+D47+D29</f>
        <v>22599</v>
      </c>
    </row>
    <row r="29" spans="1:4" ht="30" customHeight="1">
      <c r="A29" s="18" t="s">
        <v>43</v>
      </c>
      <c r="B29" s="11">
        <f>B30</f>
        <v>12650</v>
      </c>
      <c r="C29" s="11">
        <f>C30</f>
        <v>12650</v>
      </c>
      <c r="D29" s="11">
        <f>D30</f>
        <v>12650</v>
      </c>
    </row>
    <row r="30" spans="1:4" ht="32.25" customHeight="1">
      <c r="A30" s="18" t="s">
        <v>22</v>
      </c>
      <c r="B30" s="11">
        <v>12650</v>
      </c>
      <c r="C30" s="11">
        <v>12650</v>
      </c>
      <c r="D30" s="11">
        <v>12650</v>
      </c>
    </row>
    <row r="31" spans="1:4" ht="45" hidden="1">
      <c r="A31" s="18" t="s">
        <v>23</v>
      </c>
      <c r="B31" s="11"/>
      <c r="C31" s="11"/>
      <c r="D31" s="11"/>
    </row>
    <row r="32" spans="1:4" ht="30.75" customHeight="1">
      <c r="A32" s="18" t="s">
        <v>45</v>
      </c>
      <c r="B32" s="11"/>
      <c r="C32" s="11"/>
      <c r="D32" s="11"/>
    </row>
    <row r="33" spans="1:4" ht="17.25" customHeight="1">
      <c r="A33" s="18" t="s">
        <v>24</v>
      </c>
      <c r="B33" s="11"/>
      <c r="C33" s="11"/>
      <c r="D33" s="11"/>
    </row>
    <row r="34" spans="1:4" ht="32.25" customHeight="1">
      <c r="A34" s="18" t="s">
        <v>25</v>
      </c>
      <c r="B34" s="11"/>
      <c r="C34" s="11"/>
      <c r="D34" s="11"/>
    </row>
    <row r="35" spans="1:4" ht="51" hidden="1" customHeight="1">
      <c r="A35" s="18" t="s">
        <v>26</v>
      </c>
      <c r="B35" s="11">
        <f t="shared" ref="B35:D37" si="0">B36</f>
        <v>-2647120.64</v>
      </c>
      <c r="C35" s="11"/>
      <c r="D35" s="11">
        <f t="shared" si="0"/>
        <v>-2687879</v>
      </c>
    </row>
    <row r="36" spans="1:4" ht="21" hidden="1" customHeight="1">
      <c r="A36" s="18" t="s">
        <v>27</v>
      </c>
      <c r="B36" s="11">
        <f t="shared" si="0"/>
        <v>-2647120.64</v>
      </c>
      <c r="C36" s="11"/>
      <c r="D36" s="11">
        <f t="shared" si="0"/>
        <v>-2687879</v>
      </c>
    </row>
    <row r="37" spans="1:4" ht="22.5" hidden="1" customHeight="1">
      <c r="A37" s="18" t="s">
        <v>28</v>
      </c>
      <c r="B37" s="11">
        <f t="shared" si="0"/>
        <v>-2647120.64</v>
      </c>
      <c r="C37" s="11"/>
      <c r="D37" s="11">
        <f t="shared" si="0"/>
        <v>-2687879</v>
      </c>
    </row>
    <row r="38" spans="1:4" ht="37.5" hidden="1" customHeight="1">
      <c r="A38" s="18" t="s">
        <v>29</v>
      </c>
      <c r="B38" s="11">
        <f>-B9</f>
        <v>-2647120.64</v>
      </c>
      <c r="C38" s="11"/>
      <c r="D38" s="11">
        <f>-D9</f>
        <v>-2687879</v>
      </c>
    </row>
    <row r="39" spans="1:4" ht="37.5" hidden="1" customHeight="1">
      <c r="A39" s="18" t="s">
        <v>30</v>
      </c>
      <c r="B39" s="11"/>
      <c r="C39" s="11"/>
      <c r="D39" s="11"/>
    </row>
    <row r="40" spans="1:4" ht="37.5" hidden="1" customHeight="1">
      <c r="A40" s="18" t="s">
        <v>31</v>
      </c>
      <c r="B40" s="11">
        <f t="shared" ref="B40:D42" si="1">B41</f>
        <v>1828526</v>
      </c>
      <c r="C40" s="11"/>
      <c r="D40" s="11">
        <f t="shared" si="1"/>
        <v>1972403</v>
      </c>
    </row>
    <row r="41" spans="1:4" ht="24.75" hidden="1" customHeight="1">
      <c r="A41" s="18" t="s">
        <v>32</v>
      </c>
      <c r="B41" s="11">
        <f t="shared" si="1"/>
        <v>1828526</v>
      </c>
      <c r="C41" s="11"/>
      <c r="D41" s="11">
        <f t="shared" si="1"/>
        <v>1972403</v>
      </c>
    </row>
    <row r="42" spans="1:4" ht="24.75" hidden="1" customHeight="1">
      <c r="A42" s="18" t="s">
        <v>33</v>
      </c>
      <c r="B42" s="11">
        <f t="shared" si="1"/>
        <v>1828526</v>
      </c>
      <c r="C42" s="11"/>
      <c r="D42" s="11">
        <f t="shared" si="1"/>
        <v>1972403</v>
      </c>
    </row>
    <row r="43" spans="1:4" ht="32.25" hidden="1" customHeight="1">
      <c r="A43" s="18" t="s">
        <v>34</v>
      </c>
      <c r="B43" s="11">
        <v>1828526</v>
      </c>
      <c r="C43" s="11"/>
      <c r="D43" s="11">
        <v>1972403</v>
      </c>
    </row>
    <row r="44" spans="1:4" ht="30" hidden="1">
      <c r="A44" s="18" t="s">
        <v>35</v>
      </c>
      <c r="B44" s="11"/>
      <c r="C44" s="11"/>
      <c r="D44" s="11"/>
    </row>
    <row r="45" spans="1:4">
      <c r="A45" s="18" t="s">
        <v>36</v>
      </c>
      <c r="B45" s="11">
        <f>B46</f>
        <v>0</v>
      </c>
      <c r="C45" s="11">
        <f>C46</f>
        <v>0</v>
      </c>
      <c r="D45" s="11">
        <f>D46</f>
        <v>0</v>
      </c>
    </row>
    <row r="46" spans="1:4" ht="30">
      <c r="A46" s="18" t="s">
        <v>37</v>
      </c>
      <c r="B46" s="11">
        <v>0</v>
      </c>
      <c r="C46" s="11">
        <v>0</v>
      </c>
      <c r="D46" s="11">
        <v>0</v>
      </c>
    </row>
    <row r="47" spans="1:4" ht="46.5" customHeight="1">
      <c r="A47" s="18" t="s">
        <v>38</v>
      </c>
      <c r="B47" s="11">
        <f>B48+B49</f>
        <v>38038</v>
      </c>
      <c r="C47" s="11">
        <f>C48+C49</f>
        <v>38038</v>
      </c>
      <c r="D47" s="11">
        <f>D48+D49</f>
        <v>9949</v>
      </c>
    </row>
    <row r="48" spans="1:4" ht="44.25" customHeight="1">
      <c r="A48" s="18" t="s">
        <v>39</v>
      </c>
      <c r="B48" s="11">
        <v>68938</v>
      </c>
      <c r="C48" s="11">
        <v>68938</v>
      </c>
      <c r="D48" s="11">
        <v>40849</v>
      </c>
    </row>
    <row r="49" spans="1:4" ht="45">
      <c r="A49" s="18" t="s">
        <v>40</v>
      </c>
      <c r="B49" s="11">
        <v>-30900</v>
      </c>
      <c r="C49" s="11">
        <v>-30900</v>
      </c>
      <c r="D49" s="24">
        <v>-30900</v>
      </c>
    </row>
    <row r="50" spans="1:4">
      <c r="A50" s="29"/>
      <c r="B50" s="30"/>
      <c r="C50" s="30"/>
      <c r="D50" s="30"/>
    </row>
    <row r="51" spans="1:4">
      <c r="A51" s="20"/>
    </row>
    <row r="52" spans="1:4" ht="15.75">
      <c r="A52" s="22" t="s">
        <v>47</v>
      </c>
      <c r="B52" s="22"/>
      <c r="C52" s="22"/>
      <c r="D52" s="22"/>
    </row>
    <row r="53" spans="1:4" ht="15.75">
      <c r="A53" s="22" t="s">
        <v>41</v>
      </c>
      <c r="B53" s="22"/>
      <c r="C53" s="22"/>
      <c r="D53" s="22" t="s">
        <v>48</v>
      </c>
    </row>
    <row r="57" spans="1:4">
      <c r="A57" s="21" t="s">
        <v>46</v>
      </c>
    </row>
    <row r="58" spans="1:4">
      <c r="A58" s="21" t="s">
        <v>42</v>
      </c>
    </row>
  </sheetData>
  <mergeCells count="4">
    <mergeCell ref="A1:D2"/>
    <mergeCell ref="A6:D6"/>
    <mergeCell ref="A10:D10"/>
    <mergeCell ref="A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55"/>
  <sheetViews>
    <sheetView tabSelected="1" workbookViewId="0">
      <selection activeCell="A26" sqref="A26"/>
    </sheetView>
  </sheetViews>
  <sheetFormatPr defaultRowHeight="15"/>
  <cols>
    <col min="1" max="1" width="60.85546875" style="1" customWidth="1"/>
    <col min="2" max="2" width="16" style="1" customWidth="1"/>
    <col min="3" max="3" width="14.5703125" style="1" hidden="1" customWidth="1"/>
    <col min="4" max="4" width="14.5703125" style="1" customWidth="1"/>
    <col min="5" max="16384" width="9.140625" style="1"/>
  </cols>
  <sheetData>
    <row r="1" spans="1:4">
      <c r="A1" s="27" t="s">
        <v>49</v>
      </c>
      <c r="B1" s="27"/>
      <c r="C1" s="27"/>
      <c r="D1" s="27"/>
    </row>
    <row r="2" spans="1:4" ht="26.25" customHeight="1">
      <c r="A2" s="27"/>
      <c r="B2" s="27"/>
      <c r="C2" s="27"/>
      <c r="D2" s="27"/>
    </row>
    <row r="3" spans="1:4">
      <c r="B3" s="2"/>
      <c r="C3" s="2"/>
      <c r="D3" s="4" t="s">
        <v>0</v>
      </c>
    </row>
    <row r="4" spans="1:4" s="7" customFormat="1" ht="96" customHeight="1">
      <c r="A4" s="5"/>
      <c r="B4" s="6" t="s">
        <v>50</v>
      </c>
      <c r="C4" s="6" t="s">
        <v>51</v>
      </c>
      <c r="D4" s="6" t="s">
        <v>55</v>
      </c>
    </row>
    <row r="5" spans="1:4" s="2" customFormat="1">
      <c r="A5" s="8">
        <v>1</v>
      </c>
      <c r="B5" s="8">
        <v>2</v>
      </c>
      <c r="C5" s="8"/>
      <c r="D5" s="8">
        <v>3</v>
      </c>
    </row>
    <row r="6" spans="1:4" s="9" customFormat="1" ht="19.5" customHeight="1">
      <c r="A6" s="28" t="s">
        <v>1</v>
      </c>
      <c r="B6" s="28"/>
      <c r="C6" s="28"/>
      <c r="D6" s="28"/>
    </row>
    <row r="7" spans="1:4">
      <c r="A7" s="10" t="s">
        <v>2</v>
      </c>
      <c r="B7" s="11">
        <v>443757.43</v>
      </c>
      <c r="C7" s="11">
        <v>443757.43</v>
      </c>
      <c r="D7" s="11">
        <f>443757+11995</f>
        <v>455752</v>
      </c>
    </row>
    <row r="8" spans="1:4">
      <c r="A8" s="10" t="s">
        <v>3</v>
      </c>
      <c r="B8" s="11">
        <v>2203363.21</v>
      </c>
      <c r="C8" s="11">
        <f>2244122-21410</f>
        <v>2222712</v>
      </c>
      <c r="D8" s="11">
        <f>C8+21410</f>
        <v>2244122</v>
      </c>
    </row>
    <row r="9" spans="1:4" s="9" customFormat="1" ht="20.25" customHeight="1">
      <c r="A9" s="12" t="s">
        <v>4</v>
      </c>
      <c r="B9" s="13">
        <f>SUM(B7:B8)</f>
        <v>2647120.64</v>
      </c>
      <c r="C9" s="13">
        <f>C7+C8</f>
        <v>2666469.4300000002</v>
      </c>
      <c r="D9" s="13">
        <f>D7+D8</f>
        <v>2699874</v>
      </c>
    </row>
    <row r="10" spans="1:4" ht="20.25" customHeight="1">
      <c r="A10" s="28" t="s">
        <v>5</v>
      </c>
      <c r="B10" s="28"/>
      <c r="C10" s="28"/>
      <c r="D10" s="28"/>
    </row>
    <row r="11" spans="1:4">
      <c r="A11" s="14" t="s">
        <v>6</v>
      </c>
      <c r="B11" s="11">
        <v>144762</v>
      </c>
      <c r="C11" s="11">
        <v>135855</v>
      </c>
      <c r="D11" s="11">
        <f>136620+1500+500+130</f>
        <v>138750</v>
      </c>
    </row>
    <row r="12" spans="1:4">
      <c r="A12" s="14" t="s">
        <v>7</v>
      </c>
      <c r="B12" s="11">
        <v>400</v>
      </c>
      <c r="C12" s="11">
        <v>400</v>
      </c>
      <c r="D12" s="11">
        <v>400</v>
      </c>
    </row>
    <row r="13" spans="1:4">
      <c r="A13" s="14" t="s">
        <v>8</v>
      </c>
      <c r="B13" s="11">
        <v>4850</v>
      </c>
      <c r="C13" s="11">
        <v>4952</v>
      </c>
      <c r="D13" s="11">
        <v>6969</v>
      </c>
    </row>
    <row r="14" spans="1:4">
      <c r="A14" s="14" t="s">
        <v>9</v>
      </c>
      <c r="B14" s="11">
        <v>316234</v>
      </c>
      <c r="C14" s="11">
        <v>318363</v>
      </c>
      <c r="D14" s="11">
        <f>316814+138+4500</f>
        <v>321452</v>
      </c>
    </row>
    <row r="15" spans="1:4">
      <c r="A15" s="14" t="s">
        <v>10</v>
      </c>
      <c r="B15" s="11">
        <v>187545</v>
      </c>
      <c r="C15" s="11">
        <v>220630</v>
      </c>
      <c r="D15" s="11">
        <f>221405+4849</f>
        <v>226254</v>
      </c>
    </row>
    <row r="16" spans="1:4" hidden="1">
      <c r="A16" s="14" t="s">
        <v>11</v>
      </c>
      <c r="B16" s="11">
        <v>0</v>
      </c>
      <c r="C16" s="11">
        <v>0</v>
      </c>
      <c r="D16" s="11">
        <v>0</v>
      </c>
    </row>
    <row r="17" spans="1:4">
      <c r="A17" s="14" t="s">
        <v>11</v>
      </c>
      <c r="B17" s="11">
        <v>1768</v>
      </c>
      <c r="C17" s="11">
        <v>1768</v>
      </c>
      <c r="D17" s="11">
        <v>1768</v>
      </c>
    </row>
    <row r="18" spans="1:4">
      <c r="A18" s="14" t="s">
        <v>12</v>
      </c>
      <c r="B18" s="11">
        <v>1582710</v>
      </c>
      <c r="C18" s="11">
        <v>1588882</v>
      </c>
      <c r="D18" s="11">
        <f>1583695+378</f>
        <v>1584073</v>
      </c>
    </row>
    <row r="19" spans="1:4">
      <c r="A19" s="14" t="s">
        <v>13</v>
      </c>
      <c r="B19" s="11">
        <v>230621</v>
      </c>
      <c r="C19" s="11">
        <v>231240</v>
      </c>
      <c r="D19" s="11">
        <v>229278</v>
      </c>
    </row>
    <row r="20" spans="1:4">
      <c r="A20" s="14" t="s">
        <v>14</v>
      </c>
      <c r="B20" s="11">
        <v>42</v>
      </c>
      <c r="C20" s="11">
        <v>42</v>
      </c>
      <c r="D20" s="11">
        <v>42</v>
      </c>
    </row>
    <row r="21" spans="1:4">
      <c r="A21" s="14" t="s">
        <v>15</v>
      </c>
      <c r="B21" s="11">
        <v>153666</v>
      </c>
      <c r="C21" s="11">
        <v>139492</v>
      </c>
      <c r="D21" s="11">
        <v>139453</v>
      </c>
    </row>
    <row r="22" spans="1:4">
      <c r="A22" s="14" t="s">
        <v>16</v>
      </c>
      <c r="B22" s="11">
        <v>75023</v>
      </c>
      <c r="C22" s="11">
        <v>75345</v>
      </c>
      <c r="D22" s="11">
        <v>73951</v>
      </c>
    </row>
    <row r="23" spans="1:4" hidden="1">
      <c r="A23" s="14" t="s">
        <v>17</v>
      </c>
      <c r="B23" s="11">
        <v>0</v>
      </c>
      <c r="C23" s="11">
        <v>0</v>
      </c>
      <c r="D23" s="11">
        <v>0</v>
      </c>
    </row>
    <row r="24" spans="1:4" ht="16.5" customHeight="1">
      <c r="A24" s="14" t="s">
        <v>18</v>
      </c>
      <c r="B24" s="11">
        <v>187.7</v>
      </c>
      <c r="C24" s="11">
        <v>188</v>
      </c>
      <c r="D24" s="11">
        <v>83</v>
      </c>
    </row>
    <row r="25" spans="1:4" hidden="1">
      <c r="A25" s="14" t="s">
        <v>19</v>
      </c>
      <c r="B25" s="11">
        <v>0</v>
      </c>
      <c r="C25" s="11">
        <v>0</v>
      </c>
      <c r="D25" s="11">
        <v>0</v>
      </c>
    </row>
    <row r="26" spans="1:4" s="9" customFormat="1" ht="16.5" customHeight="1">
      <c r="A26" s="15" t="s">
        <v>20</v>
      </c>
      <c r="B26" s="13">
        <f>SUM(B11:B25)</f>
        <v>2697808.7</v>
      </c>
      <c r="C26" s="13">
        <f>SUM(C11:C25)</f>
        <v>2717157</v>
      </c>
      <c r="D26" s="13">
        <f>SUM(D11:D25)</f>
        <v>2722473</v>
      </c>
    </row>
    <row r="27" spans="1:4" ht="17.25" customHeight="1">
      <c r="A27" s="16" t="s">
        <v>44</v>
      </c>
      <c r="B27" s="17">
        <f>B9-B26</f>
        <v>-50688.060000000056</v>
      </c>
      <c r="C27" s="17">
        <f>C9-C26</f>
        <v>-50687.569999999832</v>
      </c>
      <c r="D27" s="17">
        <f>D9-D26</f>
        <v>-22599</v>
      </c>
    </row>
    <row r="28" spans="1:4" ht="15" customHeight="1">
      <c r="A28" s="18" t="s">
        <v>21</v>
      </c>
      <c r="B28" s="11">
        <f>B32+B45+B47+B29</f>
        <v>50688</v>
      </c>
      <c r="C28" s="11">
        <f>C32+C45+C47+C29</f>
        <v>50688</v>
      </c>
      <c r="D28" s="11">
        <f>D32+D45+D47+D29</f>
        <v>22599</v>
      </c>
    </row>
    <row r="29" spans="1:4" ht="30" customHeight="1">
      <c r="A29" s="18" t="s">
        <v>43</v>
      </c>
      <c r="B29" s="11">
        <f>B30</f>
        <v>12650</v>
      </c>
      <c r="C29" s="11">
        <f>C30</f>
        <v>12650</v>
      </c>
      <c r="D29" s="11">
        <f>D30</f>
        <v>12650</v>
      </c>
    </row>
    <row r="30" spans="1:4" ht="32.25" customHeight="1">
      <c r="A30" s="18" t="s">
        <v>22</v>
      </c>
      <c r="B30" s="11">
        <v>12650</v>
      </c>
      <c r="C30" s="11">
        <v>12650</v>
      </c>
      <c r="D30" s="11">
        <v>12650</v>
      </c>
    </row>
    <row r="31" spans="1:4" ht="30" hidden="1">
      <c r="A31" s="18" t="s">
        <v>23</v>
      </c>
      <c r="B31" s="11"/>
      <c r="C31" s="11"/>
      <c r="D31" s="11"/>
    </row>
    <row r="32" spans="1:4" ht="30.75" customHeight="1">
      <c r="A32" s="18" t="s">
        <v>45</v>
      </c>
      <c r="B32" s="11"/>
      <c r="C32" s="11"/>
      <c r="D32" s="11"/>
    </row>
    <row r="33" spans="1:4" ht="17.25" customHeight="1">
      <c r="A33" s="18" t="s">
        <v>24</v>
      </c>
      <c r="B33" s="11"/>
      <c r="C33" s="11"/>
      <c r="D33" s="11"/>
    </row>
    <row r="34" spans="1:4" ht="32.25" customHeight="1">
      <c r="A34" s="18" t="s">
        <v>25</v>
      </c>
      <c r="B34" s="11"/>
      <c r="C34" s="11"/>
      <c r="D34" s="11"/>
    </row>
    <row r="35" spans="1:4" ht="51" hidden="1" customHeight="1">
      <c r="A35" s="18" t="s">
        <v>26</v>
      </c>
      <c r="B35" s="11">
        <f t="shared" ref="B35:D37" si="0">B36</f>
        <v>-2647120.64</v>
      </c>
      <c r="C35" s="11"/>
      <c r="D35" s="11">
        <f t="shared" si="0"/>
        <v>-2699874</v>
      </c>
    </row>
    <row r="36" spans="1:4" ht="21" hidden="1" customHeight="1">
      <c r="A36" s="18" t="s">
        <v>27</v>
      </c>
      <c r="B36" s="11">
        <f t="shared" si="0"/>
        <v>-2647120.64</v>
      </c>
      <c r="C36" s="11"/>
      <c r="D36" s="11">
        <f t="shared" si="0"/>
        <v>-2699874</v>
      </c>
    </row>
    <row r="37" spans="1:4" ht="22.5" hidden="1" customHeight="1">
      <c r="A37" s="18" t="s">
        <v>28</v>
      </c>
      <c r="B37" s="11">
        <f t="shared" si="0"/>
        <v>-2647120.64</v>
      </c>
      <c r="C37" s="11"/>
      <c r="D37" s="11">
        <f t="shared" si="0"/>
        <v>-2699874</v>
      </c>
    </row>
    <row r="38" spans="1:4" ht="37.5" hidden="1" customHeight="1">
      <c r="A38" s="18" t="s">
        <v>29</v>
      </c>
      <c r="B38" s="11">
        <f>-B9</f>
        <v>-2647120.64</v>
      </c>
      <c r="C38" s="11"/>
      <c r="D38" s="11">
        <f>-D9</f>
        <v>-2699874</v>
      </c>
    </row>
    <row r="39" spans="1:4" ht="37.5" hidden="1" customHeight="1">
      <c r="A39" s="18" t="s">
        <v>30</v>
      </c>
      <c r="B39" s="11"/>
      <c r="C39" s="11"/>
      <c r="D39" s="11"/>
    </row>
    <row r="40" spans="1:4" ht="37.5" hidden="1" customHeight="1">
      <c r="A40" s="18" t="s">
        <v>31</v>
      </c>
      <c r="B40" s="11">
        <f t="shared" ref="B40:D42" si="1">B41</f>
        <v>1828526</v>
      </c>
      <c r="C40" s="11"/>
      <c r="D40" s="11">
        <f t="shared" si="1"/>
        <v>1972403</v>
      </c>
    </row>
    <row r="41" spans="1:4" ht="24.75" hidden="1" customHeight="1">
      <c r="A41" s="18" t="s">
        <v>32</v>
      </c>
      <c r="B41" s="11">
        <f t="shared" si="1"/>
        <v>1828526</v>
      </c>
      <c r="C41" s="11"/>
      <c r="D41" s="11">
        <f t="shared" si="1"/>
        <v>1972403</v>
      </c>
    </row>
    <row r="42" spans="1:4" ht="24.75" hidden="1" customHeight="1">
      <c r="A42" s="18" t="s">
        <v>33</v>
      </c>
      <c r="B42" s="11">
        <f t="shared" si="1"/>
        <v>1828526</v>
      </c>
      <c r="C42" s="11"/>
      <c r="D42" s="11">
        <f t="shared" si="1"/>
        <v>1972403</v>
      </c>
    </row>
    <row r="43" spans="1:4" ht="32.25" hidden="1" customHeight="1">
      <c r="A43" s="18" t="s">
        <v>34</v>
      </c>
      <c r="B43" s="11">
        <v>1828526</v>
      </c>
      <c r="C43" s="11"/>
      <c r="D43" s="11">
        <v>1972403</v>
      </c>
    </row>
    <row r="44" spans="1:4" ht="30" hidden="1">
      <c r="A44" s="18" t="s">
        <v>35</v>
      </c>
      <c r="B44" s="11"/>
      <c r="C44" s="11"/>
      <c r="D44" s="11"/>
    </row>
    <row r="45" spans="1:4">
      <c r="A45" s="18" t="s">
        <v>36</v>
      </c>
      <c r="B45" s="11">
        <f>B46</f>
        <v>0</v>
      </c>
      <c r="C45" s="11">
        <f>C46</f>
        <v>0</v>
      </c>
      <c r="D45" s="11">
        <f>D46</f>
        <v>0</v>
      </c>
    </row>
    <row r="46" spans="1:4" ht="30">
      <c r="A46" s="18" t="s">
        <v>37</v>
      </c>
      <c r="B46" s="11">
        <v>0</v>
      </c>
      <c r="C46" s="11">
        <v>0</v>
      </c>
      <c r="D46" s="11">
        <v>0</v>
      </c>
    </row>
    <row r="47" spans="1:4" ht="30">
      <c r="A47" s="18" t="s">
        <v>38</v>
      </c>
      <c r="B47" s="11">
        <f>B48+B49</f>
        <v>38038</v>
      </c>
      <c r="C47" s="11">
        <f>C48+C49</f>
        <v>38038</v>
      </c>
      <c r="D47" s="11">
        <f>D48+D49</f>
        <v>9949</v>
      </c>
    </row>
    <row r="48" spans="1:4" ht="30.75" customHeight="1">
      <c r="A48" s="18" t="s">
        <v>39</v>
      </c>
      <c r="B48" s="11">
        <v>68938</v>
      </c>
      <c r="C48" s="11">
        <v>68938</v>
      </c>
      <c r="D48" s="11">
        <v>40849</v>
      </c>
    </row>
    <row r="49" spans="1:4" ht="45">
      <c r="A49" s="18" t="s">
        <v>40</v>
      </c>
      <c r="B49" s="11">
        <v>-30900</v>
      </c>
      <c r="C49" s="11">
        <v>-30900</v>
      </c>
      <c r="D49" s="24">
        <v>-30900</v>
      </c>
    </row>
    <row r="50" spans="1:4">
      <c r="A50" s="29"/>
      <c r="B50" s="30"/>
      <c r="C50" s="30"/>
      <c r="D50" s="30"/>
    </row>
    <row r="51" spans="1:4" ht="15.75">
      <c r="A51" s="22" t="s">
        <v>47</v>
      </c>
      <c r="B51" s="22"/>
      <c r="C51" s="22"/>
      <c r="D51" s="22"/>
    </row>
    <row r="52" spans="1:4" ht="15.75">
      <c r="A52" s="22" t="s">
        <v>41</v>
      </c>
      <c r="B52" s="22"/>
      <c r="C52" s="22"/>
      <c r="D52" s="22" t="s">
        <v>48</v>
      </c>
    </row>
    <row r="54" spans="1:4">
      <c r="A54" s="21" t="s">
        <v>46</v>
      </c>
    </row>
    <row r="55" spans="1:4">
      <c r="A55" s="21" t="s">
        <v>42</v>
      </c>
    </row>
  </sheetData>
  <mergeCells count="4">
    <mergeCell ref="A1:D2"/>
    <mergeCell ref="A6:D6"/>
    <mergeCell ref="A10:D10"/>
    <mergeCell ref="A50:D50"/>
  </mergeCell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2020 (1)</vt:lpstr>
      <vt:lpstr>2020 (2)</vt:lpstr>
      <vt:lpstr>2020 (3)</vt:lpstr>
      <vt:lpstr>'2020 (1)'!Заголовки_для_печати</vt:lpstr>
      <vt:lpstr>'2020 (2)'!Заголовки_для_печати</vt:lpstr>
      <vt:lpstr>'2020 (3)'!Заголовки_для_печати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lenag</dc:creator>
  <cp:lastModifiedBy>Пользователь Windows</cp:lastModifiedBy>
  <cp:lastPrinted>2020-11-12T08:32:47Z</cp:lastPrinted>
  <dcterms:created xsi:type="dcterms:W3CDTF">2016-11-15T04:01:19Z</dcterms:created>
  <dcterms:modified xsi:type="dcterms:W3CDTF">2020-11-12T08:32:48Z</dcterms:modified>
</cp:coreProperties>
</file>