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>
    <definedName name="_xlnm._FilterDatabase" localSheetId="0" hidden="1">'Январь'!$A$8:$I$128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<sst xmlns="http://schemas.openxmlformats.org/spreadsheetml/2006/main" count="1249" uniqueCount="161">
  <si>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</si>
  <si>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</si>
  <si>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</si>
  <si>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</si>
  <si>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</si>
  <si>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</si>
  <si>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</si>
  <si>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</si>
  <si>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</si>
  <si>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</si>
  <si>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</si>
  <si>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</si>
  <si>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</si>
  <si>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</si>
  <si>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</si>
  <si>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</si>
  <si>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</si>
  <si>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</si>
  <si>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</si>
  <si>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</si>
  <si>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</si>
  <si>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</si>
  <si>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</si>
  <si>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</si>
  <si>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</si>
  <si>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</si>
  <si>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</si>
  <si>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</si>
  <si>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</si>
  <si>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</si>
  <si>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</si>
  <si>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</si>
  <si>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</si>
  <si>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</si>
  <si>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</si>
  <si>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</si>
  <si>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</si>
  <si>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</si>
  <si>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</si>
  <si>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</si>
  <si>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</si>
  <si>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</si>
  <si>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</si>
  <si>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</si>
  <si>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</si>
  <si>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</si>
  <si>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</si>
  <si>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</si>
  <si>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</si>
  <si>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</si>
  <si>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</si>
  <si>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</si>
  <si>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</si>
  <si>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</si>
  <si>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</si>
  <si>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</si>
  <si>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</si>
  <si>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</si>
  <si>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</si>
  <si>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</si>
  <si>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</si>
  <si>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</si>
  <si>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</si>
  <si>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</si>
  <si>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</si>
  <si>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</si>
  <si>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</si>
  <si>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</si>
  <si>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</si>
  <si>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</si>
  <si>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</si>
  <si>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</si>
  <si>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</si>
  <si>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</si>
  <si>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</si>
  <si>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</si>
  <si>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</si>
  <si>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</si>
  <si>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</si>
  <si>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</si>
  <si>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</si>
  <si>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</si>
  <si>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</si>
  <si>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</si>
  <si>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</si>
  <si>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</si>
  <si>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</si>
  <si>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</si>
  <si>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</si>
  <si>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</si>
  <si>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</si>
  <si>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</si>
  <si>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</si>
  <si>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</si>
  <si>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</si>
  <si>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</si>
  <si>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</si>
  <si>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</si>
  <si>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</si>
  <si>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</si>
  <si>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</si>
  <si>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</si>
  <si>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</si>
  <si>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</si>
  <si>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</si>
  <si>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</si>
  <si>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</si>
  <si>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</si>
  <si>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</si>
  <si>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</si>
  <si>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</si>
  <si>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</si>
  <si>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</si>
  <si>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</si>
  <si>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</si>
  <si>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</si>
  <si>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</si>
  <si>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</si>
  <si>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</si>
  <si>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</si>
  <si>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</si>
  <si>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</si>
  <si>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</si>
  <si>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</si>
  <si>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</si>
  <si>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</si>
  <si>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</si>
  <si>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</si>
  <si>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</si>
  <si>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</si>
  <si>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</si>
  <si>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на 01 февраля 2017 года</t>
  </si>
  <si>
    <t>План за 1 мес 2017 г.</t>
  </si>
  <si>
    <t>Факт за аналогичный период 2016 г.</t>
  </si>
  <si>
    <t>Дополнительное образование детей</t>
  </si>
  <si>
    <t>На 01.01.2017</t>
  </si>
  <si>
    <t>На 01.02.2017</t>
  </si>
  <si>
    <t>на 01 марта 2017 года</t>
  </si>
  <si>
    <t>На 01.03.2017</t>
  </si>
  <si>
    <t>на 01 апреля 2017 года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</si>
  <si>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</si>
  <si>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01.04.2017</t>
  </si>
  <si>
    <t>на 01 мая 2017 года</t>
  </si>
  <si>
    <t>План за 4 мес 2017 г.</t>
  </si>
  <si>
    <t>Денежные взыскания (штрафы) за нарушение бюджетного законодательства Российской Федерации (1 16 18000)</t>
  </si>
  <si>
    <t>на 01 июня 2017 года</t>
  </si>
  <si>
    <t>на 01 июля 2017 года</t>
  </si>
  <si>
    <t>План за 6 мес 2017 г.</t>
  </si>
  <si>
    <t>План за 5 мес 2017 г.</t>
  </si>
  <si>
    <t>на 01 августа 2017 года</t>
  </si>
  <si>
    <t>План за 7 мес 2017 г.</t>
  </si>
  <si>
    <t>На 01.05.2017</t>
  </si>
  <si>
    <t>На 01.06.2017</t>
  </si>
  <si>
    <t>На 01.07.2017</t>
  </si>
  <si>
    <t>На 01.08.2017</t>
  </si>
  <si>
    <t>на 01 сентября 2017 года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</si>
  <si>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</si>
  <si>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01.09.2017</t>
  </si>
  <si>
    <t>на 01 октября 2017 года</t>
  </si>
  <si>
    <t>Охрана окружающей среды</t>
  </si>
  <si>
    <t>На 01.10.2017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</si>
</sst>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xSplit="1" ySplit="6" topLeftCell="B10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0" sqref="B12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6" t="s">
        <v>122</v>
      </c>
      <c r="B1" s="66"/>
      <c r="C1" s="66"/>
      <c r="D1" s="66"/>
      <c r="E1" s="66"/>
      <c r="F1" s="66"/>
      <c r="G1" s="66"/>
      <c r="H1" s="66"/>
      <c r="I1" s="38"/>
    </row>
    <row r="2" spans="1:9" ht="15">
      <c r="A2" s="67" t="s">
        <v>131</v>
      </c>
      <c r="B2" s="67"/>
      <c r="C2" s="67"/>
      <c r="D2" s="67"/>
      <c r="E2" s="67"/>
      <c r="F2" s="67"/>
      <c r="G2" s="67"/>
      <c r="H2" s="67"/>
      <c r="I2" s="39"/>
    </row>
    <row r="3" spans="1:9" ht="5.25" customHeight="1" hidden="1">
      <c r="A3" s="68" t="s">
        <v>0</v>
      </c>
      <c r="B3" s="68"/>
      <c r="C3" s="68"/>
      <c r="D3" s="68"/>
      <c r="E3" s="68"/>
      <c r="F3" s="68"/>
      <c r="G3" s="68"/>
      <c r="H3" s="68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9" t="s">
        <v>3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56" t="s">
        <v>130</v>
      </c>
      <c r="B7" s="42">
        <f>B8+B16+B21+B25+B28+B32+B35+B41+B42+B43+B47</f>
        <v>387422.99999999994</v>
      </c>
      <c r="C7" s="42">
        <f>C8+C16+C21+C25+C28+C32+C35+C41+C42+C43+C47</f>
        <v>21864.339999999997</v>
      </c>
      <c r="D7" s="42">
        <f>D8+D16+D21+D25+D28+D32+D35+D41+D42+D43+D47</f>
        <v>21501.7</v>
      </c>
      <c r="E7" s="33">
        <f>$D:$D/$B:$B*100</f>
        <v>5.549928630979576</v>
      </c>
      <c r="F7" s="33">
        <f>$D:$D/$C:$C*100</f>
        <v>98.34140888771398</v>
      </c>
      <c r="G7" s="42">
        <f>G8+G16+G21+G25+G28+G32+G35+G41+G42+G43+G47</f>
        <v>21330.569999999996</v>
      </c>
      <c r="H7" s="33">
        <f>$D:$D/$G:$G*100</f>
        <v>100.80227579478655</v>
      </c>
      <c r="I7" s="42">
        <f>I8+I16+I21+I25+I28+I32+I35+I41+I42+I43+I47</f>
        <v>21501.7</v>
      </c>
    </row>
    <row r="8" spans="1:9" ht="12.75">
      <c r="A8" s="6" t="s">
        <v>4</v>
      </c>
      <c r="B8" s="33">
        <f>B9+B10</f>
        <v>210385</v>
      </c>
      <c r="C8" s="33">
        <f>C9+C10</f>
        <v>7904</v>
      </c>
      <c r="D8" s="33">
        <f>D9+D10</f>
        <v>7666.17</v>
      </c>
      <c r="E8" s="33">
        <f>$D:$D/$B:$B*100</f>
        <v>3.6438767022363763</v>
      </c>
      <c r="F8" s="33">
        <f>$D:$D/$C:$C*100</f>
        <v>96.99101720647774</v>
      </c>
      <c r="G8" s="33">
        <f>G9+G10</f>
        <v>7991.55</v>
      </c>
      <c r="H8" s="33">
        <f>$D:$D/$G:$G*100</f>
        <v>95.92844942470484</v>
      </c>
      <c r="I8" s="33">
        <f>I9+I10</f>
        <v>7666.17</v>
      </c>
    </row>
    <row r="9" spans="1:9" ht="25.5">
      <c r="A9" s="4" t="s">
        <v>5</v>
      </c>
      <c r="B9" s="34">
        <v>2404.3</v>
      </c>
      <c r="C9" s="34">
        <v>39</v>
      </c>
      <c r="D9" s="53">
        <v>293.66</v>
      </c>
      <c r="E9" s="33">
        <f>$D:$D/$B:$B*100</f>
        <v>12.213950006238822</v>
      </c>
      <c r="F9" s="33">
        <f>$D:$D/$C:$C*100</f>
        <v>752.9743589743591</v>
      </c>
      <c r="G9" s="53">
        <v>39.77</v>
      </c>
      <c r="H9" s="33">
        <f>$D:$D/$G:$G*100</f>
        <v>738.3957757103344</v>
      </c>
      <c r="I9" s="53">
        <v>293.66</v>
      </c>
    </row>
    <row r="10" spans="1:9" ht="12.75" customHeight="1">
      <c r="A10" s="72" t="s">
        <v>82</v>
      </c>
      <c r="B10" s="59">
        <f>B12+B13+B14+B15</f>
        <v>207980.7</v>
      </c>
      <c r="C10" s="59">
        <f>C12+C13+C14+C15</f>
        <v>7865</v>
      </c>
      <c r="D10" s="59">
        <f>D12+D13+D14+D15</f>
        <v>7372.51</v>
      </c>
      <c r="E10" s="61">
        <f>$D:$D/$B:$B*100</f>
        <v>3.544804878529594</v>
      </c>
      <c r="F10" s="59">
        <f>$D:$D/$C:$C*100</f>
        <v>93.73820724729815</v>
      </c>
      <c r="G10" s="59">
        <f>G12+G13+G14+G15</f>
        <v>7951.78</v>
      </c>
      <c r="H10" s="61">
        <f>$D:$D/$G:$G*100</f>
        <v>92.71521596422437</v>
      </c>
      <c r="I10" s="59">
        <f>I12+I13+I14+I15</f>
        <v>7372.51</v>
      </c>
    </row>
    <row r="11" spans="1:9" ht="12.75">
      <c r="A11" s="73"/>
      <c r="B11" s="60"/>
      <c r="C11" s="60"/>
      <c r="D11" s="60"/>
      <c r="E11" s="62"/>
      <c r="F11" s="74"/>
      <c r="G11" s="60"/>
      <c r="H11" s="62"/>
      <c r="I11" s="60"/>
    </row>
    <row r="12" spans="1:9" ht="51" customHeight="1">
      <c r="A12" s="1" t="s">
        <v>86</v>
      </c>
      <c r="B12" s="35">
        <v>200535.2</v>
      </c>
      <c r="C12" s="35">
        <v>7720</v>
      </c>
      <c r="D12" s="54">
        <v>7066.44</v>
      </c>
      <c r="E12" s="33">
        <f aca="true" t="shared" si="0" ref="E12:E31">$D:$D/$B:$B*100</f>
        <v>3.5237903370580326</v>
      </c>
      <c r="F12" s="33">
        <f aca="true" t="shared" si="1" ref="F12:F22">$D:$D/$C:$C*100</f>
        <v>91.5341968911917</v>
      </c>
      <c r="G12" s="54">
        <v>7806.19</v>
      </c>
      <c r="H12" s="33">
        <f aca="true" t="shared" si="2" ref="H12:H22">$D:$D/$G:$G*100</f>
        <v>90.52354605767987</v>
      </c>
      <c r="I12" s="54">
        <v>7066.44</v>
      </c>
    </row>
    <row r="13" spans="1:9" ht="89.25">
      <c r="A13" s="2" t="s">
        <v>87</v>
      </c>
      <c r="B13" s="35">
        <v>3078.1</v>
      </c>
      <c r="C13" s="35">
        <v>100</v>
      </c>
      <c r="D13" s="35">
        <v>129.56</v>
      </c>
      <c r="E13" s="33">
        <f t="shared" si="0"/>
        <v>4.209090023066177</v>
      </c>
      <c r="F13" s="33">
        <f t="shared" si="1"/>
        <v>129.56</v>
      </c>
      <c r="G13" s="35">
        <v>102.75</v>
      </c>
      <c r="H13" s="33">
        <f t="shared" si="2"/>
        <v>126.09245742092459</v>
      </c>
      <c r="I13" s="35">
        <v>129.56</v>
      </c>
    </row>
    <row r="14" spans="1:9" ht="25.5">
      <c r="A14" s="3" t="s">
        <v>88</v>
      </c>
      <c r="B14" s="35">
        <v>3471</v>
      </c>
      <c r="C14" s="35">
        <v>20</v>
      </c>
      <c r="D14" s="35">
        <v>95.52</v>
      </c>
      <c r="E14" s="33">
        <f t="shared" si="0"/>
        <v>2.751944684528954</v>
      </c>
      <c r="F14" s="33">
        <f t="shared" si="1"/>
        <v>477.59999999999997</v>
      </c>
      <c r="G14" s="35">
        <v>20.05</v>
      </c>
      <c r="H14" s="33">
        <f t="shared" si="2"/>
        <v>476.4089775561097</v>
      </c>
      <c r="I14" s="35">
        <v>95.52</v>
      </c>
    </row>
    <row r="15" spans="1:9" ht="65.25" customHeight="1">
      <c r="A15" s="7" t="s">
        <v>90</v>
      </c>
      <c r="B15" s="35">
        <v>896.4</v>
      </c>
      <c r="C15" s="49">
        <v>25</v>
      </c>
      <c r="D15" s="35">
        <v>80.99</v>
      </c>
      <c r="E15" s="33">
        <f t="shared" si="0"/>
        <v>9.035029004908521</v>
      </c>
      <c r="F15" s="33">
        <f t="shared" si="1"/>
        <v>323.96</v>
      </c>
      <c r="G15" s="35">
        <v>22.79</v>
      </c>
      <c r="H15" s="33">
        <f t="shared" si="2"/>
        <v>355.3751645458534</v>
      </c>
      <c r="I15" s="35">
        <v>80.99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1584.1599999999999</v>
      </c>
      <c r="E16" s="33">
        <f t="shared" si="0"/>
        <v>7.668134953289122</v>
      </c>
      <c r="F16" s="33">
        <f t="shared" si="1"/>
        <v>126.42936951316838</v>
      </c>
      <c r="G16" s="42">
        <f>G17+G18+G19+G20</f>
        <v>1538.6799999999998</v>
      </c>
      <c r="H16" s="33">
        <f t="shared" si="2"/>
        <v>102.95578027920035</v>
      </c>
      <c r="I16" s="42">
        <f>I17+I18+I19+I20</f>
        <v>1584.1599999999999</v>
      </c>
    </row>
    <row r="17" spans="1:9" ht="37.5" customHeight="1">
      <c r="A17" s="10" t="s">
        <v>96</v>
      </c>
      <c r="B17" s="35">
        <v>8244.7</v>
      </c>
      <c r="C17" s="49">
        <v>585</v>
      </c>
      <c r="D17" s="35">
        <v>520.67</v>
      </c>
      <c r="E17" s="33">
        <f t="shared" si="0"/>
        <v>6.315208558225283</v>
      </c>
      <c r="F17" s="33">
        <f t="shared" si="1"/>
        <v>89.0034188034188</v>
      </c>
      <c r="G17" s="35">
        <v>584.34</v>
      </c>
      <c r="H17" s="33">
        <f t="shared" si="2"/>
        <v>89.10394633261456</v>
      </c>
      <c r="I17" s="35">
        <v>520.67</v>
      </c>
    </row>
    <row r="18" spans="1:9" ht="56.25" customHeight="1">
      <c r="A18" s="10" t="s">
        <v>97</v>
      </c>
      <c r="B18" s="35">
        <v>113.1</v>
      </c>
      <c r="C18" s="49">
        <v>8</v>
      </c>
      <c r="D18" s="35">
        <v>5.9</v>
      </c>
      <c r="E18" s="33">
        <f t="shared" si="0"/>
        <v>5.216622458001769</v>
      </c>
      <c r="F18" s="33">
        <f t="shared" si="1"/>
        <v>73.75</v>
      </c>
      <c r="G18" s="35">
        <v>9.47</v>
      </c>
      <c r="H18" s="33">
        <f t="shared" si="2"/>
        <v>62.30200633579726</v>
      </c>
      <c r="I18" s="35">
        <v>5.9</v>
      </c>
    </row>
    <row r="19" spans="1:9" ht="55.5" customHeight="1">
      <c r="A19" s="10" t="s">
        <v>98</v>
      </c>
      <c r="B19" s="35">
        <v>14067</v>
      </c>
      <c r="C19" s="49">
        <v>800</v>
      </c>
      <c r="D19" s="35">
        <v>1093.1</v>
      </c>
      <c r="E19" s="33">
        <f t="shared" si="0"/>
        <v>7.770668941494277</v>
      </c>
      <c r="F19" s="33">
        <f t="shared" si="1"/>
        <v>136.6375</v>
      </c>
      <c r="G19" s="35">
        <v>1020.54</v>
      </c>
      <c r="H19" s="33">
        <f t="shared" si="2"/>
        <v>107.10996139298803</v>
      </c>
      <c r="I19" s="35">
        <v>1093.1</v>
      </c>
    </row>
    <row r="20" spans="1:9" ht="54" customHeight="1">
      <c r="A20" s="10" t="s">
        <v>99</v>
      </c>
      <c r="B20" s="35">
        <v>-1765.8</v>
      </c>
      <c r="C20" s="49">
        <v>-140</v>
      </c>
      <c r="D20" s="35">
        <v>-35.51</v>
      </c>
      <c r="E20" s="33">
        <f t="shared" si="0"/>
        <v>2.0109865216898855</v>
      </c>
      <c r="F20" s="33">
        <f t="shared" si="1"/>
        <v>25.36428571428571</v>
      </c>
      <c r="G20" s="35">
        <v>-75.67</v>
      </c>
      <c r="H20" s="33">
        <f t="shared" si="2"/>
        <v>46.92744813003832</v>
      </c>
      <c r="I20" s="35">
        <v>-35.51</v>
      </c>
    </row>
    <row r="21" spans="1:9" ht="12.75">
      <c r="A21" s="8" t="s">
        <v>7</v>
      </c>
      <c r="B21" s="42">
        <f>B22+B23+B24</f>
        <v>41691.5</v>
      </c>
      <c r="C21" s="42">
        <f>C22+C23+C24</f>
        <v>8000</v>
      </c>
      <c r="D21" s="42">
        <f>D22+D23+D24</f>
        <v>7718.4</v>
      </c>
      <c r="E21" s="33">
        <f t="shared" si="0"/>
        <v>18.51312617679863</v>
      </c>
      <c r="F21" s="33">
        <f t="shared" si="1"/>
        <v>96.48</v>
      </c>
      <c r="G21" s="42">
        <f>G22+G23+G24</f>
        <v>7954.9</v>
      </c>
      <c r="H21" s="33">
        <f t="shared" si="2"/>
        <v>97.02698965417541</v>
      </c>
      <c r="I21" s="42">
        <f>I22+I23+I24</f>
        <v>7718.4</v>
      </c>
    </row>
    <row r="22" spans="1:9" ht="18.75" customHeight="1">
      <c r="A22" s="5" t="s">
        <v>102</v>
      </c>
      <c r="B22" s="35">
        <v>39484.3</v>
      </c>
      <c r="C22" s="35">
        <v>7700</v>
      </c>
      <c r="D22" s="35">
        <v>7374.1</v>
      </c>
      <c r="E22" s="33">
        <f t="shared" si="0"/>
        <v>18.676030726136716</v>
      </c>
      <c r="F22" s="33">
        <f t="shared" si="1"/>
        <v>95.76753246753246</v>
      </c>
      <c r="G22" s="35">
        <v>7864.25</v>
      </c>
      <c r="H22" s="33">
        <f t="shared" si="2"/>
        <v>93.76736497440952</v>
      </c>
      <c r="I22" s="35">
        <v>7374.1</v>
      </c>
    </row>
    <row r="23" spans="1:9" ht="12.75">
      <c r="A23" s="3" t="s">
        <v>100</v>
      </c>
      <c r="B23" s="35">
        <v>734</v>
      </c>
      <c r="C23" s="35">
        <v>0</v>
      </c>
      <c r="D23" s="35">
        <v>298.32</v>
      </c>
      <c r="E23" s="33">
        <f t="shared" si="0"/>
        <v>40.643051771117165</v>
      </c>
      <c r="F23" s="33">
        <v>0</v>
      </c>
      <c r="G23" s="35">
        <v>0</v>
      </c>
      <c r="H23" s="33">
        <v>0</v>
      </c>
      <c r="I23" s="35">
        <v>298.32</v>
      </c>
    </row>
    <row r="24" spans="1:9" ht="27" customHeight="1">
      <c r="A24" s="3" t="s">
        <v>101</v>
      </c>
      <c r="B24" s="35">
        <v>1473.2</v>
      </c>
      <c r="C24" s="35">
        <v>300</v>
      </c>
      <c r="D24" s="35">
        <v>45.98</v>
      </c>
      <c r="E24" s="33">
        <f t="shared" si="0"/>
        <v>3.121096931849036</v>
      </c>
      <c r="F24" s="33">
        <f aca="true" t="shared" si="3" ref="F24:F30">$D:$D/$C:$C*100</f>
        <v>15.326666666666666</v>
      </c>
      <c r="G24" s="35">
        <v>90.65</v>
      </c>
      <c r="H24" s="33">
        <f aca="true" t="shared" si="4" ref="H24:H29">$D:$D/$G:$G*100</f>
        <v>50.72255929398786</v>
      </c>
      <c r="I24" s="35">
        <v>45.98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1050</v>
      </c>
      <c r="D25" s="42">
        <f>$26:$26+$27:$27</f>
        <v>1764.83</v>
      </c>
      <c r="E25" s="33">
        <f t="shared" si="0"/>
        <v>6.52995001239515</v>
      </c>
      <c r="F25" s="33">
        <f t="shared" si="3"/>
        <v>168.07904761904763</v>
      </c>
      <c r="G25" s="42">
        <f>$26:$26+$27:$27</f>
        <v>1587.42</v>
      </c>
      <c r="H25" s="33">
        <f t="shared" si="4"/>
        <v>111.1759962706782</v>
      </c>
      <c r="I25" s="42">
        <f>$26:$26+$27:$27</f>
        <v>1764.83</v>
      </c>
    </row>
    <row r="26" spans="1:9" ht="12.75">
      <c r="A26" s="3" t="s">
        <v>9</v>
      </c>
      <c r="B26" s="35">
        <v>10018.7</v>
      </c>
      <c r="C26" s="35">
        <v>50</v>
      </c>
      <c r="D26" s="35">
        <v>487.08</v>
      </c>
      <c r="E26" s="33">
        <f t="shared" si="0"/>
        <v>4.86170860490882</v>
      </c>
      <c r="F26" s="33">
        <f t="shared" si="3"/>
        <v>974.16</v>
      </c>
      <c r="G26" s="35">
        <v>156.99</v>
      </c>
      <c r="H26" s="33">
        <f t="shared" si="4"/>
        <v>310.261800114657</v>
      </c>
      <c r="I26" s="35">
        <v>487.08</v>
      </c>
    </row>
    <row r="27" spans="1:9" ht="12.75">
      <c r="A27" s="3" t="s">
        <v>10</v>
      </c>
      <c r="B27" s="35">
        <v>17008</v>
      </c>
      <c r="C27" s="35">
        <v>1000</v>
      </c>
      <c r="D27" s="35">
        <v>1277.75</v>
      </c>
      <c r="E27" s="33">
        <f t="shared" si="0"/>
        <v>7.512641110065851</v>
      </c>
      <c r="F27" s="33">
        <f t="shared" si="3"/>
        <v>127.77499999999999</v>
      </c>
      <c r="G27" s="35">
        <v>1430.43</v>
      </c>
      <c r="H27" s="33">
        <f t="shared" si="4"/>
        <v>89.32628650126185</v>
      </c>
      <c r="I27" s="35">
        <v>1277.75</v>
      </c>
    </row>
    <row r="28" spans="1:9" ht="12.75">
      <c r="A28" s="6" t="s">
        <v>11</v>
      </c>
      <c r="B28" s="42">
        <f>B29+B30+B31</f>
        <v>14334.1</v>
      </c>
      <c r="C28" s="42">
        <f>C29+C30+C31</f>
        <v>1004.8</v>
      </c>
      <c r="D28" s="42">
        <f>D29+D30+D31</f>
        <v>1009.0699999999999</v>
      </c>
      <c r="E28" s="33">
        <f t="shared" si="0"/>
        <v>7.039646716570973</v>
      </c>
      <c r="F28" s="33">
        <f t="shared" si="3"/>
        <v>100.4249601910828</v>
      </c>
      <c r="G28" s="42">
        <f>G29+G30+G31</f>
        <v>902.94</v>
      </c>
      <c r="H28" s="33">
        <f t="shared" si="4"/>
        <v>111.75382638935034</v>
      </c>
      <c r="I28" s="42">
        <f>I29+I30+I31</f>
        <v>1009.0699999999999</v>
      </c>
    </row>
    <row r="29" spans="1:9" ht="25.5">
      <c r="A29" s="3" t="s">
        <v>12</v>
      </c>
      <c r="B29" s="35">
        <v>14256.1</v>
      </c>
      <c r="C29" s="35">
        <v>1000</v>
      </c>
      <c r="D29" s="35">
        <v>1002.67</v>
      </c>
      <c r="E29" s="33">
        <f t="shared" si="0"/>
        <v>7.033269968645</v>
      </c>
      <c r="F29" s="33">
        <f t="shared" si="3"/>
        <v>100.267</v>
      </c>
      <c r="G29" s="35">
        <v>902.94</v>
      </c>
      <c r="H29" s="33">
        <f t="shared" si="4"/>
        <v>111.0450306775644</v>
      </c>
      <c r="I29" s="35">
        <v>1002.67</v>
      </c>
    </row>
    <row r="30" spans="1:9" ht="25.5">
      <c r="A30" s="5" t="s">
        <v>104</v>
      </c>
      <c r="B30" s="35">
        <v>58</v>
      </c>
      <c r="C30" s="35">
        <v>4.8</v>
      </c>
      <c r="D30" s="35">
        <v>6.4</v>
      </c>
      <c r="E30" s="33">
        <f t="shared" si="0"/>
        <v>11.03448275862069</v>
      </c>
      <c r="F30" s="33">
        <f t="shared" si="3"/>
        <v>133.33333333333334</v>
      </c>
      <c r="G30" s="35">
        <v>0</v>
      </c>
      <c r="H30" s="33">
        <v>0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1947.77</v>
      </c>
      <c r="D35" s="42">
        <f>D36+D39+D40</f>
        <v>1051.0600000000002</v>
      </c>
      <c r="E35" s="33">
        <f aca="true" t="shared" si="5" ref="E35:E44">$D:$D/$B:$B*100</f>
        <v>1.9327599744765205</v>
      </c>
      <c r="F35" s="33">
        <f>$D:$D/$C:$C*100</f>
        <v>53.96222346580962</v>
      </c>
      <c r="G35" s="42">
        <f>G36+G39+G40</f>
        <v>728.0699999999999</v>
      </c>
      <c r="H35" s="33">
        <f>$D:$D/$G:$G*100</f>
        <v>144.36249261746815</v>
      </c>
      <c r="I35" s="42">
        <f>I36+I39+I40</f>
        <v>1051.0600000000002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1926.45</v>
      </c>
      <c r="D36" s="35">
        <f>D37+D38</f>
        <v>1039.8200000000002</v>
      </c>
      <c r="E36" s="33">
        <f t="shared" si="5"/>
        <v>1.9799947825722684</v>
      </c>
      <c r="F36" s="33">
        <f>$D:$D/$C:$C*100</f>
        <v>53.975966155363494</v>
      </c>
      <c r="G36" s="35">
        <f>G37+G38</f>
        <v>716.16</v>
      </c>
      <c r="H36" s="33">
        <f>$D:$D/$G:$G*100</f>
        <v>145.19381143878465</v>
      </c>
      <c r="I36" s="35">
        <f>I37+I38</f>
        <v>1039.8200000000002</v>
      </c>
    </row>
    <row r="37" spans="1:9" ht="81.75" customHeight="1">
      <c r="A37" s="1" t="s">
        <v>108</v>
      </c>
      <c r="B37" s="35">
        <v>26658</v>
      </c>
      <c r="C37" s="35">
        <v>300</v>
      </c>
      <c r="D37" s="35">
        <v>488.99</v>
      </c>
      <c r="E37" s="33">
        <f t="shared" si="5"/>
        <v>1.834308650311351</v>
      </c>
      <c r="F37" s="33">
        <f>$D:$D/$C:$C*100</f>
        <v>162.99666666666667</v>
      </c>
      <c r="G37" s="35">
        <v>0</v>
      </c>
      <c r="H37" s="33">
        <v>0</v>
      </c>
      <c r="I37" s="35">
        <v>488.99</v>
      </c>
    </row>
    <row r="38" spans="1:9" ht="76.5">
      <c r="A38" s="3" t="s">
        <v>109</v>
      </c>
      <c r="B38" s="35">
        <v>25858.3</v>
      </c>
      <c r="C38" s="35">
        <v>1626.45</v>
      </c>
      <c r="D38" s="35">
        <v>550.83</v>
      </c>
      <c r="E38" s="33">
        <f t="shared" si="5"/>
        <v>2.130186439170402</v>
      </c>
      <c r="F38" s="33">
        <f>$D:$D/$C:$C*100</f>
        <v>33.86701097482247</v>
      </c>
      <c r="G38" s="35">
        <v>716.16</v>
      </c>
      <c r="H38" s="33">
        <f>$D:$D/$G:$G*100</f>
        <v>76.91437667560322</v>
      </c>
      <c r="I38" s="35">
        <v>550.83</v>
      </c>
    </row>
    <row r="39" spans="1:9" ht="51">
      <c r="A39" s="5" t="s">
        <v>110</v>
      </c>
      <c r="B39" s="35">
        <v>868</v>
      </c>
      <c r="C39" s="35">
        <v>0</v>
      </c>
      <c r="D39" s="35">
        <v>0</v>
      </c>
      <c r="E39" s="33">
        <f t="shared" si="5"/>
        <v>0</v>
      </c>
      <c r="F39" s="33">
        <v>0</v>
      </c>
      <c r="G39" s="35">
        <v>0</v>
      </c>
      <c r="H39" s="33"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21.32</v>
      </c>
      <c r="D40" s="35">
        <v>11.24</v>
      </c>
      <c r="E40" s="33">
        <f t="shared" si="5"/>
        <v>1.127382146439318</v>
      </c>
      <c r="F40" s="33">
        <f>$D:$D/$C:$C*100</f>
        <v>52.72045028142589</v>
      </c>
      <c r="G40" s="35">
        <v>11.91</v>
      </c>
      <c r="H40" s="33">
        <f>$D:$D/$G:$G*100</f>
        <v>94.3744752308984</v>
      </c>
      <c r="I40" s="35">
        <v>11.24</v>
      </c>
    </row>
    <row r="41" spans="1:9" ht="25.5">
      <c r="A41" s="4" t="s">
        <v>15</v>
      </c>
      <c r="B41" s="34">
        <v>953.5</v>
      </c>
      <c r="C41" s="34">
        <v>115</v>
      </c>
      <c r="D41" s="34">
        <v>24.82</v>
      </c>
      <c r="E41" s="33">
        <f t="shared" si="5"/>
        <v>2.603041426324069</v>
      </c>
      <c r="F41" s="33">
        <f>$D:$D/$C:$C*100</f>
        <v>21.582608695652176</v>
      </c>
      <c r="G41" s="34">
        <v>117.31</v>
      </c>
      <c r="H41" s="33">
        <f>$D:$D/$G:$G*100</f>
        <v>21.157616571477284</v>
      </c>
      <c r="I41" s="34">
        <v>24.82</v>
      </c>
    </row>
    <row r="42" spans="1:9" ht="25.5">
      <c r="A42" s="12" t="s">
        <v>115</v>
      </c>
      <c r="B42" s="34">
        <v>8737.05</v>
      </c>
      <c r="C42" s="34">
        <v>42.51</v>
      </c>
      <c r="D42" s="34">
        <v>25.33</v>
      </c>
      <c r="E42" s="33">
        <f t="shared" si="5"/>
        <v>0.28991478817220917</v>
      </c>
      <c r="F42" s="33">
        <f>$D:$D/$C:$C*100</f>
        <v>59.585979769466</v>
      </c>
      <c r="G42" s="34">
        <v>5</v>
      </c>
      <c r="H42" s="33">
        <f>$D:$D/$G:$G*100</f>
        <v>506.59999999999997</v>
      </c>
      <c r="I42" s="34">
        <v>25.33</v>
      </c>
    </row>
    <row r="43" spans="1:9" ht="25.5">
      <c r="A43" s="8" t="s">
        <v>16</v>
      </c>
      <c r="B43" s="42">
        <f>B44+B45+B46</f>
        <v>1440</v>
      </c>
      <c r="C43" s="42">
        <f>C44+C45+C46</f>
        <v>33.26</v>
      </c>
      <c r="D43" s="42">
        <f>D44+D45+D46</f>
        <v>141.29</v>
      </c>
      <c r="E43" s="33">
        <f t="shared" si="5"/>
        <v>9.811805555555555</v>
      </c>
      <c r="F43" s="33">
        <f>$D:$D/$C:$C*100</f>
        <v>424.80457005411904</v>
      </c>
      <c r="G43" s="42">
        <f>G44+G45+G46</f>
        <v>13.34</v>
      </c>
      <c r="H43" s="33">
        <f>$D:$D/$G:$G*100</f>
        <v>1059.1454272863566</v>
      </c>
      <c r="I43" s="42">
        <f>I44+I45+I46</f>
        <v>141.29</v>
      </c>
    </row>
    <row r="44" spans="1:9" ht="12.75">
      <c r="A44" s="3" t="s">
        <v>112</v>
      </c>
      <c r="B44" s="35">
        <v>40</v>
      </c>
      <c r="C44" s="35">
        <v>3.26</v>
      </c>
      <c r="D44" s="35">
        <v>46.39</v>
      </c>
      <c r="E44" s="33">
        <f t="shared" si="5"/>
        <v>115.97500000000001</v>
      </c>
      <c r="F44" s="33">
        <f>$D:$D/$C:$C*100</f>
        <v>1423.0061349693253</v>
      </c>
      <c r="G44" s="35">
        <v>0</v>
      </c>
      <c r="H44" s="33">
        <v>0</v>
      </c>
      <c r="I44" s="35">
        <v>46.39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21.18</v>
      </c>
      <c r="E45" s="33">
        <v>0</v>
      </c>
      <c r="F45" s="33">
        <v>0</v>
      </c>
      <c r="G45" s="35">
        <v>13.34</v>
      </c>
      <c r="H45" s="33">
        <f>$D:$D/$G:$G*100</f>
        <v>158.77061469265368</v>
      </c>
      <c r="I45" s="35">
        <v>21.18</v>
      </c>
    </row>
    <row r="46" spans="1:9" ht="12.75">
      <c r="A46" s="48" t="s">
        <v>111</v>
      </c>
      <c r="B46" s="35">
        <v>1400</v>
      </c>
      <c r="C46" s="35">
        <v>30</v>
      </c>
      <c r="D46" s="35">
        <v>73.72</v>
      </c>
      <c r="E46" s="33">
        <f aca="true" t="shared" si="6" ref="E46:E54">$D:$D/$B:$B*100</f>
        <v>5.265714285714285</v>
      </c>
      <c r="F46" s="33">
        <f>$D:$D/$C:$C*100</f>
        <v>245.73333333333332</v>
      </c>
      <c r="G46" s="35">
        <v>0</v>
      </c>
      <c r="H46" s="33">
        <v>0</v>
      </c>
      <c r="I46" s="35">
        <v>73.72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514</v>
      </c>
      <c r="D47" s="42">
        <f>D48+D49+D50+D51+D52+D53+D54+D56+D57+D59+D60+D55</f>
        <v>516.5699999999999</v>
      </c>
      <c r="E47" s="33">
        <f t="shared" si="6"/>
        <v>6.610107679609972</v>
      </c>
      <c r="F47" s="33">
        <f>$D:$D/$C:$C*100</f>
        <v>100.49999999999999</v>
      </c>
      <c r="G47" s="42">
        <f>G48+G49+G50+G51+G52+G53+G54+G56+G57+G59+G60+G55</f>
        <v>491.36</v>
      </c>
      <c r="H47" s="33">
        <f>$D:$D/$G:$G*100</f>
        <v>105.13065776619992</v>
      </c>
      <c r="I47" s="42">
        <f>I48+I49+I50+I51+I52+I53+I54+I56+I57+I59+I60+I55</f>
        <v>516.5699999999999</v>
      </c>
    </row>
    <row r="48" spans="1:9" ht="25.5">
      <c r="A48" s="3" t="s">
        <v>18</v>
      </c>
      <c r="B48" s="35">
        <v>135</v>
      </c>
      <c r="C48" s="35">
        <v>3.5</v>
      </c>
      <c r="D48" s="35">
        <v>14.18</v>
      </c>
      <c r="E48" s="33">
        <f t="shared" si="6"/>
        <v>10.503703703703703</v>
      </c>
      <c r="F48" s="33">
        <f>$D:$D/$C:$C*100</f>
        <v>405.14285714285717</v>
      </c>
      <c r="G48" s="35">
        <v>4.08</v>
      </c>
      <c r="H48" s="33">
        <f>$D:$D/$G:$G*100</f>
        <v>347.54901960784315</v>
      </c>
      <c r="I48" s="35">
        <v>14.18</v>
      </c>
    </row>
    <row r="49" spans="1:9" ht="63.75">
      <c r="A49" s="3" t="s">
        <v>125</v>
      </c>
      <c r="B49" s="35">
        <v>200</v>
      </c>
      <c r="C49" s="35">
        <v>0</v>
      </c>
      <c r="D49" s="35">
        <v>15</v>
      </c>
      <c r="E49" s="33">
        <f t="shared" si="6"/>
        <v>7.5</v>
      </c>
      <c r="F49" s="33">
        <v>0</v>
      </c>
      <c r="G49" s="35">
        <v>0</v>
      </c>
      <c r="H49" s="33">
        <v>0</v>
      </c>
      <c r="I49" s="35">
        <v>15</v>
      </c>
    </row>
    <row r="50" spans="1:9" ht="52.5" customHeight="1">
      <c r="A50" s="5" t="s">
        <v>123</v>
      </c>
      <c r="B50" s="35">
        <v>90</v>
      </c>
      <c r="C50" s="35">
        <v>9</v>
      </c>
      <c r="D50" s="35">
        <v>10</v>
      </c>
      <c r="E50" s="33">
        <f t="shared" si="6"/>
        <v>11.11111111111111</v>
      </c>
      <c r="F50" s="33">
        <f>$D:$D/$C:$C*100</f>
        <v>111.11111111111111</v>
      </c>
      <c r="G50" s="35">
        <v>10</v>
      </c>
      <c r="H50" s="33">
        <f>$D:$D/$G:$G*100</f>
        <v>100</v>
      </c>
      <c r="I50" s="35">
        <v>10</v>
      </c>
    </row>
    <row r="51" spans="1:9" ht="38.25">
      <c r="A51" s="3" t="s">
        <v>19</v>
      </c>
      <c r="B51" s="35">
        <v>1147</v>
      </c>
      <c r="C51" s="35">
        <v>135.5</v>
      </c>
      <c r="D51" s="35">
        <v>51.55</v>
      </c>
      <c r="E51" s="33">
        <f t="shared" si="6"/>
        <v>4.49433304272014</v>
      </c>
      <c r="F51" s="33">
        <f>$D:$D/$C:$C*100</f>
        <v>38.04428044280442</v>
      </c>
      <c r="G51" s="35">
        <v>135</v>
      </c>
      <c r="H51" s="33">
        <f>$D:$D/$G:$G*100</f>
        <v>38.18518518518518</v>
      </c>
      <c r="I51" s="35">
        <v>51.55</v>
      </c>
    </row>
    <row r="52" spans="1:9" ht="63.75">
      <c r="A52" s="3" t="s">
        <v>20</v>
      </c>
      <c r="B52" s="35">
        <v>2060</v>
      </c>
      <c r="C52" s="35">
        <v>95</v>
      </c>
      <c r="D52" s="35">
        <v>169.85</v>
      </c>
      <c r="E52" s="33">
        <f t="shared" si="6"/>
        <v>8.245145631067961</v>
      </c>
      <c r="F52" s="33">
        <f>$D:$D/$C:$C*100</f>
        <v>178.78947368421052</v>
      </c>
      <c r="G52" s="35">
        <v>87.1</v>
      </c>
      <c r="H52" s="33">
        <f>$D:$D/$G:$G*100</f>
        <v>195.0057405281286</v>
      </c>
      <c r="I52" s="35">
        <v>169.85</v>
      </c>
    </row>
    <row r="53" spans="1:9" ht="25.5">
      <c r="A53" s="3" t="s">
        <v>21</v>
      </c>
      <c r="B53" s="35">
        <v>40</v>
      </c>
      <c r="C53" s="35">
        <v>1</v>
      </c>
      <c r="D53" s="35">
        <v>3.5</v>
      </c>
      <c r="E53" s="33">
        <f t="shared" si="6"/>
        <v>8.75</v>
      </c>
      <c r="F53" s="33">
        <f>$D:$D/$C:$C*100</f>
        <v>350</v>
      </c>
      <c r="G53" s="35">
        <v>2.5</v>
      </c>
      <c r="H53" s="33">
        <f>$D:$D/$G:$G*100</f>
        <v>140</v>
      </c>
      <c r="I53" s="35">
        <v>3.5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6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2.75" customHeight="1">
      <c r="A56" s="3" t="s">
        <v>114</v>
      </c>
      <c r="B56" s="35">
        <v>16</v>
      </c>
      <c r="C56" s="35">
        <v>1</v>
      </c>
      <c r="D56" s="35">
        <v>0.25</v>
      </c>
      <c r="E56" s="33">
        <f>$D:$D/$B:$B*100</f>
        <v>1.5625</v>
      </c>
      <c r="F56" s="33">
        <f>$D:$D/$C:$C*100</f>
        <v>25</v>
      </c>
      <c r="G56" s="35">
        <v>0</v>
      </c>
      <c r="H56" s="33">
        <v>0</v>
      </c>
      <c r="I56" s="35">
        <v>0.25</v>
      </c>
    </row>
    <row r="57" spans="1:9" ht="79.5" customHeight="1">
      <c r="A57" s="3" t="s">
        <v>128</v>
      </c>
      <c r="B57" s="35">
        <v>1553</v>
      </c>
      <c r="C57" s="35">
        <v>162</v>
      </c>
      <c r="D57" s="35">
        <v>49.89</v>
      </c>
      <c r="E57" s="33">
        <f>$D:$D/$B:$B*100</f>
        <v>3.21249195106246</v>
      </c>
      <c r="F57" s="33">
        <f>$D:$D/$C:$C*100</f>
        <v>30.796296296296298</v>
      </c>
      <c r="G57" s="35">
        <v>95.51</v>
      </c>
      <c r="H57" s="33">
        <f>$D:$D/$G:$G*100</f>
        <v>52.23536802429065</v>
      </c>
      <c r="I57" s="35">
        <v>49.89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</v>
      </c>
      <c r="E59" s="33">
        <v>0</v>
      </c>
      <c r="F59" s="33">
        <v>0</v>
      </c>
      <c r="G59" s="35">
        <v>0</v>
      </c>
      <c r="H59" s="33">
        <v>0</v>
      </c>
      <c r="I59" s="35">
        <v>2</v>
      </c>
    </row>
    <row r="60" spans="1:9" ht="38.25">
      <c r="A60" s="3" t="s">
        <v>23</v>
      </c>
      <c r="B60" s="35">
        <v>2568.85</v>
      </c>
      <c r="C60" s="35">
        <v>107</v>
      </c>
      <c r="D60" s="35">
        <v>200.35</v>
      </c>
      <c r="E60" s="33">
        <f>$D:$D/$B:$B*100</f>
        <v>7.799209763123577</v>
      </c>
      <c r="F60" s="33">
        <f>$D:$D/$C:$C*100</f>
        <v>187.24299065420558</v>
      </c>
      <c r="G60" s="35">
        <v>157.17</v>
      </c>
      <c r="H60" s="33">
        <f aca="true" t="shared" si="7" ref="H60:H65">$D:$D/$G:$G*100</f>
        <v>127.47343640643889</v>
      </c>
      <c r="I60" s="35">
        <v>200.35</v>
      </c>
    </row>
    <row r="61" spans="1:9" ht="12.75">
      <c r="A61" s="6" t="s">
        <v>24</v>
      </c>
      <c r="B61" s="34">
        <v>0</v>
      </c>
      <c r="C61" s="34">
        <v>0</v>
      </c>
      <c r="D61" s="34">
        <v>13.43</v>
      </c>
      <c r="E61" s="33">
        <v>0</v>
      </c>
      <c r="F61" s="33">
        <v>0</v>
      </c>
      <c r="G61" s="34">
        <v>55.86</v>
      </c>
      <c r="H61" s="33">
        <f t="shared" si="7"/>
        <v>24.042248478338703</v>
      </c>
      <c r="I61" s="34">
        <v>13.43</v>
      </c>
    </row>
    <row r="62" spans="1:9" ht="12.75">
      <c r="A62" s="8" t="s">
        <v>25</v>
      </c>
      <c r="B62" s="42">
        <f>B8+B16+B21+B25+B28+B32+B35+B41+B42+B43+B61+B47</f>
        <v>387422.99999999994</v>
      </c>
      <c r="C62" s="42">
        <f>C8+C16+C21+C25+C28+C32+C35+C41+C42+C43+C61+C47</f>
        <v>21864.339999999997</v>
      </c>
      <c r="D62" s="42">
        <f>D8+D16+D21+D25+D28+D32+D35+D41+D42+D43+D61+D47</f>
        <v>21515.13</v>
      </c>
      <c r="E62" s="33">
        <f aca="true" t="shared" si="8" ref="E62:E67">$D:$D/$B:$B*100</f>
        <v>5.553395126257348</v>
      </c>
      <c r="F62" s="33">
        <f>$D:$D/$C:$C*100</f>
        <v>98.40283310632749</v>
      </c>
      <c r="G62" s="42">
        <f>G8+G16+G21+G25+G28+G32+G35+G41+G42+G43+G61+G47</f>
        <v>21386.429999999997</v>
      </c>
      <c r="H62" s="33">
        <f t="shared" si="7"/>
        <v>100.60178346736694</v>
      </c>
      <c r="I62" s="42">
        <f>I8+I16+I21+I25+I28+I32+I35+I41+I42+I43+I61+I47</f>
        <v>21515.13</v>
      </c>
    </row>
    <row r="63" spans="1:9" ht="12.75">
      <c r="A63" s="8" t="s">
        <v>26</v>
      </c>
      <c r="B63" s="42">
        <f>B64+B69</f>
        <v>1355522.2</v>
      </c>
      <c r="C63" s="42">
        <f>C64+C69</f>
        <v>72854.16</v>
      </c>
      <c r="D63" s="42">
        <f>D64+D69</f>
        <v>72842.94</v>
      </c>
      <c r="E63" s="33">
        <f t="shared" si="8"/>
        <v>5.373791738711472</v>
      </c>
      <c r="F63" s="33">
        <f>$D:$D/$C:$C*100</f>
        <v>99.98459936948007</v>
      </c>
      <c r="G63" s="42">
        <f>G64+G69</f>
        <v>34456.5</v>
      </c>
      <c r="H63" s="33">
        <f t="shared" si="7"/>
        <v>211.40551129685258</v>
      </c>
      <c r="I63" s="42">
        <f>I64+I69</f>
        <v>72842.94</v>
      </c>
    </row>
    <row r="64" spans="1:9" ht="25.5">
      <c r="A64" s="8" t="s">
        <v>27</v>
      </c>
      <c r="B64" s="42">
        <f>B65+B66+B67+B68</f>
        <v>1355522.2</v>
      </c>
      <c r="C64" s="42">
        <f>C65+C66+C67+C68</f>
        <v>72854.16</v>
      </c>
      <c r="D64" s="42">
        <f>D65+D66+D67+D68</f>
        <v>72854.16</v>
      </c>
      <c r="E64" s="33">
        <f t="shared" si="8"/>
        <v>5.374619463996975</v>
      </c>
      <c r="F64" s="33">
        <f>$D:$D/$C:$C*100</f>
        <v>100</v>
      </c>
      <c r="G64" s="42">
        <f>G65+G66+G67+G68</f>
        <v>40360.18</v>
      </c>
      <c r="H64" s="33">
        <f t="shared" si="7"/>
        <v>180.5099977254809</v>
      </c>
      <c r="I64" s="42">
        <f>I65+I66+I67+I68</f>
        <v>72854.16</v>
      </c>
    </row>
    <row r="65" spans="1:9" ht="12.75">
      <c r="A65" s="3" t="s">
        <v>28</v>
      </c>
      <c r="B65" s="35">
        <v>276183.3</v>
      </c>
      <c r="C65" s="35">
        <v>42287.1</v>
      </c>
      <c r="D65" s="35">
        <v>42287.1</v>
      </c>
      <c r="E65" s="33">
        <f t="shared" si="8"/>
        <v>15.311244380091049</v>
      </c>
      <c r="F65" s="33">
        <f>$D:$D/$C:$C*100</f>
        <v>100</v>
      </c>
      <c r="G65" s="35">
        <v>7323</v>
      </c>
      <c r="H65" s="33">
        <f t="shared" si="7"/>
        <v>577.4559606718558</v>
      </c>
      <c r="I65" s="35">
        <v>42287.1</v>
      </c>
    </row>
    <row r="66" spans="1:9" ht="12.75">
      <c r="A66" s="3" t="s">
        <v>29</v>
      </c>
      <c r="B66" s="35">
        <v>178263.5</v>
      </c>
      <c r="C66" s="35">
        <v>0</v>
      </c>
      <c r="D66" s="35">
        <v>0</v>
      </c>
      <c r="E66" s="33">
        <f t="shared" si="8"/>
        <v>0</v>
      </c>
      <c r="F66" s="33">
        <v>0</v>
      </c>
      <c r="G66" s="35">
        <v>0</v>
      </c>
      <c r="H66" s="33">
        <v>0</v>
      </c>
      <c r="I66" s="35">
        <v>0</v>
      </c>
    </row>
    <row r="67" spans="1:9" ht="12.75">
      <c r="A67" s="3" t="s">
        <v>30</v>
      </c>
      <c r="B67" s="35">
        <v>901075.4</v>
      </c>
      <c r="C67" s="35">
        <v>30567.06</v>
      </c>
      <c r="D67" s="35">
        <v>30567.06</v>
      </c>
      <c r="E67" s="33">
        <f t="shared" si="8"/>
        <v>3.392286594440377</v>
      </c>
      <c r="F67" s="33">
        <f>$D:$D/$C:$C*100</f>
        <v>100</v>
      </c>
      <c r="G67" s="35">
        <v>33037.18</v>
      </c>
      <c r="H67" s="33">
        <f>$D:$D/$G:$G*100</f>
        <v>92.5232117269089</v>
      </c>
      <c r="I67" s="35">
        <v>30567.06</v>
      </c>
    </row>
    <row r="68" spans="1:9" ht="24.75" customHeight="1">
      <c r="A68" s="3" t="s">
        <v>31</v>
      </c>
      <c r="B68" s="35">
        <v>0</v>
      </c>
      <c r="C68" s="35">
        <v>0</v>
      </c>
      <c r="D68" s="35">
        <v>0</v>
      </c>
      <c r="E68" s="33"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-11.22</v>
      </c>
      <c r="E69" s="33">
        <v>0</v>
      </c>
      <c r="F69" s="33">
        <v>0</v>
      </c>
      <c r="G69" s="34">
        <v>-5903.68</v>
      </c>
      <c r="H69" s="33">
        <f>$D:$D/$G:$G*100</f>
        <v>0.1900509512710716</v>
      </c>
      <c r="I69" s="34">
        <v>-11.22</v>
      </c>
    </row>
    <row r="70" spans="1:9" ht="12.75">
      <c r="A70" s="6" t="s">
        <v>32</v>
      </c>
      <c r="B70" s="42">
        <f>B63+B62</f>
        <v>1742945.2</v>
      </c>
      <c r="C70" s="42">
        <f>C63+C62</f>
        <v>94718.5</v>
      </c>
      <c r="D70" s="42">
        <f>D63+D62</f>
        <v>94358.07</v>
      </c>
      <c r="E70" s="33">
        <f>$D:$D/$B:$B*100</f>
        <v>5.4137140972647915</v>
      </c>
      <c r="F70" s="33">
        <f>$D:$D/$C:$C*100</f>
        <v>99.61947243674679</v>
      </c>
      <c r="G70" s="42">
        <f>G63+G62</f>
        <v>55842.92999999999</v>
      </c>
      <c r="H70" s="33">
        <f>$D:$D/$G:$G*100</f>
        <v>168.9704856102644</v>
      </c>
      <c r="I70" s="42">
        <f>I63+I62</f>
        <v>94358.07</v>
      </c>
    </row>
    <row r="71" spans="1:9" ht="12.75">
      <c r="A71" s="63" t="s">
        <v>34</v>
      </c>
      <c r="B71" s="64"/>
      <c r="C71" s="64"/>
      <c r="D71" s="64"/>
      <c r="E71" s="64"/>
      <c r="F71" s="64"/>
      <c r="G71" s="64"/>
      <c r="H71" s="64"/>
      <c r="I71" s="65"/>
    </row>
    <row r="72" spans="1:9" ht="12.75">
      <c r="A72" s="13" t="s">
        <v>35</v>
      </c>
      <c r="B72" s="42">
        <f>B73+B74+B75+B76+B77+B78+B79+B80</f>
        <v>83639.3</v>
      </c>
      <c r="C72" s="42">
        <f>C73+C74+C75+C76+C77+C78+C79+C80</f>
        <v>4167.099999999999</v>
      </c>
      <c r="D72" s="42">
        <f>D73+D74+D75+D76+D77+D78+D79+D80</f>
        <v>3773.3</v>
      </c>
      <c r="E72" s="33">
        <f>$D:$D/$B:$B*100</f>
        <v>4.511395958598411</v>
      </c>
      <c r="F72" s="33">
        <f>$D:$D/$C:$C*100</f>
        <v>90.54978282258647</v>
      </c>
      <c r="G72" s="42">
        <f>G73+G74+G75+G76+G77+G78+G79+G80</f>
        <v>4493</v>
      </c>
      <c r="H72" s="33">
        <f>$D:$D/$G:$G*100</f>
        <v>83.9817493879368</v>
      </c>
      <c r="I72" s="42">
        <f>I73+I74+I75+I76+I77+I78+I79+I80</f>
        <v>3773.3</v>
      </c>
    </row>
    <row r="73" spans="1:9" ht="14.25" customHeight="1">
      <c r="A73" s="14" t="s">
        <v>36</v>
      </c>
      <c r="B73" s="43">
        <v>1246.6</v>
      </c>
      <c r="C73" s="43">
        <v>84.6</v>
      </c>
      <c r="D73" s="43">
        <v>81.9</v>
      </c>
      <c r="E73" s="36">
        <f>$D:$D/$B:$B*100</f>
        <v>6.569870046526553</v>
      </c>
      <c r="F73" s="36">
        <f>$D:$D/$C:$C*100</f>
        <v>96.80851063829789</v>
      </c>
      <c r="G73" s="43">
        <v>87.6</v>
      </c>
      <c r="H73" s="36">
        <f>$D:$D/$G:$G*100</f>
        <v>93.49315068493152</v>
      </c>
      <c r="I73" s="43">
        <f>D73</f>
        <v>81.9</v>
      </c>
    </row>
    <row r="74" spans="1:9" ht="12.75">
      <c r="A74" s="14" t="s">
        <v>37</v>
      </c>
      <c r="B74" s="43">
        <v>4242.6</v>
      </c>
      <c r="C74" s="43">
        <v>150.6</v>
      </c>
      <c r="D74" s="43">
        <v>126.2</v>
      </c>
      <c r="E74" s="36">
        <f>$D:$D/$B:$B*100</f>
        <v>2.9745910526563897</v>
      </c>
      <c r="F74" s="36">
        <f>$D:$D/$C:$C*100</f>
        <v>83.79814077025233</v>
      </c>
      <c r="G74" s="43">
        <v>195.2</v>
      </c>
      <c r="H74" s="36">
        <f>$D:$D/$G:$G*100</f>
        <v>64.6516393442623</v>
      </c>
      <c r="I74" s="43">
        <f aca="true" t="shared" si="9" ref="I74:I116">D74</f>
        <v>126.2</v>
      </c>
    </row>
    <row r="75" spans="1:9" ht="25.5">
      <c r="A75" s="14" t="s">
        <v>38</v>
      </c>
      <c r="B75" s="43">
        <v>35581.4</v>
      </c>
      <c r="C75" s="43">
        <v>2337.5</v>
      </c>
      <c r="D75" s="43">
        <v>2126.2</v>
      </c>
      <c r="E75" s="36">
        <f>$D:$D/$B:$B*100</f>
        <v>5.975593990118432</v>
      </c>
      <c r="F75" s="36">
        <f>$D:$D/$C:$C*100</f>
        <v>90.96042780748662</v>
      </c>
      <c r="G75" s="43">
        <v>2367.8</v>
      </c>
      <c r="H75" s="36">
        <f>$D:$D/$G:$G*100</f>
        <v>89.79643550975588</v>
      </c>
      <c r="I75" s="43">
        <f t="shared" si="9"/>
        <v>2126.2</v>
      </c>
    </row>
    <row r="76" spans="1:9" ht="12.75">
      <c r="A76" s="14" t="s">
        <v>84</v>
      </c>
      <c r="B76" s="57">
        <v>0</v>
      </c>
      <c r="C76" s="57">
        <v>0</v>
      </c>
      <c r="D76" s="57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D77</f>
        <v>667.7</v>
      </c>
    </row>
    <row r="77" spans="1:9" ht="25.5">
      <c r="A77" s="3" t="s">
        <v>39</v>
      </c>
      <c r="B77" s="35">
        <v>10418.1</v>
      </c>
      <c r="C77" s="35">
        <v>779.6</v>
      </c>
      <c r="D77" s="35">
        <v>667.7</v>
      </c>
      <c r="E77" s="36">
        <f>$D:$D/$B:$B*100</f>
        <v>6.409038116355189</v>
      </c>
      <c r="F77" s="36">
        <v>0</v>
      </c>
      <c r="G77" s="43">
        <v>712</v>
      </c>
      <c r="H77" s="36">
        <f>$D:$D/$G:$G*100</f>
        <v>93.77808988764046</v>
      </c>
      <c r="I77" s="43">
        <f>D78</f>
        <v>0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D79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D80</f>
        <v>771.3</v>
      </c>
    </row>
    <row r="80" spans="1:9" ht="12.75">
      <c r="A80" s="3" t="s">
        <v>42</v>
      </c>
      <c r="B80" s="43">
        <v>30360.6</v>
      </c>
      <c r="C80" s="43">
        <v>814.8</v>
      </c>
      <c r="D80" s="43">
        <v>771.3</v>
      </c>
      <c r="E80" s="36">
        <f>$D:$D/$B:$B*100</f>
        <v>2.5404636272010435</v>
      </c>
      <c r="F80" s="36">
        <f>$D:$D/$C:$C*100</f>
        <v>94.66126656848306</v>
      </c>
      <c r="G80" s="43">
        <v>1130.4</v>
      </c>
      <c r="H80" s="36">
        <f>$D:$D/$G:$G*100</f>
        <v>68.23248407643311</v>
      </c>
      <c r="I80" s="43">
        <f>D81</f>
        <v>0</v>
      </c>
    </row>
    <row r="81" spans="1:9" ht="12.75">
      <c r="A81" s="13" t="s">
        <v>43</v>
      </c>
      <c r="B81" s="34">
        <v>266.6</v>
      </c>
      <c r="C81" s="34">
        <v>8</v>
      </c>
      <c r="D81" s="42">
        <v>0</v>
      </c>
      <c r="E81" s="33">
        <f>$D:$D/$B:$B*100</f>
        <v>0</v>
      </c>
      <c r="F81" s="33">
        <f>$D:$D/$C:$C*100</f>
        <v>0</v>
      </c>
      <c r="G81" s="34">
        <v>8</v>
      </c>
      <c r="H81" s="33">
        <f>$D:$D/$G:$G*100</f>
        <v>0</v>
      </c>
      <c r="I81" s="42">
        <f>D81</f>
        <v>0</v>
      </c>
    </row>
    <row r="82" spans="1:9" ht="25.5">
      <c r="A82" s="15" t="s">
        <v>44</v>
      </c>
      <c r="B82" s="34">
        <f>4463.6+64.6+30</f>
        <v>4558.200000000001</v>
      </c>
      <c r="C82" s="34">
        <v>223.2</v>
      </c>
      <c r="D82" s="34">
        <v>53.5</v>
      </c>
      <c r="E82" s="33">
        <f>$D:$D/$B:$B*100</f>
        <v>1.1737089201877933</v>
      </c>
      <c r="F82" s="33">
        <f>$D:$D/$C:$C*100</f>
        <v>23.969534050179213</v>
      </c>
      <c r="G82" s="34">
        <v>28.5</v>
      </c>
      <c r="H82" s="33">
        <f>$D:$D/$G:$G*100</f>
        <v>187.71929824561403</v>
      </c>
      <c r="I82" s="42">
        <f t="shared" si="9"/>
        <v>53.5</v>
      </c>
    </row>
    <row r="83" spans="1:9" ht="12.75">
      <c r="A83" s="13" t="s">
        <v>45</v>
      </c>
      <c r="B83" s="42">
        <f>B84+B85+B86+B87+B88</f>
        <v>185823.3</v>
      </c>
      <c r="C83" s="42">
        <f>C84+C85+C86+C87+C88</f>
        <v>31858.1</v>
      </c>
      <c r="D83" s="42">
        <f>D84+D85+D86+D87+D88</f>
        <v>30725.8</v>
      </c>
      <c r="E83" s="33">
        <f>$D:$D/$B:$B*100</f>
        <v>16.53495551957155</v>
      </c>
      <c r="F83" s="33">
        <f>$D:$D/$C:$C*100</f>
        <v>96.44580185259008</v>
      </c>
      <c r="G83" s="42">
        <f>G84+G85+G86+G87+G88</f>
        <v>720.5</v>
      </c>
      <c r="H83" s="33">
        <f>$D:$D/$G:$G*100</f>
        <v>4264.510756419153</v>
      </c>
      <c r="I83" s="42">
        <f t="shared" si="9"/>
        <v>30725.8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 t="shared" si="9"/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 t="shared" si="9"/>
        <v>0</v>
      </c>
    </row>
    <row r="86" spans="1:9" ht="12.75">
      <c r="A86" s="14" t="s">
        <v>46</v>
      </c>
      <c r="B86" s="43">
        <v>15243</v>
      </c>
      <c r="C86" s="43">
        <v>0</v>
      </c>
      <c r="D86" s="43">
        <v>0</v>
      </c>
      <c r="E86" s="36">
        <f>$D:$D/$B:$B*100</f>
        <v>0</v>
      </c>
      <c r="F86" s="36">
        <v>0</v>
      </c>
      <c r="G86" s="43">
        <v>0</v>
      </c>
      <c r="H86" s="36">
        <v>0</v>
      </c>
      <c r="I86" s="43">
        <f t="shared" si="9"/>
        <v>0</v>
      </c>
    </row>
    <row r="87" spans="1:9" ht="12.75">
      <c r="A87" s="16" t="s">
        <v>89</v>
      </c>
      <c r="B87" s="35">
        <v>128633.8</v>
      </c>
      <c r="C87" s="35">
        <v>1307</v>
      </c>
      <c r="D87" s="35">
        <v>1307</v>
      </c>
      <c r="E87" s="36">
        <f>$D:$D/$B:$B*100</f>
        <v>1.0160626522733527</v>
      </c>
      <c r="F87" s="36">
        <f>$D:$D/$C:$C*100</f>
        <v>100</v>
      </c>
      <c r="G87" s="35">
        <v>0</v>
      </c>
      <c r="H87" s="36">
        <v>0</v>
      </c>
      <c r="I87" s="43">
        <f t="shared" si="9"/>
        <v>1307</v>
      </c>
    </row>
    <row r="88" spans="1:9" ht="12.75">
      <c r="A88" s="14" t="s">
        <v>47</v>
      </c>
      <c r="B88" s="43">
        <v>41946.5</v>
      </c>
      <c r="C88" s="43">
        <v>30551.1</v>
      </c>
      <c r="D88" s="43">
        <v>29418.8</v>
      </c>
      <c r="E88" s="36">
        <f>$D:$D/$B:$B*100</f>
        <v>70.13409938850678</v>
      </c>
      <c r="F88" s="36">
        <f>$D:$D/$C:$C*100</f>
        <v>96.29375047052315</v>
      </c>
      <c r="G88" s="43">
        <v>720.5</v>
      </c>
      <c r="H88" s="36">
        <f>$D:$D/$G:$G*100</f>
        <v>4083.108952116586</v>
      </c>
      <c r="I88" s="43">
        <f t="shared" si="9"/>
        <v>29418.8</v>
      </c>
    </row>
    <row r="89" spans="1:9" ht="12.75">
      <c r="A89" s="13" t="s">
        <v>48</v>
      </c>
      <c r="B89" s="42">
        <f>B91+B92+B93</f>
        <v>65450.8</v>
      </c>
      <c r="C89" s="42">
        <f aca="true" t="shared" si="10" ref="C89:H89">C91+C92+C93</f>
        <v>2123.8</v>
      </c>
      <c r="D89" s="42">
        <f t="shared" si="10"/>
        <v>1946.1000000000001</v>
      </c>
      <c r="E89" s="42">
        <f t="shared" si="10"/>
        <v>10.348117889093729</v>
      </c>
      <c r="F89" s="42">
        <f t="shared" si="10"/>
        <v>184.4741784660291</v>
      </c>
      <c r="G89" s="42">
        <f>G90+G91+G92+G93</f>
        <v>1407.3</v>
      </c>
      <c r="H89" s="42">
        <f t="shared" si="10"/>
        <v>277.97280187860144</v>
      </c>
      <c r="I89" s="42">
        <f t="shared" si="9"/>
        <v>1946.1000000000001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>
        <v>0</v>
      </c>
      <c r="H90" s="36">
        <v>0</v>
      </c>
      <c r="I90" s="43">
        <f t="shared" si="9"/>
        <v>0</v>
      </c>
    </row>
    <row r="91" spans="1:9" ht="12.75">
      <c r="A91" s="14" t="s">
        <v>50</v>
      </c>
      <c r="B91" s="43">
        <v>22847.3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 t="shared" si="9"/>
        <v>0</v>
      </c>
    </row>
    <row r="92" spans="1:9" ht="12.75">
      <c r="A92" s="14" t="s">
        <v>51</v>
      </c>
      <c r="B92" s="43">
        <v>27073.8</v>
      </c>
      <c r="C92" s="43">
        <v>853.9</v>
      </c>
      <c r="D92" s="43">
        <v>795.2</v>
      </c>
      <c r="E92" s="36">
        <f>$D:$D/$B:$B*100</f>
        <v>2.9371569561716497</v>
      </c>
      <c r="F92" s="36">
        <f>$D:$D/$C:$C*100</f>
        <v>93.12565874224148</v>
      </c>
      <c r="G92" s="43">
        <v>558.5</v>
      </c>
      <c r="H92" s="36">
        <f>$D:$D/$G:$G*100</f>
        <v>142.38137869292748</v>
      </c>
      <c r="I92" s="43">
        <f t="shared" si="9"/>
        <v>795.2</v>
      </c>
    </row>
    <row r="93" spans="1:9" ht="12.75">
      <c r="A93" s="14" t="s">
        <v>52</v>
      </c>
      <c r="B93" s="43">
        <v>15529.7</v>
      </c>
      <c r="C93" s="43">
        <v>1259.9</v>
      </c>
      <c r="D93" s="43">
        <v>1150.9</v>
      </c>
      <c r="E93" s="36">
        <f>$D:$D/$B:$B*100</f>
        <v>7.4109609329220785</v>
      </c>
      <c r="F93" s="36">
        <f>$D:$D/$C:$C*100</f>
        <v>91.3485197237876</v>
      </c>
      <c r="G93" s="43">
        <v>848.8</v>
      </c>
      <c r="H93" s="36">
        <f>$D:$D/$G:$G*100</f>
        <v>135.59142318567393</v>
      </c>
      <c r="I93" s="43">
        <f t="shared" si="9"/>
        <v>1150.9</v>
      </c>
    </row>
    <row r="94" spans="1:9" ht="12.75">
      <c r="A94" s="17" t="s">
        <v>53</v>
      </c>
      <c r="B94" s="42">
        <f>B95+B96+B97+B98+B99</f>
        <v>1076403.7</v>
      </c>
      <c r="C94" s="42">
        <f aca="true" t="shared" si="11" ref="C94:H94">C95+C96+C98+C99+C97</f>
        <v>51060.5</v>
      </c>
      <c r="D94" s="42">
        <f>D95+D96+D98+D99+D97</f>
        <v>38894.700000000004</v>
      </c>
      <c r="E94" s="42">
        <f t="shared" si="11"/>
        <v>14.383147337088147</v>
      </c>
      <c r="F94" s="42">
        <f t="shared" si="11"/>
        <v>354.26577617579954</v>
      </c>
      <c r="G94" s="42">
        <f>G95+G96+G97+G98</f>
        <v>37909.2</v>
      </c>
      <c r="H94" s="42">
        <f t="shared" si="11"/>
        <v>422.433769995917</v>
      </c>
      <c r="I94" s="42">
        <f t="shared" si="9"/>
        <v>38894.700000000004</v>
      </c>
    </row>
    <row r="95" spans="1:9" ht="12.75">
      <c r="A95" s="14" t="s">
        <v>54</v>
      </c>
      <c r="B95" s="43">
        <v>433900.7</v>
      </c>
      <c r="C95" s="43">
        <v>21555.7</v>
      </c>
      <c r="D95" s="43">
        <v>15544.3</v>
      </c>
      <c r="E95" s="36">
        <f aca="true" t="shared" si="12" ref="E95:E112">$D:$D/$B:$B*100</f>
        <v>3.582455617149269</v>
      </c>
      <c r="F95" s="36">
        <f aca="true" t="shared" si="13" ref="F95:F102">$D:$D/$C:$C*100</f>
        <v>72.11224873235385</v>
      </c>
      <c r="G95" s="43">
        <v>15241.8</v>
      </c>
      <c r="H95" s="36">
        <f aca="true" t="shared" si="14" ref="H95:H101">$D:$D/$G:$G*100</f>
        <v>101.98467372620033</v>
      </c>
      <c r="I95" s="43">
        <f t="shared" si="9"/>
        <v>15544.3</v>
      </c>
    </row>
    <row r="96" spans="1:9" ht="12.75">
      <c r="A96" s="14" t="s">
        <v>55</v>
      </c>
      <c r="B96" s="43">
        <v>470085.5</v>
      </c>
      <c r="C96" s="43">
        <v>22631.8</v>
      </c>
      <c r="D96" s="43">
        <v>19009.4</v>
      </c>
      <c r="E96" s="36">
        <f t="shared" si="12"/>
        <v>4.043817560847974</v>
      </c>
      <c r="F96" s="36">
        <f t="shared" si="13"/>
        <v>83.99420284732103</v>
      </c>
      <c r="G96" s="43">
        <v>22373.1</v>
      </c>
      <c r="H96" s="36">
        <f t="shared" si="14"/>
        <v>84.96542723180964</v>
      </c>
      <c r="I96" s="43">
        <f t="shared" si="9"/>
        <v>19009.4</v>
      </c>
    </row>
    <row r="97" spans="1:9" ht="12.75">
      <c r="A97" s="14" t="s">
        <v>134</v>
      </c>
      <c r="B97" s="43">
        <v>95986.5</v>
      </c>
      <c r="C97" s="43">
        <v>3995.1</v>
      </c>
      <c r="D97" s="43">
        <v>2808.4</v>
      </c>
      <c r="E97" s="36">
        <f t="shared" si="12"/>
        <v>2.925828111244811</v>
      </c>
      <c r="F97" s="36">
        <f t="shared" si="13"/>
        <v>70.29611273810417</v>
      </c>
      <c r="G97" s="43">
        <v>0</v>
      </c>
      <c r="H97" s="36">
        <v>0</v>
      </c>
      <c r="I97" s="43">
        <f t="shared" si="9"/>
        <v>2808.4</v>
      </c>
    </row>
    <row r="98" spans="1:9" ht="12.75">
      <c r="A98" s="14" t="s">
        <v>56</v>
      </c>
      <c r="B98" s="43">
        <v>29374</v>
      </c>
      <c r="C98" s="43">
        <v>552.3</v>
      </c>
      <c r="D98" s="43">
        <v>448.8</v>
      </c>
      <c r="E98" s="36">
        <f t="shared" si="12"/>
        <v>1.5278818002314973</v>
      </c>
      <c r="F98" s="36">
        <f t="shared" si="13"/>
        <v>81.26018468223792</v>
      </c>
      <c r="G98" s="43">
        <v>294.3</v>
      </c>
      <c r="H98" s="36">
        <f t="shared" si="14"/>
        <v>152.4974515800204</v>
      </c>
      <c r="I98" s="43">
        <f t="shared" si="9"/>
        <v>448.8</v>
      </c>
    </row>
    <row r="99" spans="1:9" ht="12.75">
      <c r="A99" s="14" t="s">
        <v>57</v>
      </c>
      <c r="B99" s="43">
        <v>47057</v>
      </c>
      <c r="C99" s="43">
        <v>2325.6</v>
      </c>
      <c r="D99" s="35">
        <v>1083.8</v>
      </c>
      <c r="E99" s="36">
        <f t="shared" si="12"/>
        <v>2.3031642476145953</v>
      </c>
      <c r="F99" s="36">
        <f t="shared" si="13"/>
        <v>46.60302717578259</v>
      </c>
      <c r="G99" s="35">
        <v>1306</v>
      </c>
      <c r="H99" s="36">
        <f t="shared" si="14"/>
        <v>82.98621745788667</v>
      </c>
      <c r="I99" s="43">
        <f t="shared" si="9"/>
        <v>1083.8</v>
      </c>
    </row>
    <row r="100" spans="1:9" ht="25.5">
      <c r="A100" s="17" t="s">
        <v>58</v>
      </c>
      <c r="B100" s="42">
        <f>B101+B102</f>
        <v>122381.40000000001</v>
      </c>
      <c r="C100" s="42">
        <f>C101+C102</f>
        <v>3808.4</v>
      </c>
      <c r="D100" s="42">
        <f>D101+D102</f>
        <v>2625.5</v>
      </c>
      <c r="E100" s="33">
        <f t="shared" si="12"/>
        <v>2.1453423477750704</v>
      </c>
      <c r="F100" s="33">
        <f t="shared" si="13"/>
        <v>68.93971221510346</v>
      </c>
      <c r="G100" s="42">
        <f>G101+G102</f>
        <v>2599.7</v>
      </c>
      <c r="H100" s="33">
        <f t="shared" si="14"/>
        <v>100.99242220256184</v>
      </c>
      <c r="I100" s="42">
        <f t="shared" si="9"/>
        <v>2625.5</v>
      </c>
    </row>
    <row r="101" spans="1:9" ht="12.75">
      <c r="A101" s="14" t="s">
        <v>59</v>
      </c>
      <c r="B101" s="43">
        <v>119474.1</v>
      </c>
      <c r="C101" s="43">
        <v>3707.1</v>
      </c>
      <c r="D101" s="43">
        <v>2547.8</v>
      </c>
      <c r="E101" s="36">
        <f t="shared" si="12"/>
        <v>2.1325124022696134</v>
      </c>
      <c r="F101" s="36">
        <f t="shared" si="13"/>
        <v>68.72757681206335</v>
      </c>
      <c r="G101" s="43">
        <v>2496.6</v>
      </c>
      <c r="H101" s="36">
        <f t="shared" si="14"/>
        <v>102.0507890731395</v>
      </c>
      <c r="I101" s="43">
        <f t="shared" si="9"/>
        <v>2547.8</v>
      </c>
    </row>
    <row r="102" spans="1:9" ht="25.5">
      <c r="A102" s="14" t="s">
        <v>60</v>
      </c>
      <c r="B102" s="43">
        <v>2907.3</v>
      </c>
      <c r="C102" s="43">
        <v>101.3</v>
      </c>
      <c r="D102" s="43">
        <v>77.7</v>
      </c>
      <c r="E102" s="36">
        <f t="shared" si="12"/>
        <v>2.6725828087916623</v>
      </c>
      <c r="F102" s="36">
        <f t="shared" si="13"/>
        <v>76.70286278381046</v>
      </c>
      <c r="G102" s="43">
        <v>103.1</v>
      </c>
      <c r="H102" s="36">
        <v>0</v>
      </c>
      <c r="I102" s="43">
        <f t="shared" si="9"/>
        <v>77.7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12"/>
        <v>0</v>
      </c>
      <c r="F103" s="33">
        <v>0</v>
      </c>
      <c r="G103" s="42">
        <f>G104</f>
        <v>0</v>
      </c>
      <c r="H103" s="33">
        <v>0</v>
      </c>
      <c r="I103" s="43">
        <f t="shared" si="9"/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12"/>
        <v>0</v>
      </c>
      <c r="F104" s="36">
        <v>0</v>
      </c>
      <c r="G104" s="43">
        <v>0</v>
      </c>
      <c r="H104" s="36">
        <v>0</v>
      </c>
      <c r="I104" s="43">
        <f t="shared" si="9"/>
        <v>0</v>
      </c>
    </row>
    <row r="105" spans="1:9" ht="12.75">
      <c r="A105" s="17" t="s">
        <v>61</v>
      </c>
      <c r="B105" s="42">
        <f>B106+B107+B108+B109+B110</f>
        <v>183922.9</v>
      </c>
      <c r="C105" s="42">
        <f>C106+C107+C108+C109+C110</f>
        <v>4570.7</v>
      </c>
      <c r="D105" s="42">
        <f>D106+D107+D108+D109+D110</f>
        <v>3878.2</v>
      </c>
      <c r="E105" s="33">
        <f t="shared" si="12"/>
        <v>2.1086009409377517</v>
      </c>
      <c r="F105" s="33">
        <f>$D:$D/$C:$C*100</f>
        <v>84.84914783293588</v>
      </c>
      <c r="G105" s="42">
        <f>G106+G107+G108+G109+G110</f>
        <v>3446.2999999999997</v>
      </c>
      <c r="H105" s="33">
        <v>0</v>
      </c>
      <c r="I105" s="43">
        <f t="shared" si="9"/>
        <v>3878.2</v>
      </c>
    </row>
    <row r="106" spans="1:9" ht="12.75">
      <c r="A106" s="14" t="s">
        <v>62</v>
      </c>
      <c r="B106" s="43">
        <v>800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 t="shared" si="9"/>
        <v>0</v>
      </c>
    </row>
    <row r="107" spans="1:9" ht="12.75">
      <c r="A107" s="14" t="s">
        <v>63</v>
      </c>
      <c r="B107" s="43">
        <v>48225</v>
      </c>
      <c r="C107" s="43">
        <v>1874.5</v>
      </c>
      <c r="D107" s="43">
        <v>1874.5</v>
      </c>
      <c r="E107" s="36">
        <f t="shared" si="12"/>
        <v>3.886988076723691</v>
      </c>
      <c r="F107" s="36">
        <f aca="true" t="shared" si="15" ref="F107:F112">$D:$D/$C:$C*100</f>
        <v>100</v>
      </c>
      <c r="G107" s="43">
        <v>2214.2</v>
      </c>
      <c r="H107" s="36">
        <f>$D:$D/$G:$G*100</f>
        <v>84.65811579803089</v>
      </c>
      <c r="I107" s="43">
        <f t="shared" si="9"/>
        <v>1874.5</v>
      </c>
    </row>
    <row r="108" spans="1:9" ht="12.75">
      <c r="A108" s="14" t="s">
        <v>64</v>
      </c>
      <c r="B108" s="43">
        <v>24787.6</v>
      </c>
      <c r="C108" s="43">
        <v>1073</v>
      </c>
      <c r="D108" s="43">
        <v>973.8</v>
      </c>
      <c r="E108" s="36">
        <f t="shared" si="12"/>
        <v>3.9285771918217174</v>
      </c>
      <c r="F108" s="36">
        <f t="shared" si="15"/>
        <v>90.75489282385834</v>
      </c>
      <c r="G108" s="43">
        <v>137</v>
      </c>
      <c r="H108" s="36">
        <v>0</v>
      </c>
      <c r="I108" s="43">
        <f t="shared" si="9"/>
        <v>973.8</v>
      </c>
    </row>
    <row r="109" spans="1:9" ht="12.75">
      <c r="A109" s="14" t="s">
        <v>65</v>
      </c>
      <c r="B109" s="35">
        <v>84476.4</v>
      </c>
      <c r="C109" s="35">
        <v>469.7</v>
      </c>
      <c r="D109" s="35">
        <v>84.1</v>
      </c>
      <c r="E109" s="36">
        <f t="shared" si="12"/>
        <v>0.09955443177029324</v>
      </c>
      <c r="F109" s="36">
        <f t="shared" si="15"/>
        <v>17.90504577389823</v>
      </c>
      <c r="G109" s="35">
        <v>0</v>
      </c>
      <c r="H109" s="36">
        <v>0</v>
      </c>
      <c r="I109" s="43">
        <f t="shared" si="9"/>
        <v>84.1</v>
      </c>
    </row>
    <row r="110" spans="1:9" ht="12.75">
      <c r="A110" s="14" t="s">
        <v>66</v>
      </c>
      <c r="B110" s="43">
        <v>25633.9</v>
      </c>
      <c r="C110" s="43">
        <v>1153.5</v>
      </c>
      <c r="D110" s="43">
        <v>945.8</v>
      </c>
      <c r="E110" s="36">
        <f t="shared" si="12"/>
        <v>3.689645352443444</v>
      </c>
      <c r="F110" s="36">
        <f t="shared" si="15"/>
        <v>81.99393151278717</v>
      </c>
      <c r="G110" s="43">
        <v>1095.1</v>
      </c>
      <c r="H110" s="36">
        <f>$D:$D/$G:$G*100</f>
        <v>86.36654186832253</v>
      </c>
      <c r="I110" s="43">
        <f t="shared" si="9"/>
        <v>945.8</v>
      </c>
    </row>
    <row r="111" spans="1:9" ht="12.75">
      <c r="A111" s="17" t="s">
        <v>73</v>
      </c>
      <c r="B111" s="34">
        <f>B112+B113+B114</f>
        <v>29718.899999999998</v>
      </c>
      <c r="C111" s="34">
        <f>C112+C113+C114</f>
        <v>1945.8000000000002</v>
      </c>
      <c r="D111" s="34">
        <f>D112+D113+D114</f>
        <v>1914.3</v>
      </c>
      <c r="E111" s="33">
        <f t="shared" si="12"/>
        <v>6.44135550104479</v>
      </c>
      <c r="F111" s="33">
        <f t="shared" si="15"/>
        <v>98.38112858464385</v>
      </c>
      <c r="G111" s="34">
        <f>G112+G113+G114</f>
        <v>1878.6999999999998</v>
      </c>
      <c r="H111" s="33">
        <f>$D:$D/$G:$G*100</f>
        <v>101.89492734337576</v>
      </c>
      <c r="I111" s="43">
        <f t="shared" si="9"/>
        <v>1914.3</v>
      </c>
    </row>
    <row r="112" spans="1:9" ht="12.75">
      <c r="A112" s="51" t="s">
        <v>74</v>
      </c>
      <c r="B112" s="35">
        <v>26682.8</v>
      </c>
      <c r="C112" s="35">
        <v>1706.4</v>
      </c>
      <c r="D112" s="35">
        <v>1694.6</v>
      </c>
      <c r="E112" s="36">
        <f t="shared" si="12"/>
        <v>6.350907700840991</v>
      </c>
      <c r="F112" s="36">
        <f t="shared" si="15"/>
        <v>99.30848570089076</v>
      </c>
      <c r="G112" s="35">
        <v>1683.1</v>
      </c>
      <c r="H112" s="36">
        <v>0</v>
      </c>
      <c r="I112" s="43">
        <f t="shared" si="9"/>
        <v>1694.6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>
        <v>0</v>
      </c>
      <c r="H113" s="36">
        <v>0</v>
      </c>
      <c r="I113" s="43">
        <f t="shared" si="9"/>
        <v>0</v>
      </c>
    </row>
    <row r="114" spans="1:9" ht="25.5">
      <c r="A114" s="18" t="s">
        <v>85</v>
      </c>
      <c r="B114" s="35">
        <v>3036.1</v>
      </c>
      <c r="C114" s="35">
        <v>239.4</v>
      </c>
      <c r="D114" s="35">
        <v>219.7</v>
      </c>
      <c r="E114" s="36">
        <f>$D:$D/$B:$B*100</f>
        <v>7.236257040281941</v>
      </c>
      <c r="F114" s="36">
        <f>$D:$D/$C:$C*100</f>
        <v>91.77109440267334</v>
      </c>
      <c r="G114" s="35">
        <v>195.6</v>
      </c>
      <c r="H114" s="36">
        <v>0</v>
      </c>
      <c r="I114" s="43">
        <f t="shared" si="9"/>
        <v>219.7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 t="shared" si="9"/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 t="shared" si="9"/>
        <v>0</v>
      </c>
    </row>
    <row r="117" spans="1:9" ht="15.75" customHeight="1">
      <c r="A117" s="20" t="s">
        <v>67</v>
      </c>
      <c r="B117" s="42">
        <f>B72+B81+B82+B83+B89+B94+B100+B103+B105+B111+B115</f>
        <v>1752634.8999999997</v>
      </c>
      <c r="C117" s="42">
        <f>C72+C81+C82+C83+C89+C94+C100+C103+C105+C111+C115</f>
        <v>99885.59999999999</v>
      </c>
      <c r="D117" s="42">
        <f>D72+D81+D82+D83+D89+D94+D100+D103+D105+D111+D115</f>
        <v>83811.4</v>
      </c>
      <c r="E117" s="33">
        <f>$D:$D/$B:$B*100</f>
        <v>4.782022770401297</v>
      </c>
      <c r="F117" s="33">
        <f>$D:$D/$C:$C*100</f>
        <v>83.90739005422203</v>
      </c>
      <c r="G117" s="42">
        <v>53797.2</v>
      </c>
      <c r="H117" s="33">
        <f>$D:$D/$G:$G*100</f>
        <v>155.7913794769988</v>
      </c>
      <c r="I117" s="42">
        <f>I72+I81+I82+I83+I89+I94+I100+I103+I105+I111+I115</f>
        <v>83811.4</v>
      </c>
    </row>
    <row r="118" spans="1:9" ht="26.25" customHeight="1">
      <c r="A118" s="21" t="s">
        <v>68</v>
      </c>
      <c r="B118" s="37">
        <f>B70-B117</f>
        <v>-9689.69999999972</v>
      </c>
      <c r="C118" s="37">
        <f>C70-C117</f>
        <v>-5167.099999999991</v>
      </c>
      <c r="D118" s="37">
        <f>D70-D117</f>
        <v>10546.670000000013</v>
      </c>
      <c r="E118" s="37"/>
      <c r="F118" s="37"/>
      <c r="H118" s="37"/>
      <c r="I118" s="37">
        <f>I70-I117</f>
        <v>10546.670000000013</v>
      </c>
    </row>
    <row r="119" spans="1:9" ht="24" customHeight="1">
      <c r="A119" s="3" t="s">
        <v>69</v>
      </c>
      <c r="B119" s="35" t="s">
        <v>135</v>
      </c>
      <c r="C119" s="35"/>
      <c r="D119" s="35" t="s">
        <v>136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-10546.670000000013</v>
      </c>
      <c r="E120" s="35"/>
      <c r="F120" s="35"/>
      <c r="G120" s="47"/>
      <c r="H120" s="44"/>
      <c r="I120" s="34">
        <f>I122+I123</f>
        <v>18375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768</v>
      </c>
      <c r="E122" s="35"/>
      <c r="F122" s="35"/>
      <c r="G122" s="35"/>
      <c r="H122" s="44"/>
      <c r="I122" s="35">
        <f>D122</f>
        <v>768</v>
      </c>
    </row>
    <row r="123" spans="1:9" ht="12.75">
      <c r="A123" s="3" t="s">
        <v>72</v>
      </c>
      <c r="B123" s="35">
        <v>7817</v>
      </c>
      <c r="C123" s="35"/>
      <c r="D123" s="35">
        <v>17607</v>
      </c>
      <c r="E123" s="35"/>
      <c r="F123" s="35"/>
      <c r="G123" s="35"/>
      <c r="H123" s="44"/>
      <c r="I123" s="35">
        <f>D123</f>
        <v>17607</v>
      </c>
    </row>
    <row r="124" spans="1:9" ht="12.75">
      <c r="A124" s="8" t="s">
        <v>119</v>
      </c>
      <c r="B124" s="50">
        <f>B125+B126</f>
        <v>0</v>
      </c>
      <c r="C124" s="50"/>
      <c r="D124" s="50">
        <v>0</v>
      </c>
      <c r="E124" s="50"/>
      <c r="F124" s="50"/>
      <c r="G124" s="50"/>
      <c r="H124" s="52"/>
      <c r="I124" s="50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45">
        <v>0</v>
      </c>
    </row>
    <row r="126" spans="1:9" ht="12.75">
      <c r="A126" s="5" t="s">
        <v>121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45">
        <v>0</v>
      </c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autoFilter ref="A8:I128"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ySplit="5" topLeftCell="A99" activePane="bottomLeft" state="frozen"/>
      <selection pane="topLeft" activeCell="A1" sqref="A1"/>
      <selection pane="bottomLeft" activeCell="D121" sqref="D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6" t="s">
        <v>122</v>
      </c>
      <c r="B1" s="66"/>
      <c r="C1" s="66"/>
      <c r="D1" s="66"/>
      <c r="E1" s="66"/>
      <c r="F1" s="66"/>
      <c r="G1" s="66"/>
      <c r="H1" s="66"/>
      <c r="I1" s="38"/>
    </row>
    <row r="2" spans="1:9" ht="15">
      <c r="A2" s="67" t="s">
        <v>137</v>
      </c>
      <c r="B2" s="67"/>
      <c r="C2" s="67"/>
      <c r="D2" s="67"/>
      <c r="E2" s="67"/>
      <c r="F2" s="67"/>
      <c r="G2" s="67"/>
      <c r="H2" s="67"/>
      <c r="I2" s="39"/>
    </row>
    <row r="3" spans="1:9" ht="5.25" customHeight="1" hidden="1">
      <c r="A3" s="68" t="s">
        <v>0</v>
      </c>
      <c r="B3" s="68"/>
      <c r="C3" s="68"/>
      <c r="D3" s="68"/>
      <c r="E3" s="68"/>
      <c r="F3" s="68"/>
      <c r="G3" s="68"/>
      <c r="H3" s="68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9" t="s">
        <v>3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47801.57</v>
      </c>
      <c r="D7" s="42">
        <f>D8+D16+D21+D25+D28+D32+D35+D41+D42+D43+D47</f>
        <v>44190.31</v>
      </c>
      <c r="E7" s="33">
        <f>$D:$D/$B:$B*100</f>
        <v>11.385444845326893</v>
      </c>
      <c r="F7" s="33">
        <f>$D:$D/$C:$C*100</f>
        <v>92.4453108966923</v>
      </c>
      <c r="G7" s="42">
        <f>G8+G16+G21+G25+G28+G32+G35+G41+G42+G43+G47</f>
        <v>49292.04000000001</v>
      </c>
      <c r="H7" s="33">
        <f>$D:$D/$G:$G*100</f>
        <v>89.64999216912099</v>
      </c>
      <c r="I7" s="42">
        <f>I8+I16+I21+I25+I28+I32+I35+I41+I42+I43+I47</f>
        <v>22688.62</v>
      </c>
    </row>
    <row r="8" spans="1:9" ht="12.75">
      <c r="A8" s="6" t="s">
        <v>4</v>
      </c>
      <c r="B8" s="33">
        <f>B9+B10</f>
        <v>210385</v>
      </c>
      <c r="C8" s="33">
        <f>C9+C10</f>
        <v>26456</v>
      </c>
      <c r="D8" s="33">
        <f>D9+D10</f>
        <v>24154.38</v>
      </c>
      <c r="E8" s="33">
        <f>$D:$D/$B:$B*100</f>
        <v>11.481037146184377</v>
      </c>
      <c r="F8" s="33">
        <f>$D:$D/$C:$C*100</f>
        <v>91.30019655276686</v>
      </c>
      <c r="G8" s="33">
        <f>G9+G10</f>
        <v>26582.589999999997</v>
      </c>
      <c r="H8" s="33">
        <f>$D:$D/$G:$G*100</f>
        <v>90.86541228676364</v>
      </c>
      <c r="I8" s="33">
        <f>I9+I10</f>
        <v>16488.22</v>
      </c>
    </row>
    <row r="9" spans="1:9" ht="25.5">
      <c r="A9" s="4" t="s">
        <v>5</v>
      </c>
      <c r="B9" s="34">
        <v>2404.3</v>
      </c>
      <c r="C9" s="34">
        <v>71</v>
      </c>
      <c r="D9" s="53">
        <v>341.67</v>
      </c>
      <c r="E9" s="33">
        <f>$D:$D/$B:$B*100</f>
        <v>14.210789003036226</v>
      </c>
      <c r="F9" s="33">
        <f>$D:$D/$C:$C*100</f>
        <v>481.22535211267603</v>
      </c>
      <c r="G9" s="53">
        <v>71.88</v>
      </c>
      <c r="H9" s="33">
        <f>$D:$D/$G:$G*100</f>
        <v>475.3338898163607</v>
      </c>
      <c r="I9" s="53">
        <v>48.02</v>
      </c>
    </row>
    <row r="10" spans="1:9" ht="12.75" customHeight="1">
      <c r="A10" s="72" t="s">
        <v>82</v>
      </c>
      <c r="B10" s="59">
        <f>B12+B13+B14+B15</f>
        <v>207980.7</v>
      </c>
      <c r="C10" s="59">
        <f>C12+C13+C14+C15</f>
        <v>26385</v>
      </c>
      <c r="D10" s="59">
        <f>D12+D13+D14+D15</f>
        <v>23812.710000000003</v>
      </c>
      <c r="E10" s="61">
        <f>$D:$D/$B:$B*100</f>
        <v>11.449480648925599</v>
      </c>
      <c r="F10" s="59">
        <f>$D:$D/$C:$C*100</f>
        <v>90.2509380329733</v>
      </c>
      <c r="G10" s="59">
        <f>G12+G13+G14+G15</f>
        <v>26510.709999999995</v>
      </c>
      <c r="H10" s="61">
        <f>$D:$D/$G:$G*100</f>
        <v>89.82298097636769</v>
      </c>
      <c r="I10" s="59">
        <f>I12+I13+I14+I15</f>
        <v>16440.2</v>
      </c>
    </row>
    <row r="11" spans="1:9" ht="12.75">
      <c r="A11" s="73"/>
      <c r="B11" s="60"/>
      <c r="C11" s="60"/>
      <c r="D11" s="60"/>
      <c r="E11" s="62"/>
      <c r="F11" s="74"/>
      <c r="G11" s="60"/>
      <c r="H11" s="62"/>
      <c r="I11" s="60"/>
    </row>
    <row r="12" spans="1:9" ht="51" customHeight="1">
      <c r="A12" s="1" t="s">
        <v>86</v>
      </c>
      <c r="B12" s="35">
        <v>200535.2</v>
      </c>
      <c r="C12" s="35">
        <v>26120</v>
      </c>
      <c r="D12" s="54">
        <v>23367.13</v>
      </c>
      <c r="E12" s="33">
        <f aca="true" t="shared" si="0" ref="E12:E70">$D:$D/$B:$B*100</f>
        <v>11.6523832224966</v>
      </c>
      <c r="F12" s="33">
        <f aca="true" t="shared" si="1" ref="F12:F70">$D:$D/$C:$C*100</f>
        <v>89.46068147013783</v>
      </c>
      <c r="G12" s="54">
        <v>26244.87</v>
      </c>
      <c r="H12" s="33">
        <f aca="true" t="shared" si="2" ref="H12:H70">$D:$D/$G:$G*100</f>
        <v>89.03503808553825</v>
      </c>
      <c r="I12" s="54">
        <v>16300.69</v>
      </c>
    </row>
    <row r="13" spans="1:9" ht="89.25">
      <c r="A13" s="2" t="s">
        <v>87</v>
      </c>
      <c r="B13" s="35">
        <v>3078.1</v>
      </c>
      <c r="C13" s="35">
        <v>135</v>
      </c>
      <c r="D13" s="35">
        <v>145.15</v>
      </c>
      <c r="E13" s="33">
        <f t="shared" si="0"/>
        <v>4.715571293980053</v>
      </c>
      <c r="F13" s="33">
        <f t="shared" si="1"/>
        <v>107.51851851851852</v>
      </c>
      <c r="G13" s="35">
        <v>136.94</v>
      </c>
      <c r="H13" s="33">
        <f t="shared" si="2"/>
        <v>105.99532642033007</v>
      </c>
      <c r="I13" s="35">
        <v>15.59</v>
      </c>
    </row>
    <row r="14" spans="1:9" ht="25.5">
      <c r="A14" s="3" t="s">
        <v>88</v>
      </c>
      <c r="B14" s="35">
        <v>3471</v>
      </c>
      <c r="C14" s="35">
        <v>70</v>
      </c>
      <c r="D14" s="35">
        <v>128.43</v>
      </c>
      <c r="E14" s="33">
        <f t="shared" si="0"/>
        <v>3.700086430423509</v>
      </c>
      <c r="F14" s="33">
        <f t="shared" si="1"/>
        <v>183.47142857142856</v>
      </c>
      <c r="G14" s="35">
        <v>73.05</v>
      </c>
      <c r="H14" s="33">
        <f t="shared" si="2"/>
        <v>175.8110882956879</v>
      </c>
      <c r="I14" s="35">
        <v>32.91</v>
      </c>
    </row>
    <row r="15" spans="1:9" ht="65.25" customHeight="1">
      <c r="A15" s="7" t="s">
        <v>90</v>
      </c>
      <c r="B15" s="35">
        <v>896.4</v>
      </c>
      <c r="C15" s="49">
        <v>60</v>
      </c>
      <c r="D15" s="35">
        <v>172</v>
      </c>
      <c r="E15" s="33">
        <f t="shared" si="0"/>
        <v>19.18786256135654</v>
      </c>
      <c r="F15" s="33">
        <f t="shared" si="1"/>
        <v>286.6666666666667</v>
      </c>
      <c r="G15" s="35">
        <v>55.85</v>
      </c>
      <c r="H15" s="33">
        <f t="shared" si="2"/>
        <v>307.9677708146822</v>
      </c>
      <c r="I15" s="35">
        <v>91.01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1589.7800000000002</v>
      </c>
      <c r="E16" s="33">
        <f t="shared" si="0"/>
        <v>7.695338593349145</v>
      </c>
      <c r="F16" s="33">
        <f t="shared" si="1"/>
        <v>126.87789305666402</v>
      </c>
      <c r="G16" s="42">
        <f>G17+G18+G19+G20</f>
        <v>1543.6399999999999</v>
      </c>
      <c r="H16" s="33">
        <f t="shared" si="2"/>
        <v>102.98903889507918</v>
      </c>
      <c r="I16" s="42">
        <f>I17+I18+I19+I20</f>
        <v>5.6200000000000045</v>
      </c>
    </row>
    <row r="17" spans="1:9" ht="37.5" customHeight="1">
      <c r="A17" s="10" t="s">
        <v>96</v>
      </c>
      <c r="B17" s="35">
        <v>8244.7</v>
      </c>
      <c r="C17" s="49">
        <v>643</v>
      </c>
      <c r="D17" s="35">
        <v>564.09</v>
      </c>
      <c r="E17" s="33">
        <f t="shared" si="0"/>
        <v>6.841849915703421</v>
      </c>
      <c r="F17" s="33">
        <f t="shared" si="1"/>
        <v>87.72783825816487</v>
      </c>
      <c r="G17" s="35">
        <v>642.72</v>
      </c>
      <c r="H17" s="33">
        <f t="shared" si="2"/>
        <v>87.7660567587752</v>
      </c>
      <c r="I17" s="35">
        <v>43.42</v>
      </c>
    </row>
    <row r="18" spans="1:9" ht="56.25" customHeight="1">
      <c r="A18" s="10" t="s">
        <v>97</v>
      </c>
      <c r="B18" s="35">
        <v>113.1</v>
      </c>
      <c r="C18" s="49">
        <v>11</v>
      </c>
      <c r="D18" s="35">
        <v>5.92</v>
      </c>
      <c r="E18" s="33">
        <f t="shared" si="0"/>
        <v>5.234305923961097</v>
      </c>
      <c r="F18" s="33">
        <f t="shared" si="1"/>
        <v>53.81818181818182</v>
      </c>
      <c r="G18" s="35">
        <v>13.05</v>
      </c>
      <c r="H18" s="33">
        <f t="shared" si="2"/>
        <v>45.3639846743295</v>
      </c>
      <c r="I18" s="35">
        <v>0.01</v>
      </c>
    </row>
    <row r="19" spans="1:9" ht="55.5" customHeight="1">
      <c r="A19" s="10" t="s">
        <v>98</v>
      </c>
      <c r="B19" s="35">
        <v>14067</v>
      </c>
      <c r="C19" s="49">
        <v>801.2</v>
      </c>
      <c r="D19" s="35">
        <v>1107.64</v>
      </c>
      <c r="E19" s="33">
        <f t="shared" si="0"/>
        <v>7.874031421056374</v>
      </c>
      <c r="F19" s="33">
        <f t="shared" si="1"/>
        <v>138.24762855716426</v>
      </c>
      <c r="G19" s="35">
        <v>1021.81</v>
      </c>
      <c r="H19" s="33">
        <f t="shared" si="2"/>
        <v>108.39980035427332</v>
      </c>
      <c r="I19" s="35">
        <v>14.55</v>
      </c>
    </row>
    <row r="20" spans="1:9" ht="54" customHeight="1">
      <c r="A20" s="10" t="s">
        <v>99</v>
      </c>
      <c r="B20" s="35">
        <v>-1765.8</v>
      </c>
      <c r="C20" s="49">
        <v>-202.2</v>
      </c>
      <c r="D20" s="35">
        <v>-87.87</v>
      </c>
      <c r="E20" s="33">
        <f t="shared" si="0"/>
        <v>4.976214746856948</v>
      </c>
      <c r="F20" s="33">
        <f t="shared" si="1"/>
        <v>43.456973293768556</v>
      </c>
      <c r="G20" s="35">
        <v>-133.94</v>
      </c>
      <c r="H20" s="33">
        <f t="shared" si="2"/>
        <v>65.6040017918471</v>
      </c>
      <c r="I20" s="35">
        <v>-52.36</v>
      </c>
    </row>
    <row r="21" spans="1:9" ht="12.75">
      <c r="A21" s="8" t="s">
        <v>7</v>
      </c>
      <c r="B21" s="42">
        <f>B22+B23+B24</f>
        <v>41691.5</v>
      </c>
      <c r="C21" s="42">
        <f>C22+C23+C24</f>
        <v>9240</v>
      </c>
      <c r="D21" s="42">
        <f>D22+D23+D24</f>
        <v>8421.02</v>
      </c>
      <c r="E21" s="33">
        <f t="shared" si="0"/>
        <v>20.19840974779032</v>
      </c>
      <c r="F21" s="33">
        <f t="shared" si="1"/>
        <v>91.13658008658008</v>
      </c>
      <c r="G21" s="42">
        <f>G22+G23+G24</f>
        <v>8808.74</v>
      </c>
      <c r="H21" s="33">
        <f t="shared" si="2"/>
        <v>95.59846243617136</v>
      </c>
      <c r="I21" s="42">
        <f>I22+I23+I24</f>
        <v>702.61</v>
      </c>
    </row>
    <row r="22" spans="1:9" ht="18.75" customHeight="1">
      <c r="A22" s="5" t="s">
        <v>102</v>
      </c>
      <c r="B22" s="35">
        <v>39484.3</v>
      </c>
      <c r="C22" s="35">
        <v>8790</v>
      </c>
      <c r="D22" s="35">
        <v>8053.46</v>
      </c>
      <c r="E22" s="33">
        <f t="shared" si="0"/>
        <v>20.39661333745311</v>
      </c>
      <c r="F22" s="33">
        <f t="shared" si="1"/>
        <v>91.6207053469852</v>
      </c>
      <c r="G22" s="35">
        <v>8619.76</v>
      </c>
      <c r="H22" s="33">
        <f t="shared" si="2"/>
        <v>93.43021151400967</v>
      </c>
      <c r="I22" s="35">
        <v>679.36</v>
      </c>
    </row>
    <row r="23" spans="1:9" ht="12.75">
      <c r="A23" s="3" t="s">
        <v>100</v>
      </c>
      <c r="B23" s="35">
        <v>734</v>
      </c>
      <c r="C23" s="35">
        <v>100</v>
      </c>
      <c r="D23" s="35">
        <v>310.55</v>
      </c>
      <c r="E23" s="33">
        <f t="shared" si="0"/>
        <v>42.309264305177116</v>
      </c>
      <c r="F23" s="33">
        <f t="shared" si="1"/>
        <v>310.55</v>
      </c>
      <c r="G23" s="35">
        <v>65</v>
      </c>
      <c r="H23" s="33">
        <f t="shared" si="2"/>
        <v>477.76923076923083</v>
      </c>
      <c r="I23" s="35">
        <v>12.22</v>
      </c>
    </row>
    <row r="24" spans="1:9" ht="27" customHeight="1">
      <c r="A24" s="3" t="s">
        <v>101</v>
      </c>
      <c r="B24" s="35">
        <v>1473.2</v>
      </c>
      <c r="C24" s="35">
        <v>350</v>
      </c>
      <c r="D24" s="35">
        <v>57.01</v>
      </c>
      <c r="E24" s="33">
        <f t="shared" si="0"/>
        <v>3.869807222373065</v>
      </c>
      <c r="F24" s="33">
        <f t="shared" si="1"/>
        <v>16.288571428571426</v>
      </c>
      <c r="G24" s="35">
        <v>123.98</v>
      </c>
      <c r="H24" s="33">
        <f t="shared" si="2"/>
        <v>45.983223100500076</v>
      </c>
      <c r="I24" s="35">
        <v>11.03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1960</v>
      </c>
      <c r="D25" s="42">
        <f>$26:$26+$27:$27</f>
        <v>2564.9900000000002</v>
      </c>
      <c r="E25" s="33">
        <f t="shared" si="0"/>
        <v>9.490577835991816</v>
      </c>
      <c r="F25" s="33">
        <f t="shared" si="1"/>
        <v>130.8668367346939</v>
      </c>
      <c r="G25" s="42">
        <f>$26:$26+$27:$27</f>
        <v>2375.23</v>
      </c>
      <c r="H25" s="33">
        <f t="shared" si="2"/>
        <v>107.98912105354009</v>
      </c>
      <c r="I25" s="42">
        <f>$26:$26+$27:$27</f>
        <v>800.17</v>
      </c>
    </row>
    <row r="26" spans="1:9" ht="12.75">
      <c r="A26" s="3" t="s">
        <v>9</v>
      </c>
      <c r="B26" s="35">
        <v>10018.7</v>
      </c>
      <c r="C26" s="35">
        <v>160</v>
      </c>
      <c r="D26" s="35">
        <v>732.35</v>
      </c>
      <c r="E26" s="33">
        <f t="shared" si="0"/>
        <v>7.309830616746684</v>
      </c>
      <c r="F26" s="33">
        <f t="shared" si="1"/>
        <v>457.71875</v>
      </c>
      <c r="G26" s="35">
        <v>263.93</v>
      </c>
      <c r="H26" s="33">
        <f t="shared" si="2"/>
        <v>277.4788769749555</v>
      </c>
      <c r="I26" s="35">
        <v>245.28</v>
      </c>
    </row>
    <row r="27" spans="1:9" ht="12.75">
      <c r="A27" s="3" t="s">
        <v>10</v>
      </c>
      <c r="B27" s="35">
        <v>17008</v>
      </c>
      <c r="C27" s="35">
        <v>1800</v>
      </c>
      <c r="D27" s="35">
        <v>1832.64</v>
      </c>
      <c r="E27" s="33">
        <f t="shared" si="0"/>
        <v>10.775164628410161</v>
      </c>
      <c r="F27" s="33">
        <f t="shared" si="1"/>
        <v>101.81333333333333</v>
      </c>
      <c r="G27" s="35">
        <v>2111.3</v>
      </c>
      <c r="H27" s="33">
        <f t="shared" si="2"/>
        <v>86.80149670818926</v>
      </c>
      <c r="I27" s="35">
        <v>554.89</v>
      </c>
    </row>
    <row r="28" spans="1:9" ht="12.75">
      <c r="A28" s="6" t="s">
        <v>11</v>
      </c>
      <c r="B28" s="42">
        <f>B29+B30+B31</f>
        <v>14334.1</v>
      </c>
      <c r="C28" s="42">
        <f>C29+C30+C31</f>
        <v>2209.6</v>
      </c>
      <c r="D28" s="42">
        <f>D29+D30+D31</f>
        <v>1991.77</v>
      </c>
      <c r="E28" s="33">
        <f t="shared" si="0"/>
        <v>13.89532652904612</v>
      </c>
      <c r="F28" s="33">
        <f t="shared" si="1"/>
        <v>90.1416545981173</v>
      </c>
      <c r="G28" s="42">
        <f>G29+G30+G31</f>
        <v>2096.71</v>
      </c>
      <c r="H28" s="33">
        <f t="shared" si="2"/>
        <v>94.99501600125912</v>
      </c>
      <c r="I28" s="42">
        <f>I29+I30+I31</f>
        <v>982.7099999999999</v>
      </c>
    </row>
    <row r="29" spans="1:9" ht="25.5">
      <c r="A29" s="3" t="s">
        <v>12</v>
      </c>
      <c r="B29" s="35">
        <v>14256.1</v>
      </c>
      <c r="C29" s="35">
        <v>2200</v>
      </c>
      <c r="D29" s="35">
        <v>1972.57</v>
      </c>
      <c r="E29" s="33">
        <f t="shared" si="0"/>
        <v>13.836673424007968</v>
      </c>
      <c r="F29" s="33">
        <f t="shared" si="1"/>
        <v>89.66227272727274</v>
      </c>
      <c r="G29" s="35">
        <v>2085.51</v>
      </c>
      <c r="H29" s="33">
        <f t="shared" si="2"/>
        <v>94.58453807461963</v>
      </c>
      <c r="I29" s="35">
        <v>969.91</v>
      </c>
    </row>
    <row r="30" spans="1:9" ht="25.5">
      <c r="A30" s="5" t="s">
        <v>104</v>
      </c>
      <c r="B30" s="35">
        <v>58</v>
      </c>
      <c r="C30" s="35">
        <v>9.6</v>
      </c>
      <c r="D30" s="35">
        <v>19.2</v>
      </c>
      <c r="E30" s="33">
        <f t="shared" si="0"/>
        <v>33.10344827586207</v>
      </c>
      <c r="F30" s="33">
        <f t="shared" si="1"/>
        <v>200</v>
      </c>
      <c r="G30" s="35">
        <v>11.2</v>
      </c>
      <c r="H30" s="33">
        <f t="shared" si="2"/>
        <v>171.42857142857144</v>
      </c>
      <c r="I30" s="35">
        <v>12.8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7.41</v>
      </c>
      <c r="H32" s="33">
        <f t="shared" si="2"/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7.41</v>
      </c>
      <c r="H33" s="33">
        <f t="shared" si="2"/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5278.869999999999</v>
      </c>
      <c r="D35" s="42">
        <f>D36+D39+D40</f>
        <v>3757.72</v>
      </c>
      <c r="E35" s="33">
        <f t="shared" si="0"/>
        <v>6.909948824320124</v>
      </c>
      <c r="F35" s="33">
        <f t="shared" si="1"/>
        <v>71.18417388569902</v>
      </c>
      <c r="G35" s="42">
        <f>G36+G39+G40</f>
        <v>6305.75</v>
      </c>
      <c r="H35" s="33">
        <f t="shared" si="2"/>
        <v>59.59195971930381</v>
      </c>
      <c r="I35" s="42">
        <f>I36+I39+I40</f>
        <v>2706.6600000000003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5052.9</v>
      </c>
      <c r="D36" s="35">
        <f>D37+D38</f>
        <v>3401.33</v>
      </c>
      <c r="E36" s="33">
        <f t="shared" si="0"/>
        <v>6.476712944362036</v>
      </c>
      <c r="F36" s="33">
        <f t="shared" si="1"/>
        <v>67.31441350511588</v>
      </c>
      <c r="G36" s="35">
        <f>G37+G38</f>
        <v>6029.49</v>
      </c>
      <c r="H36" s="33">
        <f t="shared" si="2"/>
        <v>56.411570464500315</v>
      </c>
      <c r="I36" s="35">
        <f>I37+I38</f>
        <v>2361.51</v>
      </c>
    </row>
    <row r="37" spans="1:9" ht="81.75" customHeight="1">
      <c r="A37" s="1" t="s">
        <v>108</v>
      </c>
      <c r="B37" s="35">
        <v>26658</v>
      </c>
      <c r="C37" s="35">
        <v>1800</v>
      </c>
      <c r="D37" s="35">
        <v>1474.08</v>
      </c>
      <c r="E37" s="33">
        <f t="shared" si="0"/>
        <v>5.529597119063696</v>
      </c>
      <c r="F37" s="33">
        <f t="shared" si="1"/>
        <v>81.89333333333333</v>
      </c>
      <c r="G37" s="35">
        <v>3116.01</v>
      </c>
      <c r="H37" s="33">
        <f t="shared" si="2"/>
        <v>47.3066517758287</v>
      </c>
      <c r="I37" s="35">
        <v>985.09</v>
      </c>
    </row>
    <row r="38" spans="1:9" ht="76.5">
      <c r="A38" s="3" t="s">
        <v>109</v>
      </c>
      <c r="B38" s="35">
        <v>25858.3</v>
      </c>
      <c r="C38" s="35">
        <v>3252.9</v>
      </c>
      <c r="D38" s="35">
        <v>1927.25</v>
      </c>
      <c r="E38" s="33">
        <f t="shared" si="0"/>
        <v>7.453119501281987</v>
      </c>
      <c r="F38" s="33">
        <f t="shared" si="1"/>
        <v>59.247133327184976</v>
      </c>
      <c r="G38" s="35">
        <v>2913.48</v>
      </c>
      <c r="H38" s="33">
        <f t="shared" si="2"/>
        <v>66.14941581888326</v>
      </c>
      <c r="I38" s="35">
        <v>1376.42</v>
      </c>
    </row>
    <row r="39" spans="1:9" ht="51">
      <c r="A39" s="5" t="s">
        <v>110</v>
      </c>
      <c r="B39" s="35">
        <v>868</v>
      </c>
      <c r="C39" s="35">
        <v>158.32</v>
      </c>
      <c r="D39" s="35">
        <v>0</v>
      </c>
      <c r="E39" s="33">
        <f t="shared" si="0"/>
        <v>0</v>
      </c>
      <c r="F39" s="33">
        <f t="shared" si="1"/>
        <v>0</v>
      </c>
      <c r="G39" s="35">
        <v>150.79</v>
      </c>
      <c r="H39" s="33">
        <f t="shared" si="2"/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67.65</v>
      </c>
      <c r="D40" s="35">
        <v>356.39</v>
      </c>
      <c r="E40" s="33">
        <f t="shared" si="0"/>
        <v>35.74623871614844</v>
      </c>
      <c r="F40" s="33">
        <f t="shared" si="1"/>
        <v>526.8144863266814</v>
      </c>
      <c r="G40" s="35">
        <v>125.47</v>
      </c>
      <c r="H40" s="33">
        <f t="shared" si="2"/>
        <v>284.0439945803778</v>
      </c>
      <c r="I40" s="35">
        <v>345.15</v>
      </c>
    </row>
    <row r="41" spans="1:9" ht="25.5">
      <c r="A41" s="4" t="s">
        <v>15</v>
      </c>
      <c r="B41" s="34">
        <v>953.5</v>
      </c>
      <c r="C41" s="34">
        <v>115</v>
      </c>
      <c r="D41" s="34">
        <v>40.28</v>
      </c>
      <c r="E41" s="33">
        <f t="shared" si="0"/>
        <v>4.22443628736235</v>
      </c>
      <c r="F41" s="33">
        <f t="shared" si="1"/>
        <v>35.02608695652174</v>
      </c>
      <c r="G41" s="34">
        <v>123.55</v>
      </c>
      <c r="H41" s="33">
        <f t="shared" si="2"/>
        <v>32.60218535006071</v>
      </c>
      <c r="I41" s="34">
        <v>15.45</v>
      </c>
    </row>
    <row r="42" spans="1:9" ht="25.5">
      <c r="A42" s="12" t="s">
        <v>115</v>
      </c>
      <c r="B42" s="34">
        <v>9443.9</v>
      </c>
      <c r="C42" s="34">
        <v>127.53</v>
      </c>
      <c r="D42" s="34">
        <v>103.86</v>
      </c>
      <c r="E42" s="33">
        <f t="shared" si="0"/>
        <v>1.0997575154332426</v>
      </c>
      <c r="F42" s="33">
        <f t="shared" si="1"/>
        <v>81.43966125617501</v>
      </c>
      <c r="G42" s="34">
        <v>124.29</v>
      </c>
      <c r="H42" s="33">
        <f t="shared" si="2"/>
        <v>83.56263577118031</v>
      </c>
      <c r="I42" s="34">
        <v>78.53</v>
      </c>
    </row>
    <row r="43" spans="1:9" ht="25.5">
      <c r="A43" s="8" t="s">
        <v>16</v>
      </c>
      <c r="B43" s="42">
        <f>B44+B45+B46</f>
        <v>1440</v>
      </c>
      <c r="C43" s="42">
        <f>C44+C45+C46</f>
        <v>127.57</v>
      </c>
      <c r="D43" s="42">
        <f>D44+D45+D46</f>
        <v>245.22000000000003</v>
      </c>
      <c r="E43" s="33">
        <f t="shared" si="0"/>
        <v>17.02916666666667</v>
      </c>
      <c r="F43" s="33">
        <f t="shared" si="1"/>
        <v>192.22387708708948</v>
      </c>
      <c r="G43" s="42">
        <f>G44+G45+G46</f>
        <v>308.55</v>
      </c>
      <c r="H43" s="33">
        <f t="shared" si="2"/>
        <v>79.47496353913466</v>
      </c>
      <c r="I43" s="42">
        <f>I44+I45+I46</f>
        <v>103.92999999999999</v>
      </c>
    </row>
    <row r="44" spans="1:9" ht="12.75">
      <c r="A44" s="3" t="s">
        <v>112</v>
      </c>
      <c r="B44" s="35">
        <v>40</v>
      </c>
      <c r="C44" s="35">
        <v>7.57</v>
      </c>
      <c r="D44" s="35">
        <v>46.39</v>
      </c>
      <c r="E44" s="33">
        <f t="shared" si="0"/>
        <v>115.97500000000001</v>
      </c>
      <c r="F44" s="33">
        <f t="shared" si="1"/>
        <v>612.8137384412154</v>
      </c>
      <c r="G44" s="35">
        <v>4.32</v>
      </c>
      <c r="H44" s="33">
        <f t="shared" si="2"/>
        <v>1073.8425925925926</v>
      </c>
      <c r="I44" s="35">
        <v>0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42.31</v>
      </c>
      <c r="E45" s="33">
        <v>0</v>
      </c>
      <c r="F45" s="33">
        <v>0</v>
      </c>
      <c r="G45" s="35">
        <v>42.85</v>
      </c>
      <c r="H45" s="33">
        <f t="shared" si="2"/>
        <v>98.73978996499416</v>
      </c>
      <c r="I45" s="35">
        <v>21.13</v>
      </c>
    </row>
    <row r="46" spans="1:9" ht="12.75">
      <c r="A46" s="48" t="s">
        <v>111</v>
      </c>
      <c r="B46" s="35">
        <v>1400</v>
      </c>
      <c r="C46" s="35">
        <v>120</v>
      </c>
      <c r="D46" s="35">
        <v>156.52</v>
      </c>
      <c r="E46" s="33">
        <f t="shared" si="0"/>
        <v>11.180000000000001</v>
      </c>
      <c r="F46" s="33">
        <f t="shared" si="1"/>
        <v>130.43333333333334</v>
      </c>
      <c r="G46" s="35">
        <v>261.38</v>
      </c>
      <c r="H46" s="33">
        <f t="shared" si="2"/>
        <v>59.8821638993037</v>
      </c>
      <c r="I46" s="35">
        <v>82.8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1034</v>
      </c>
      <c r="D47" s="42">
        <f>D48+D49+D50+D51+D52+D53+D54+D56+D57+D59+D60+D55</f>
        <v>1321.29</v>
      </c>
      <c r="E47" s="33">
        <f t="shared" si="0"/>
        <v>16.907426246185146</v>
      </c>
      <c r="F47" s="33">
        <f t="shared" si="1"/>
        <v>127.784332688588</v>
      </c>
      <c r="G47" s="42">
        <f>G48+G49+G50+G51+G52+G53+G54+G56+G57+G59+G60+G55</f>
        <v>1015.5799999999999</v>
      </c>
      <c r="H47" s="33">
        <f t="shared" si="2"/>
        <v>130.10201067370372</v>
      </c>
      <c r="I47" s="42">
        <f>I48+I49+I50+I51+I52+I53+I54+I56+I57+I59+I60+I55</f>
        <v>804.72</v>
      </c>
    </row>
    <row r="48" spans="1:9" ht="25.5">
      <c r="A48" s="3" t="s">
        <v>18</v>
      </c>
      <c r="B48" s="35">
        <v>135</v>
      </c>
      <c r="C48" s="35">
        <v>11</v>
      </c>
      <c r="D48" s="35">
        <v>39.42</v>
      </c>
      <c r="E48" s="33">
        <f t="shared" si="0"/>
        <v>29.200000000000003</v>
      </c>
      <c r="F48" s="33">
        <f t="shared" si="1"/>
        <v>358.3636363636364</v>
      </c>
      <c r="G48" s="35">
        <v>11.86</v>
      </c>
      <c r="H48" s="36">
        <f t="shared" si="2"/>
        <v>332.3777403035413</v>
      </c>
      <c r="I48" s="35">
        <v>25.24</v>
      </c>
    </row>
    <row r="49" spans="1:9" ht="63.75">
      <c r="A49" s="3" t="s">
        <v>125</v>
      </c>
      <c r="B49" s="35">
        <v>200</v>
      </c>
      <c r="C49" s="35">
        <v>10</v>
      </c>
      <c r="D49" s="35">
        <v>158.46</v>
      </c>
      <c r="E49" s="33">
        <f t="shared" si="0"/>
        <v>79.23</v>
      </c>
      <c r="F49" s="33">
        <f t="shared" si="1"/>
        <v>1584.6</v>
      </c>
      <c r="G49" s="35">
        <v>13</v>
      </c>
      <c r="H49" s="36">
        <f t="shared" si="2"/>
        <v>1218.923076923077</v>
      </c>
      <c r="I49" s="35">
        <v>143.46</v>
      </c>
    </row>
    <row r="50" spans="1:9" ht="52.5" customHeight="1">
      <c r="A50" s="5" t="s">
        <v>123</v>
      </c>
      <c r="B50" s="35">
        <v>90</v>
      </c>
      <c r="C50" s="35">
        <v>12</v>
      </c>
      <c r="D50" s="35">
        <v>10</v>
      </c>
      <c r="E50" s="33">
        <f t="shared" si="0"/>
        <v>11.11111111111111</v>
      </c>
      <c r="F50" s="33">
        <f t="shared" si="1"/>
        <v>83.33333333333334</v>
      </c>
      <c r="G50" s="35">
        <v>11.8</v>
      </c>
      <c r="H50" s="36">
        <f t="shared" si="2"/>
        <v>84.7457627118644</v>
      </c>
      <c r="I50" s="35">
        <v>0</v>
      </c>
    </row>
    <row r="51" spans="1:9" ht="38.25">
      <c r="A51" s="3" t="s">
        <v>19</v>
      </c>
      <c r="B51" s="35">
        <v>1147</v>
      </c>
      <c r="C51" s="35">
        <v>186</v>
      </c>
      <c r="D51" s="35">
        <v>105.05</v>
      </c>
      <c r="E51" s="33">
        <f t="shared" si="0"/>
        <v>9.158674803836094</v>
      </c>
      <c r="F51" s="33">
        <f t="shared" si="1"/>
        <v>56.47849462365592</v>
      </c>
      <c r="G51" s="35">
        <v>192.12</v>
      </c>
      <c r="H51" s="36">
        <f t="shared" si="2"/>
        <v>54.67936706225276</v>
      </c>
      <c r="I51" s="35">
        <v>53.5</v>
      </c>
    </row>
    <row r="52" spans="1:9" ht="63.75">
      <c r="A52" s="3" t="s">
        <v>20</v>
      </c>
      <c r="B52" s="35">
        <v>2060</v>
      </c>
      <c r="C52" s="35">
        <v>260</v>
      </c>
      <c r="D52" s="35">
        <v>366.4</v>
      </c>
      <c r="E52" s="33">
        <f t="shared" si="0"/>
        <v>17.78640776699029</v>
      </c>
      <c r="F52" s="33">
        <f t="shared" si="1"/>
        <v>140.9230769230769</v>
      </c>
      <c r="G52" s="35">
        <v>245.1</v>
      </c>
      <c r="H52" s="36">
        <f t="shared" si="2"/>
        <v>149.49000407996735</v>
      </c>
      <c r="I52" s="35">
        <v>196.55</v>
      </c>
    </row>
    <row r="53" spans="1:9" ht="25.5">
      <c r="A53" s="3" t="s">
        <v>21</v>
      </c>
      <c r="B53" s="35">
        <v>40</v>
      </c>
      <c r="C53" s="35">
        <v>6</v>
      </c>
      <c r="D53" s="35">
        <v>34</v>
      </c>
      <c r="E53" s="33">
        <f t="shared" si="0"/>
        <v>85</v>
      </c>
      <c r="F53" s="33">
        <f t="shared" si="1"/>
        <v>566.6666666666667</v>
      </c>
      <c r="G53" s="35">
        <v>7.5</v>
      </c>
      <c r="H53" s="36">
        <f t="shared" si="2"/>
        <v>453.3333333333333</v>
      </c>
      <c r="I53" s="35">
        <v>30.5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6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6">
        <v>0</v>
      </c>
      <c r="I55" s="35">
        <v>0</v>
      </c>
    </row>
    <row r="56" spans="1:9" ht="67.5" customHeight="1">
      <c r="A56" s="3" t="s">
        <v>114</v>
      </c>
      <c r="B56" s="35">
        <v>16</v>
      </c>
      <c r="C56" s="35">
        <v>2.5</v>
      </c>
      <c r="D56" s="35">
        <v>0.59</v>
      </c>
      <c r="E56" s="33">
        <f t="shared" si="0"/>
        <v>3.6875</v>
      </c>
      <c r="F56" s="33">
        <f t="shared" si="1"/>
        <v>23.599999999999998</v>
      </c>
      <c r="G56" s="35">
        <v>3.58</v>
      </c>
      <c r="H56" s="36">
        <f t="shared" si="2"/>
        <v>16.480446927374302</v>
      </c>
      <c r="I56" s="35">
        <v>0.33</v>
      </c>
    </row>
    <row r="57" spans="1:9" ht="79.5" customHeight="1">
      <c r="A57" s="3" t="s">
        <v>128</v>
      </c>
      <c r="B57" s="35">
        <v>1553</v>
      </c>
      <c r="C57" s="35">
        <v>344</v>
      </c>
      <c r="D57" s="35">
        <v>214.24</v>
      </c>
      <c r="E57" s="33">
        <f t="shared" si="0"/>
        <v>13.795235028976174</v>
      </c>
      <c r="F57" s="33">
        <f t="shared" si="1"/>
        <v>62.27906976744186</v>
      </c>
      <c r="G57" s="35">
        <v>234.35</v>
      </c>
      <c r="H57" s="36">
        <f t="shared" si="2"/>
        <v>91.41881800725412</v>
      </c>
      <c r="I57" s="35">
        <v>164.35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6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4.08</v>
      </c>
      <c r="E59" s="33">
        <v>0</v>
      </c>
      <c r="F59" s="33">
        <v>0</v>
      </c>
      <c r="G59" s="35">
        <v>10.86</v>
      </c>
      <c r="H59" s="36">
        <f t="shared" si="2"/>
        <v>37.569060773480665</v>
      </c>
      <c r="I59" s="35">
        <v>2.08</v>
      </c>
    </row>
    <row r="60" spans="1:9" ht="38.25">
      <c r="A60" s="3" t="s">
        <v>23</v>
      </c>
      <c r="B60" s="35">
        <v>2568.85</v>
      </c>
      <c r="C60" s="35">
        <v>202.5</v>
      </c>
      <c r="D60" s="35">
        <v>389.05</v>
      </c>
      <c r="E60" s="33">
        <f t="shared" si="0"/>
        <v>15.14490920061506</v>
      </c>
      <c r="F60" s="33">
        <f t="shared" si="1"/>
        <v>192.12345679012347</v>
      </c>
      <c r="G60" s="35">
        <v>285.41</v>
      </c>
      <c r="H60" s="36">
        <f t="shared" si="2"/>
        <v>136.31267299674153</v>
      </c>
      <c r="I60" s="35">
        <v>188.71</v>
      </c>
    </row>
    <row r="61" spans="1:9" ht="12.75">
      <c r="A61" s="6" t="s">
        <v>24</v>
      </c>
      <c r="B61" s="34">
        <v>0</v>
      </c>
      <c r="C61" s="34">
        <v>0</v>
      </c>
      <c r="D61" s="34">
        <v>47.25</v>
      </c>
      <c r="E61" s="33">
        <v>0</v>
      </c>
      <c r="F61" s="33">
        <v>0</v>
      </c>
      <c r="G61" s="34">
        <v>656.31</v>
      </c>
      <c r="H61" s="36">
        <f t="shared" si="2"/>
        <v>7.199341774466335</v>
      </c>
      <c r="I61" s="34">
        <v>33.83</v>
      </c>
    </row>
    <row r="62" spans="1:9" ht="12.75">
      <c r="A62" s="8" t="s">
        <v>25</v>
      </c>
      <c r="B62" s="42">
        <f>B8+B16+B21+B25+B28+B32+B35+B41+B42+B43+B61+B47</f>
        <v>388129.85</v>
      </c>
      <c r="C62" s="42">
        <f>C8+C16+C21+C25+C28+C32+C35+C41+C42+C43+C61+C47</f>
        <v>47801.57</v>
      </c>
      <c r="D62" s="42">
        <f>D8+D16+D21+D25+D28+D32+D35+D41+D42+D43+D61+D47</f>
        <v>44237.56</v>
      </c>
      <c r="E62" s="33">
        <f t="shared" si="0"/>
        <v>11.397618606247368</v>
      </c>
      <c r="F62" s="33">
        <f t="shared" si="1"/>
        <v>92.54415702245763</v>
      </c>
      <c r="G62" s="42">
        <f>G8+G16+G21+G25+G28+G32+G35+G41+G42+G43+G61+G47</f>
        <v>49948.350000000006</v>
      </c>
      <c r="H62" s="33">
        <f t="shared" si="2"/>
        <v>88.56660930741455</v>
      </c>
      <c r="I62" s="42">
        <f>I8+I16+I21+I25+I28+I32+I35+I41+I42+I43+I61+I47</f>
        <v>22722.45</v>
      </c>
    </row>
    <row r="63" spans="1:9" ht="12.75">
      <c r="A63" s="8" t="s">
        <v>26</v>
      </c>
      <c r="B63" s="42">
        <f>B64+B69</f>
        <v>1395662.7</v>
      </c>
      <c r="C63" s="42">
        <f>C64+C69</f>
        <v>188966.93</v>
      </c>
      <c r="D63" s="42">
        <f>D64+D69</f>
        <v>188944.94</v>
      </c>
      <c r="E63" s="33">
        <f t="shared" si="0"/>
        <v>13.538008861310116</v>
      </c>
      <c r="F63" s="33">
        <f t="shared" si="1"/>
        <v>99.9883630432055</v>
      </c>
      <c r="G63" s="42">
        <f>G64+G69</f>
        <v>135167.9</v>
      </c>
      <c r="H63" s="33">
        <f t="shared" si="2"/>
        <v>139.78536324082864</v>
      </c>
      <c r="I63" s="42">
        <f>I64+I69</f>
        <v>116102</v>
      </c>
    </row>
    <row r="64" spans="1:9" ht="25.5">
      <c r="A64" s="8" t="s">
        <v>27</v>
      </c>
      <c r="B64" s="42">
        <f>B65+B66+B67+B68</f>
        <v>1395662.7</v>
      </c>
      <c r="C64" s="42">
        <f>C65+C66+C67+C68</f>
        <v>188966.93</v>
      </c>
      <c r="D64" s="42">
        <f>D65+D66+D67+D68</f>
        <v>188966.93</v>
      </c>
      <c r="E64" s="33">
        <f t="shared" si="0"/>
        <v>13.539584456903519</v>
      </c>
      <c r="F64" s="33">
        <f t="shared" si="1"/>
        <v>100</v>
      </c>
      <c r="G64" s="42">
        <f>G65+G66+G67+G68</f>
        <v>141251.47</v>
      </c>
      <c r="H64" s="33">
        <f t="shared" si="2"/>
        <v>133.78050508076126</v>
      </c>
      <c r="I64" s="42">
        <f>I65+I66+I67+I68</f>
        <v>116112.77</v>
      </c>
    </row>
    <row r="65" spans="1:9" ht="12.75">
      <c r="A65" s="3" t="s">
        <v>28</v>
      </c>
      <c r="B65" s="35">
        <v>276183.3</v>
      </c>
      <c r="C65" s="35">
        <v>96227.1</v>
      </c>
      <c r="D65" s="35">
        <v>96227.1</v>
      </c>
      <c r="E65" s="33">
        <f t="shared" si="0"/>
        <v>34.841751836552035</v>
      </c>
      <c r="F65" s="33">
        <f t="shared" si="1"/>
        <v>100</v>
      </c>
      <c r="G65" s="35">
        <v>53136.7</v>
      </c>
      <c r="H65" s="33">
        <f t="shared" si="2"/>
        <v>181.0934815297149</v>
      </c>
      <c r="I65" s="35">
        <v>53940</v>
      </c>
    </row>
    <row r="66" spans="1:9" ht="12.75">
      <c r="A66" s="3" t="s">
        <v>29</v>
      </c>
      <c r="B66" s="35">
        <v>213113.8</v>
      </c>
      <c r="C66" s="35">
        <v>224.55</v>
      </c>
      <c r="D66" s="35">
        <v>224.55</v>
      </c>
      <c r="E66" s="33">
        <f t="shared" si="0"/>
        <v>0.10536624094732486</v>
      </c>
      <c r="F66" s="33">
        <f t="shared" si="1"/>
        <v>100</v>
      </c>
      <c r="G66" s="35">
        <v>0</v>
      </c>
      <c r="H66" s="33">
        <v>0</v>
      </c>
      <c r="I66" s="35">
        <v>224.55</v>
      </c>
    </row>
    <row r="67" spans="1:9" ht="12.75">
      <c r="A67" s="3" t="s">
        <v>30</v>
      </c>
      <c r="B67" s="35">
        <v>897907.4</v>
      </c>
      <c r="C67" s="35">
        <v>92515.28</v>
      </c>
      <c r="D67" s="35">
        <v>92515.28</v>
      </c>
      <c r="E67" s="33">
        <f t="shared" si="0"/>
        <v>10.303432180200318</v>
      </c>
      <c r="F67" s="33">
        <f t="shared" si="1"/>
        <v>100</v>
      </c>
      <c r="G67" s="35">
        <v>88114.77</v>
      </c>
      <c r="H67" s="33">
        <f t="shared" si="2"/>
        <v>104.99406626153593</v>
      </c>
      <c r="I67" s="35">
        <v>61948.22</v>
      </c>
    </row>
    <row r="68" spans="1:9" ht="24.75" customHeight="1">
      <c r="A68" s="3" t="s">
        <v>31</v>
      </c>
      <c r="B68" s="35">
        <v>8458.2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-21.99</v>
      </c>
      <c r="E69" s="33">
        <v>0</v>
      </c>
      <c r="F69" s="33">
        <v>0</v>
      </c>
      <c r="G69" s="34">
        <v>-6083.57</v>
      </c>
      <c r="H69" s="33">
        <f t="shared" si="2"/>
        <v>0.3614653895656662</v>
      </c>
      <c r="I69" s="34">
        <v>-10.77</v>
      </c>
    </row>
    <row r="70" spans="1:9" ht="12.75">
      <c r="A70" s="6" t="s">
        <v>32</v>
      </c>
      <c r="B70" s="42">
        <f>B63+B62</f>
        <v>1783792.5499999998</v>
      </c>
      <c r="C70" s="42">
        <f>C63+C62</f>
        <v>236768.5</v>
      </c>
      <c r="D70" s="42">
        <f>D63+D62</f>
        <v>233182.5</v>
      </c>
      <c r="E70" s="33">
        <f t="shared" si="0"/>
        <v>13.072288030354203</v>
      </c>
      <c r="F70" s="33">
        <f t="shared" si="1"/>
        <v>98.48544041965042</v>
      </c>
      <c r="G70" s="42">
        <f>G63+G62</f>
        <v>185116.25</v>
      </c>
      <c r="H70" s="33">
        <f t="shared" si="2"/>
        <v>125.96544063527648</v>
      </c>
      <c r="I70" s="42">
        <f>I63+I62</f>
        <v>138824.45</v>
      </c>
    </row>
    <row r="71" spans="1:9" ht="12.75">
      <c r="A71" s="63" t="s">
        <v>34</v>
      </c>
      <c r="B71" s="64"/>
      <c r="C71" s="64"/>
      <c r="D71" s="64"/>
      <c r="E71" s="64"/>
      <c r="F71" s="64"/>
      <c r="G71" s="64"/>
      <c r="H71" s="64"/>
      <c r="I71" s="65"/>
    </row>
    <row r="72" spans="1:9" ht="12.75">
      <c r="A72" s="13" t="s">
        <v>35</v>
      </c>
      <c r="B72" s="42">
        <f>B73+B74+B75+B76+B77+B78+B79+B80</f>
        <v>99637</v>
      </c>
      <c r="C72" s="42">
        <f>C73+C74+C75+C76+C77+C78+C79+C80</f>
        <v>10833.7</v>
      </c>
      <c r="D72" s="42">
        <f>D73+D74+D75+D76+D77+D78+D79+D80</f>
        <v>9850.5</v>
      </c>
      <c r="E72" s="33">
        <f>$D:$D/$B:$B*100</f>
        <v>9.886387586940595</v>
      </c>
      <c r="F72" s="33">
        <f>$D:$D/$C:$C*100</f>
        <v>90.92461485918938</v>
      </c>
      <c r="G72" s="42">
        <f>G73+G74+G75+G76+G77+G78+G79+G80</f>
        <v>11372.599999999999</v>
      </c>
      <c r="H72" s="33">
        <f>$D:$D/$G:$G*100</f>
        <v>86.61607723827446</v>
      </c>
      <c r="I72" s="42">
        <f>I73+I74+I75+I76+I77+I78+I79+I80</f>
        <v>6077.200000000001</v>
      </c>
    </row>
    <row r="73" spans="1:9" ht="14.25" customHeight="1">
      <c r="A73" s="14" t="s">
        <v>36</v>
      </c>
      <c r="B73" s="43">
        <v>1246.6</v>
      </c>
      <c r="C73" s="43">
        <v>188.5</v>
      </c>
      <c r="D73" s="43">
        <v>188.2</v>
      </c>
      <c r="E73" s="36">
        <f>$D:$D/$B:$B*100</f>
        <v>15.097064014118402</v>
      </c>
      <c r="F73" s="36">
        <f>$D:$D/$C:$C*100</f>
        <v>99.84084880636604</v>
      </c>
      <c r="G73" s="43">
        <v>170.9</v>
      </c>
      <c r="H73" s="36">
        <f>$D:$D/$G:$G*100</f>
        <v>110.12287887653598</v>
      </c>
      <c r="I73" s="43">
        <f>D73-Январь!D73</f>
        <v>106.29999999999998</v>
      </c>
    </row>
    <row r="74" spans="1:9" ht="12.75">
      <c r="A74" s="14" t="s">
        <v>37</v>
      </c>
      <c r="B74" s="43">
        <v>4243.6</v>
      </c>
      <c r="C74" s="43">
        <v>480.5</v>
      </c>
      <c r="D74" s="43">
        <v>358.7</v>
      </c>
      <c r="E74" s="36">
        <f>$D:$D/$B:$B*100</f>
        <v>8.452728815156942</v>
      </c>
      <c r="F74" s="36">
        <f>$D:$D/$C:$C*100</f>
        <v>74.65140478668054</v>
      </c>
      <c r="G74" s="43">
        <v>448</v>
      </c>
      <c r="H74" s="36">
        <f>$D:$D/$G:$G*100</f>
        <v>80.06696428571428</v>
      </c>
      <c r="I74" s="43">
        <f>D74-Январь!D74</f>
        <v>232.5</v>
      </c>
    </row>
    <row r="75" spans="1:9" ht="25.5">
      <c r="A75" s="14" t="s">
        <v>38</v>
      </c>
      <c r="B75" s="43">
        <v>35581.4</v>
      </c>
      <c r="C75" s="43">
        <v>5184.1</v>
      </c>
      <c r="D75" s="43">
        <v>4791.6</v>
      </c>
      <c r="E75" s="36">
        <f>$D:$D/$B:$B*100</f>
        <v>13.466586474956015</v>
      </c>
      <c r="F75" s="36">
        <f>$D:$D/$C:$C*100</f>
        <v>92.42877259312128</v>
      </c>
      <c r="G75" s="43">
        <v>5119.3</v>
      </c>
      <c r="H75" s="36">
        <f>$D:$D/$G:$G*100</f>
        <v>93.59873420194168</v>
      </c>
      <c r="I75" s="43">
        <f>D75-Январь!D75</f>
        <v>2665.4000000000005</v>
      </c>
    </row>
    <row r="76" spans="1:9" ht="12.75">
      <c r="A76" s="14" t="s">
        <v>84</v>
      </c>
      <c r="B76" s="35">
        <v>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D76-Январь!D76</f>
        <v>0</v>
      </c>
    </row>
    <row r="77" spans="1:9" ht="25.5">
      <c r="A77" s="3" t="s">
        <v>39</v>
      </c>
      <c r="B77" s="43">
        <v>10418.1</v>
      </c>
      <c r="C77" s="43">
        <v>1780.3</v>
      </c>
      <c r="D77" s="43">
        <v>1426.6</v>
      </c>
      <c r="E77" s="36">
        <f>$D:$D/$B:$B*100</f>
        <v>13.693475777732983</v>
      </c>
      <c r="F77" s="36">
        <v>0</v>
      </c>
      <c r="G77" s="43">
        <v>1801.2</v>
      </c>
      <c r="H77" s="36">
        <f>$D:$D/$G:$G*100</f>
        <v>79.20275371974239</v>
      </c>
      <c r="I77" s="43">
        <f>D77-Январь!D77</f>
        <v>758.8999999999999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D78-Январь!D78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D79-Январь!D79</f>
        <v>0</v>
      </c>
    </row>
    <row r="80" spans="1:9" ht="12.75">
      <c r="A80" s="3" t="s">
        <v>42</v>
      </c>
      <c r="B80" s="43">
        <v>46357.3</v>
      </c>
      <c r="C80" s="43">
        <v>3200.3</v>
      </c>
      <c r="D80" s="43">
        <v>3085.4</v>
      </c>
      <c r="E80" s="36">
        <f>$D:$D/$B:$B*100</f>
        <v>6.655693925228605</v>
      </c>
      <c r="F80" s="36">
        <f>$D:$D/$C:$C*100</f>
        <v>96.40971158953849</v>
      </c>
      <c r="G80" s="43">
        <v>3833.2</v>
      </c>
      <c r="H80" s="36">
        <f>$D:$D/$G:$G*100</f>
        <v>80.49149535636023</v>
      </c>
      <c r="I80" s="43">
        <f>D80-Январь!D80</f>
        <v>2314.1000000000004</v>
      </c>
    </row>
    <row r="81" spans="1:9" ht="12.75">
      <c r="A81" s="13" t="s">
        <v>43</v>
      </c>
      <c r="B81" s="34">
        <v>266.6</v>
      </c>
      <c r="C81" s="34">
        <v>33.5</v>
      </c>
      <c r="D81" s="34">
        <v>33.5</v>
      </c>
      <c r="E81" s="33">
        <f>$D:$D/$B:$B*100</f>
        <v>12.565641410352587</v>
      </c>
      <c r="F81" s="33">
        <f>$D:$D/$C:$C*100</f>
        <v>100</v>
      </c>
      <c r="G81" s="34">
        <v>28.2</v>
      </c>
      <c r="H81" s="33">
        <f>$D:$D/$G:$G*100</f>
        <v>118.79432624113475</v>
      </c>
      <c r="I81" s="42">
        <f>D81-Январь!D81</f>
        <v>33.5</v>
      </c>
    </row>
    <row r="82" spans="1:9" ht="25.5">
      <c r="A82" s="15" t="s">
        <v>44</v>
      </c>
      <c r="B82" s="34">
        <f>4533.1+30</f>
        <v>4563.1</v>
      </c>
      <c r="C82" s="34">
        <v>427.4</v>
      </c>
      <c r="D82" s="34">
        <v>283</v>
      </c>
      <c r="E82" s="33">
        <f>$D:$D/$B:$B*100</f>
        <v>6.201924130525301</v>
      </c>
      <c r="F82" s="33">
        <f>$D:$D/$C:$C*100</f>
        <v>66.21431913897989</v>
      </c>
      <c r="G82" s="34">
        <v>221.4</v>
      </c>
      <c r="H82" s="33">
        <f>$D:$D/$G:$G*100</f>
        <v>127.82294489611563</v>
      </c>
      <c r="I82" s="42">
        <f>D82-Январь!D82</f>
        <v>229.5</v>
      </c>
    </row>
    <row r="83" spans="1:9" ht="12.75">
      <c r="A83" s="13" t="s">
        <v>45</v>
      </c>
      <c r="B83" s="42">
        <f>B84+B85+B86+B87+B88</f>
        <v>227287.6</v>
      </c>
      <c r="C83" s="42">
        <f>C84+C85+C86+C87+C88</f>
        <v>35291.8</v>
      </c>
      <c r="D83" s="42">
        <f>D84+D85+D86+D87+D88</f>
        <v>34249.8</v>
      </c>
      <c r="E83" s="33">
        <f>$D:$D/$B:$B*100</f>
        <v>15.068925889489792</v>
      </c>
      <c r="F83" s="33">
        <f>$D:$D/$C:$C*100</f>
        <v>97.04747278404615</v>
      </c>
      <c r="G83" s="42">
        <f>G84+G85+G86+G87+G88</f>
        <v>4211.6</v>
      </c>
      <c r="H83" s="33">
        <f>$D:$D/$G:$G*100</f>
        <v>813.2253775287302</v>
      </c>
      <c r="I83" s="42">
        <f>D83-Январь!D83</f>
        <v>3524.0000000000036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/>
      <c r="H84" s="36">
        <v>0</v>
      </c>
      <c r="I84" s="43">
        <f>D84-Январь!D84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D85-Январь!D85</f>
        <v>0</v>
      </c>
    </row>
    <row r="86" spans="1:9" ht="12.75">
      <c r="A86" s="14" t="s">
        <v>46</v>
      </c>
      <c r="B86" s="43">
        <v>15243</v>
      </c>
      <c r="C86" s="43">
        <v>1269</v>
      </c>
      <c r="D86" s="43">
        <v>1269</v>
      </c>
      <c r="E86" s="36">
        <f>$D:$D/$B:$B*100</f>
        <v>8.325132847864595</v>
      </c>
      <c r="F86" s="36">
        <v>0</v>
      </c>
      <c r="G86" s="43">
        <v>1289.4</v>
      </c>
      <c r="H86" s="36">
        <v>0</v>
      </c>
      <c r="I86" s="43">
        <f>D86-Январь!D86</f>
        <v>1269</v>
      </c>
    </row>
    <row r="87" spans="1:9" ht="12.75">
      <c r="A87" s="16" t="s">
        <v>89</v>
      </c>
      <c r="B87" s="35">
        <v>170098.1</v>
      </c>
      <c r="C87" s="35">
        <v>2635.4</v>
      </c>
      <c r="D87" s="35">
        <v>2635.4</v>
      </c>
      <c r="E87" s="36">
        <f>$D:$D/$B:$B*100</f>
        <v>1.5493412330884355</v>
      </c>
      <c r="F87" s="36">
        <f>$D:$D/$C:$C*100</f>
        <v>100</v>
      </c>
      <c r="G87" s="35">
        <v>1396.2</v>
      </c>
      <c r="H87" s="36">
        <v>0</v>
      </c>
      <c r="I87" s="43">
        <f>D87-Январь!D87</f>
        <v>1328.4</v>
      </c>
    </row>
    <row r="88" spans="1:9" ht="12.75">
      <c r="A88" s="14" t="s">
        <v>47</v>
      </c>
      <c r="B88" s="43">
        <v>41946.5</v>
      </c>
      <c r="C88" s="43">
        <v>31387.4</v>
      </c>
      <c r="D88" s="43">
        <v>30345.4</v>
      </c>
      <c r="E88" s="36">
        <f>$D:$D/$B:$B*100</f>
        <v>72.34310371544707</v>
      </c>
      <c r="F88" s="36">
        <f>$D:$D/$C:$C*100</f>
        <v>96.68019651197615</v>
      </c>
      <c r="G88" s="43">
        <v>1526</v>
      </c>
      <c r="H88" s="36">
        <f>$D:$D/$G:$G*100</f>
        <v>1988.5583224115337</v>
      </c>
      <c r="I88" s="43">
        <f>D88-Январь!D88</f>
        <v>926.6000000000022</v>
      </c>
    </row>
    <row r="89" spans="1:9" ht="12.75">
      <c r="A89" s="13" t="s">
        <v>48</v>
      </c>
      <c r="B89" s="42">
        <f>B91+B92+B93</f>
        <v>70803.8</v>
      </c>
      <c r="C89" s="42">
        <f aca="true" t="shared" si="3" ref="C89:H89">C91+C92+C93</f>
        <v>6528.9</v>
      </c>
      <c r="D89" s="42">
        <f t="shared" si="3"/>
        <v>6461.9</v>
      </c>
      <c r="E89" s="42">
        <f t="shared" si="3"/>
        <v>29.398592954926823</v>
      </c>
      <c r="F89" s="42">
        <f t="shared" si="3"/>
        <v>197.78265566518667</v>
      </c>
      <c r="G89" s="42">
        <f>G90+G91+G92+G93</f>
        <v>4534.6</v>
      </c>
      <c r="H89" s="42">
        <f t="shared" si="3"/>
        <v>284.0892940467723</v>
      </c>
      <c r="I89" s="42">
        <f>D89-Январь!D89</f>
        <v>4515.799999999999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/>
      <c r="H90" s="36">
        <v>0</v>
      </c>
      <c r="I90" s="43">
        <f>D90-Январь!D90</f>
        <v>0</v>
      </c>
    </row>
    <row r="91" spans="1:9" ht="12.75">
      <c r="A91" s="14" t="s">
        <v>50</v>
      </c>
      <c r="B91" s="43">
        <v>25730.9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>D91-Январь!D91</f>
        <v>0</v>
      </c>
    </row>
    <row r="92" spans="1:9" ht="12.75">
      <c r="A92" s="14" t="s">
        <v>51</v>
      </c>
      <c r="B92" s="43">
        <v>29546.7</v>
      </c>
      <c r="C92" s="43">
        <v>4001.8</v>
      </c>
      <c r="D92" s="43">
        <v>3998.6</v>
      </c>
      <c r="E92" s="36">
        <f>$D:$D/$B:$B*100</f>
        <v>13.533152602490295</v>
      </c>
      <c r="F92" s="36">
        <f>$D:$D/$C:$C*100</f>
        <v>99.92003598380728</v>
      </c>
      <c r="G92" s="43">
        <v>2299.9</v>
      </c>
      <c r="H92" s="36">
        <f>$D:$D/$G:$G*100</f>
        <v>173.85973303187095</v>
      </c>
      <c r="I92" s="43">
        <f>D92-Январь!D92</f>
        <v>3203.3999999999996</v>
      </c>
    </row>
    <row r="93" spans="1:9" ht="12.75">
      <c r="A93" s="14" t="s">
        <v>52</v>
      </c>
      <c r="B93" s="43">
        <v>15526.2</v>
      </c>
      <c r="C93" s="43">
        <v>2517.1</v>
      </c>
      <c r="D93" s="43">
        <v>2463.3</v>
      </c>
      <c r="E93" s="36">
        <f>$D:$D/$B:$B*100</f>
        <v>15.865440352436528</v>
      </c>
      <c r="F93" s="36">
        <f>$D:$D/$C:$C*100</f>
        <v>97.86261968137939</v>
      </c>
      <c r="G93" s="43">
        <v>2234.7</v>
      </c>
      <c r="H93" s="36">
        <f>$D:$D/$G:$G*100</f>
        <v>110.22956101490135</v>
      </c>
      <c r="I93" s="43">
        <f>D93-Январь!D93</f>
        <v>1312.4</v>
      </c>
    </row>
    <row r="94" spans="1:9" ht="12.75">
      <c r="A94" s="17" t="s">
        <v>53</v>
      </c>
      <c r="B94" s="42">
        <f>B95+B96+B97+B98+B99</f>
        <v>1093541.5</v>
      </c>
      <c r="C94" s="42">
        <f aca="true" t="shared" si="4" ref="C94:H94">C95+C96+C98+C99+C97</f>
        <v>140308.6</v>
      </c>
      <c r="D94" s="42">
        <f>D95+D96+D98+D99+D97</f>
        <v>119587.40000000001</v>
      </c>
      <c r="E94" s="42">
        <f t="shared" si="4"/>
        <v>48.62397191434845</v>
      </c>
      <c r="F94" s="42">
        <f t="shared" si="4"/>
        <v>426.4169929421067</v>
      </c>
      <c r="G94" s="42">
        <f>G95+G96+G97+G98+G99</f>
        <v>121223.59999999999</v>
      </c>
      <c r="H94" s="42">
        <f t="shared" si="4"/>
        <v>395.4972444203496</v>
      </c>
      <c r="I94" s="42">
        <f>D94-Январь!D94</f>
        <v>80692.70000000001</v>
      </c>
    </row>
    <row r="95" spans="1:9" ht="12.75">
      <c r="A95" s="14" t="s">
        <v>54</v>
      </c>
      <c r="B95" s="43">
        <v>434253.1</v>
      </c>
      <c r="C95" s="43">
        <v>54872.9</v>
      </c>
      <c r="D95" s="43">
        <v>47878</v>
      </c>
      <c r="E95" s="36">
        <f aca="true" t="shared" si="5" ref="E95:E112">$D:$D/$B:$B*100</f>
        <v>11.025367464273716</v>
      </c>
      <c r="F95" s="36">
        <f aca="true" t="shared" si="6" ref="F95:F102">$D:$D/$C:$C*100</f>
        <v>87.25254178292016</v>
      </c>
      <c r="G95" s="43">
        <v>46667.7</v>
      </c>
      <c r="H95" s="36">
        <f aca="true" t="shared" si="7" ref="H95:H101">$D:$D/$G:$G*100</f>
        <v>102.59344257377158</v>
      </c>
      <c r="I95" s="43">
        <f>D95-Январь!D95</f>
        <v>32333.7</v>
      </c>
    </row>
    <row r="96" spans="1:9" ht="12.75">
      <c r="A96" s="14" t="s">
        <v>55</v>
      </c>
      <c r="B96" s="43">
        <v>483191.3</v>
      </c>
      <c r="C96" s="43">
        <v>65720.7</v>
      </c>
      <c r="D96" s="43">
        <v>54608.9</v>
      </c>
      <c r="E96" s="36">
        <f t="shared" si="5"/>
        <v>11.301714248580222</v>
      </c>
      <c r="F96" s="36">
        <f t="shared" si="6"/>
        <v>83.09238946024618</v>
      </c>
      <c r="G96" s="43">
        <v>68496.1</v>
      </c>
      <c r="H96" s="36">
        <f t="shared" si="7"/>
        <v>79.72556101734259</v>
      </c>
      <c r="I96" s="43">
        <f>D96-Январь!D96</f>
        <v>35599.5</v>
      </c>
    </row>
    <row r="97" spans="1:9" ht="12.75">
      <c r="A97" s="14" t="s">
        <v>134</v>
      </c>
      <c r="B97" s="43">
        <v>96444.5</v>
      </c>
      <c r="C97" s="43">
        <v>11919.7</v>
      </c>
      <c r="D97" s="43">
        <v>10685.6</v>
      </c>
      <c r="E97" s="36">
        <f t="shared" si="5"/>
        <v>11.079532788287565</v>
      </c>
      <c r="F97" s="36">
        <f t="shared" si="6"/>
        <v>89.64655150716881</v>
      </c>
      <c r="G97" s="43">
        <v>0</v>
      </c>
      <c r="H97" s="36">
        <v>0</v>
      </c>
      <c r="I97" s="43">
        <f>D97-Январь!D97</f>
        <v>7877.200000000001</v>
      </c>
    </row>
    <row r="98" spans="1:9" ht="12.75">
      <c r="A98" s="14" t="s">
        <v>56</v>
      </c>
      <c r="B98" s="43">
        <v>34238.9</v>
      </c>
      <c r="C98" s="43">
        <v>1789.2</v>
      </c>
      <c r="D98" s="43">
        <v>1519.3</v>
      </c>
      <c r="E98" s="36">
        <f t="shared" si="5"/>
        <v>4.437350498993834</v>
      </c>
      <c r="F98" s="36">
        <f t="shared" si="6"/>
        <v>84.91504583053879</v>
      </c>
      <c r="G98" s="43">
        <v>1407.4</v>
      </c>
      <c r="H98" s="36">
        <f t="shared" si="7"/>
        <v>107.95083132016484</v>
      </c>
      <c r="I98" s="43">
        <f>D98-Январь!D98</f>
        <v>1070.5</v>
      </c>
    </row>
    <row r="99" spans="1:9" ht="12.75">
      <c r="A99" s="14" t="s">
        <v>57</v>
      </c>
      <c r="B99" s="43">
        <v>45413.7</v>
      </c>
      <c r="C99" s="43">
        <v>6006.1</v>
      </c>
      <c r="D99" s="35">
        <v>4895.6</v>
      </c>
      <c r="E99" s="36">
        <f t="shared" si="5"/>
        <v>10.780006914213114</v>
      </c>
      <c r="F99" s="36">
        <f t="shared" si="6"/>
        <v>81.51046436123275</v>
      </c>
      <c r="G99" s="35">
        <v>4652.4</v>
      </c>
      <c r="H99" s="36">
        <f t="shared" si="7"/>
        <v>105.22740950907061</v>
      </c>
      <c r="I99" s="43">
        <f>D99-Январь!D99</f>
        <v>3811.8</v>
      </c>
    </row>
    <row r="100" spans="1:9" ht="25.5">
      <c r="A100" s="17" t="s">
        <v>58</v>
      </c>
      <c r="B100" s="42">
        <f>B101+B102</f>
        <v>122408.5</v>
      </c>
      <c r="C100" s="42">
        <f>C101+C102</f>
        <v>10974.800000000001</v>
      </c>
      <c r="D100" s="42">
        <f>D101+D102</f>
        <v>10436.199999999999</v>
      </c>
      <c r="E100" s="33">
        <f t="shared" si="5"/>
        <v>8.525715125992066</v>
      </c>
      <c r="F100" s="33">
        <f t="shared" si="6"/>
        <v>95.09239348325252</v>
      </c>
      <c r="G100" s="42">
        <f>G101+G102</f>
        <v>9929.099999999999</v>
      </c>
      <c r="H100" s="33">
        <f t="shared" si="7"/>
        <v>105.10721011974901</v>
      </c>
      <c r="I100" s="42">
        <f>D100-Январь!D100</f>
        <v>7810.699999999999</v>
      </c>
    </row>
    <row r="101" spans="1:9" ht="12.75">
      <c r="A101" s="14" t="s">
        <v>59</v>
      </c>
      <c r="B101" s="43">
        <v>119501.2</v>
      </c>
      <c r="C101" s="43">
        <v>10641.1</v>
      </c>
      <c r="D101" s="43">
        <v>10104.4</v>
      </c>
      <c r="E101" s="36">
        <f t="shared" si="5"/>
        <v>8.455479944971264</v>
      </c>
      <c r="F101" s="36">
        <f t="shared" si="6"/>
        <v>94.95634849780568</v>
      </c>
      <c r="G101" s="43">
        <v>9609.8</v>
      </c>
      <c r="H101" s="36">
        <f t="shared" si="7"/>
        <v>105.14682927844493</v>
      </c>
      <c r="I101" s="43">
        <f>D101-Январь!D101</f>
        <v>7556.599999999999</v>
      </c>
    </row>
    <row r="102" spans="1:9" ht="25.5">
      <c r="A102" s="14" t="s">
        <v>60</v>
      </c>
      <c r="B102" s="43">
        <v>2907.3</v>
      </c>
      <c r="C102" s="43">
        <v>333.7</v>
      </c>
      <c r="D102" s="43">
        <v>331.8</v>
      </c>
      <c r="E102" s="36">
        <f t="shared" si="5"/>
        <v>11.41265091321845</v>
      </c>
      <c r="F102" s="36">
        <f t="shared" si="6"/>
        <v>99.43062631105785</v>
      </c>
      <c r="G102" s="43">
        <v>319.3</v>
      </c>
      <c r="H102" s="36">
        <v>0</v>
      </c>
      <c r="I102" s="43">
        <f>D102-Январь!D102</f>
        <v>254.10000000000002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5"/>
        <v>0</v>
      </c>
      <c r="F103" s="33">
        <v>0</v>
      </c>
      <c r="G103" s="42">
        <f>G104</f>
        <v>0</v>
      </c>
      <c r="H103" s="33">
        <v>0</v>
      </c>
      <c r="I103" s="42">
        <f>D103-Январь!D103</f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5"/>
        <v>0</v>
      </c>
      <c r="F104" s="36">
        <v>0</v>
      </c>
      <c r="G104" s="43">
        <v>0</v>
      </c>
      <c r="H104" s="36">
        <v>0</v>
      </c>
      <c r="I104" s="43">
        <f>D104-Январь!D104</f>
        <v>0</v>
      </c>
    </row>
    <row r="105" spans="1:9" ht="12.75">
      <c r="A105" s="17" t="s">
        <v>61</v>
      </c>
      <c r="B105" s="42">
        <f>B106+B107+B108+B109+B110</f>
        <v>181954.8</v>
      </c>
      <c r="C105" s="42">
        <f>C106+C107+C108+C109+C110</f>
        <v>12178.8</v>
      </c>
      <c r="D105" s="42">
        <f>D106+D107+D108+D109+D110</f>
        <v>11230.400000000001</v>
      </c>
      <c r="E105" s="33">
        <f t="shared" si="5"/>
        <v>6.172082297361763</v>
      </c>
      <c r="F105" s="33">
        <f>$D:$D/$C:$C*100</f>
        <v>92.21269747429962</v>
      </c>
      <c r="G105" s="42">
        <f>G106+G107+G108+G109+G110</f>
        <v>11818.599999999999</v>
      </c>
      <c r="H105" s="33">
        <v>0</v>
      </c>
      <c r="I105" s="42">
        <f>D105-Январь!D105</f>
        <v>7352.200000000002</v>
      </c>
    </row>
    <row r="106" spans="1:9" ht="12.75">
      <c r="A106" s="14" t="s">
        <v>62</v>
      </c>
      <c r="B106" s="43">
        <v>800</v>
      </c>
      <c r="C106" s="43">
        <v>46.2</v>
      </c>
      <c r="D106" s="43">
        <v>46.2</v>
      </c>
      <c r="E106" s="36">
        <f t="shared" si="5"/>
        <v>5.775</v>
      </c>
      <c r="F106" s="36">
        <v>0</v>
      </c>
      <c r="G106" s="43">
        <v>57.8</v>
      </c>
      <c r="H106" s="36">
        <v>0</v>
      </c>
      <c r="I106" s="43">
        <f>D106-Январь!D106</f>
        <v>46.2</v>
      </c>
    </row>
    <row r="107" spans="1:9" ht="12.75">
      <c r="A107" s="14" t="s">
        <v>63</v>
      </c>
      <c r="B107" s="43">
        <v>48225</v>
      </c>
      <c r="C107" s="43">
        <v>4875</v>
      </c>
      <c r="D107" s="43">
        <v>4875</v>
      </c>
      <c r="E107" s="36">
        <f t="shared" si="5"/>
        <v>10.10886469673406</v>
      </c>
      <c r="F107" s="36">
        <f aca="true" t="shared" si="8" ref="F107:F112">$D:$D/$C:$C*100</f>
        <v>100</v>
      </c>
      <c r="G107" s="43">
        <v>5658.6</v>
      </c>
      <c r="H107" s="36">
        <f>$D:$D/$G:$G*100</f>
        <v>86.1520517442477</v>
      </c>
      <c r="I107" s="43">
        <f>D107-Январь!D107</f>
        <v>3000.5</v>
      </c>
    </row>
    <row r="108" spans="1:9" ht="12.75">
      <c r="A108" s="14" t="s">
        <v>64</v>
      </c>
      <c r="B108" s="43">
        <v>25987.5</v>
      </c>
      <c r="C108" s="43">
        <v>2933.5</v>
      </c>
      <c r="D108" s="43">
        <v>2933.5</v>
      </c>
      <c r="E108" s="36">
        <f t="shared" si="5"/>
        <v>11.288119288119288</v>
      </c>
      <c r="F108" s="36">
        <f t="shared" si="8"/>
        <v>100</v>
      </c>
      <c r="G108" s="43">
        <v>2854.1</v>
      </c>
      <c r="H108" s="36">
        <v>0</v>
      </c>
      <c r="I108" s="43">
        <f>D108-Январь!D108</f>
        <v>1959.7</v>
      </c>
    </row>
    <row r="109" spans="1:9" ht="12.75">
      <c r="A109" s="14" t="s">
        <v>65</v>
      </c>
      <c r="B109" s="35">
        <v>81308.4</v>
      </c>
      <c r="C109" s="35">
        <v>1282.9</v>
      </c>
      <c r="D109" s="35">
        <v>525.5</v>
      </c>
      <c r="E109" s="36">
        <f t="shared" si="5"/>
        <v>0.6463046868466236</v>
      </c>
      <c r="F109" s="36">
        <f t="shared" si="8"/>
        <v>40.96188323329955</v>
      </c>
      <c r="G109" s="35">
        <v>376.4</v>
      </c>
      <c r="H109" s="36">
        <v>0</v>
      </c>
      <c r="I109" s="43">
        <f>D109-Январь!D109</f>
        <v>441.4</v>
      </c>
    </row>
    <row r="110" spans="1:9" ht="12.75">
      <c r="A110" s="14" t="s">
        <v>66</v>
      </c>
      <c r="B110" s="43">
        <v>25633.9</v>
      </c>
      <c r="C110" s="43">
        <v>3041.2</v>
      </c>
      <c r="D110" s="43">
        <v>2850.2</v>
      </c>
      <c r="E110" s="36">
        <f t="shared" si="5"/>
        <v>11.118869933954645</v>
      </c>
      <c r="F110" s="36">
        <f t="shared" si="8"/>
        <v>93.71958437458898</v>
      </c>
      <c r="G110" s="43">
        <v>2871.7</v>
      </c>
      <c r="H110" s="36">
        <f>$D:$D/$G:$G*100</f>
        <v>99.25131455235575</v>
      </c>
      <c r="I110" s="43">
        <f>D110-Январь!D110</f>
        <v>1904.3999999999999</v>
      </c>
    </row>
    <row r="111" spans="1:9" ht="12.75">
      <c r="A111" s="17" t="s">
        <v>73</v>
      </c>
      <c r="B111" s="34">
        <f>B112+B113+B114</f>
        <v>29418.899999999998</v>
      </c>
      <c r="C111" s="34">
        <f>C112+C113+C114</f>
        <v>4353.599999999999</v>
      </c>
      <c r="D111" s="34">
        <f>D112+D113+D114</f>
        <v>4305.8</v>
      </c>
      <c r="E111" s="33">
        <f t="shared" si="5"/>
        <v>14.636169265336232</v>
      </c>
      <c r="F111" s="33">
        <f t="shared" si="8"/>
        <v>98.9020580668872</v>
      </c>
      <c r="G111" s="34">
        <f>G112+G113+G114</f>
        <v>4060.2000000000003</v>
      </c>
      <c r="H111" s="33">
        <f>$D:$D/$G:$G*100</f>
        <v>106.04896310526574</v>
      </c>
      <c r="I111" s="42">
        <f>D111-Январь!D111</f>
        <v>2391.5</v>
      </c>
    </row>
    <row r="112" spans="1:9" ht="12.75">
      <c r="A112" s="51" t="s">
        <v>74</v>
      </c>
      <c r="B112" s="35">
        <v>26382.8</v>
      </c>
      <c r="C112" s="35">
        <v>3908.2</v>
      </c>
      <c r="D112" s="35">
        <v>3882.3</v>
      </c>
      <c r="E112" s="36">
        <f t="shared" si="5"/>
        <v>14.715269038919295</v>
      </c>
      <c r="F112" s="36">
        <f t="shared" si="8"/>
        <v>99.33729082442045</v>
      </c>
      <c r="G112" s="35">
        <v>3613.4</v>
      </c>
      <c r="H112" s="36">
        <v>0</v>
      </c>
      <c r="I112" s="43">
        <f>D112-Январь!D112</f>
        <v>2187.7000000000003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/>
      <c r="H113" s="36">
        <v>0</v>
      </c>
      <c r="I113" s="43">
        <f>D113-Январь!D113</f>
        <v>0</v>
      </c>
    </row>
    <row r="114" spans="1:9" ht="25.5">
      <c r="A114" s="18" t="s">
        <v>85</v>
      </c>
      <c r="B114" s="35">
        <v>3036.1</v>
      </c>
      <c r="C114" s="35">
        <v>445.4</v>
      </c>
      <c r="D114" s="35">
        <v>423.5</v>
      </c>
      <c r="E114" s="36">
        <f>$D:$D/$B:$B*100</f>
        <v>13.948815915154311</v>
      </c>
      <c r="F114" s="36">
        <f>$D:$D/$C:$C*100</f>
        <v>95.08307139649753</v>
      </c>
      <c r="G114" s="35">
        <v>446.8</v>
      </c>
      <c r="H114" s="36">
        <v>0</v>
      </c>
      <c r="I114" s="43">
        <f>D114-Январь!D114</f>
        <v>203.8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>D115-Январь!D115</f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>D116-Январь!D116</f>
        <v>0</v>
      </c>
    </row>
    <row r="117" spans="1:9" ht="15.75" customHeight="1">
      <c r="A117" s="20" t="s">
        <v>67</v>
      </c>
      <c r="B117" s="42">
        <f>B72+B81+B82+B83+B89+B94+B100+B103+B105+B111+B115</f>
        <v>1830351.6</v>
      </c>
      <c r="C117" s="42">
        <f>C72+C81+C82+C83+C89+C94+C100+C103+C105+C111+C115</f>
        <v>221051.1</v>
      </c>
      <c r="D117" s="42">
        <f>D72+D81+D82+D83+D89+D94+D100+D103+D105+D111+D115</f>
        <v>196438.5</v>
      </c>
      <c r="E117" s="33">
        <f>$D:$D/$B:$B*100</f>
        <v>10.73228225658939</v>
      </c>
      <c r="F117" s="33">
        <f>$D:$D/$C:$C*100</f>
        <v>88.86565142629917</v>
      </c>
      <c r="G117" s="42">
        <f>G72+G81+G82+G83+G89+G94+G100+G103+G105+G111+G115</f>
        <v>167399.90000000002</v>
      </c>
      <c r="H117" s="33">
        <f>$D:$D/$G:$G*100</f>
        <v>117.3468442932164</v>
      </c>
      <c r="I117" s="42">
        <f>I72+I81+I82+I83+I89+I94+I100+I103+I105+I111+I115</f>
        <v>112627.1</v>
      </c>
    </row>
    <row r="118" spans="1:9" ht="26.25" customHeight="1">
      <c r="A118" s="21" t="s">
        <v>68</v>
      </c>
      <c r="B118" s="37">
        <v>-46559</v>
      </c>
      <c r="C118" s="37">
        <f>C70-C117</f>
        <v>15717.399999999994</v>
      </c>
      <c r="D118" s="37">
        <f>D70-D117</f>
        <v>36744</v>
      </c>
      <c r="E118" s="37"/>
      <c r="F118" s="37"/>
      <c r="H118" s="37"/>
      <c r="I118" s="37">
        <f>I70-I117</f>
        <v>26197.350000000006</v>
      </c>
    </row>
    <row r="119" spans="1:9" ht="24" customHeight="1">
      <c r="A119" s="3" t="s">
        <v>69</v>
      </c>
      <c r="B119" s="35" t="s">
        <v>135</v>
      </c>
      <c r="C119" s="35"/>
      <c r="D119" s="35" t="s">
        <v>138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-36744</v>
      </c>
      <c r="E120" s="35"/>
      <c r="F120" s="35"/>
      <c r="G120" s="47"/>
      <c r="H120" s="44"/>
      <c r="I120" s="34">
        <f>I122+I123</f>
        <v>1197.4999999999986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1868.4</v>
      </c>
      <c r="E122" s="35"/>
      <c r="F122" s="35"/>
      <c r="G122" s="35"/>
      <c r="H122" s="44"/>
      <c r="I122" s="35">
        <f>D122-Январь!D122</f>
        <v>1100.4</v>
      </c>
    </row>
    <row r="123" spans="1:9" ht="12.75">
      <c r="A123" s="3" t="s">
        <v>72</v>
      </c>
      <c r="B123" s="35">
        <v>7817</v>
      </c>
      <c r="C123" s="35"/>
      <c r="D123" s="35">
        <v>17704.1</v>
      </c>
      <c r="E123" s="35"/>
      <c r="F123" s="35"/>
      <c r="G123" s="35"/>
      <c r="H123" s="44"/>
      <c r="I123" s="35">
        <f>D123-Январь!D123</f>
        <v>97.09999999999854</v>
      </c>
    </row>
    <row r="124" spans="1:9" ht="12.75">
      <c r="A124" s="8" t="s">
        <v>119</v>
      </c>
      <c r="B124" s="50">
        <f>B125+B126</f>
        <v>0</v>
      </c>
      <c r="C124" s="50"/>
      <c r="D124" s="50">
        <f>D125-D126</f>
        <v>-25000</v>
      </c>
      <c r="E124" s="50"/>
      <c r="F124" s="50"/>
      <c r="G124" s="50"/>
      <c r="H124" s="52"/>
      <c r="I124" s="35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35"/>
    </row>
    <row r="126" spans="1:9" ht="12.75">
      <c r="A126" s="5" t="s">
        <v>121</v>
      </c>
      <c r="B126" s="45">
        <v>0</v>
      </c>
      <c r="C126" s="45"/>
      <c r="D126" s="45">
        <v>25000</v>
      </c>
      <c r="E126" s="45"/>
      <c r="F126" s="45"/>
      <c r="G126" s="45"/>
      <c r="H126" s="46"/>
      <c r="I126" s="35"/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mergeCells count="14"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00">
      <selection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6" t="s">
        <v>122</v>
      </c>
      <c r="B1" s="66"/>
      <c r="C1" s="66"/>
      <c r="D1" s="66"/>
      <c r="E1" s="66"/>
      <c r="F1" s="66"/>
      <c r="G1" s="66"/>
      <c r="H1" s="66"/>
      <c r="I1" s="38"/>
    </row>
    <row r="2" spans="1:9" ht="15">
      <c r="A2" s="67" t="s">
        <v>139</v>
      </c>
      <c r="B2" s="67"/>
      <c r="C2" s="67"/>
      <c r="D2" s="67"/>
      <c r="E2" s="67"/>
      <c r="F2" s="67"/>
      <c r="G2" s="67"/>
      <c r="H2" s="67"/>
      <c r="I2" s="39"/>
    </row>
    <row r="3" spans="1:9" ht="5.25" customHeight="1" hidden="1">
      <c r="A3" s="68" t="s">
        <v>0</v>
      </c>
      <c r="B3" s="68"/>
      <c r="C3" s="68"/>
      <c r="D3" s="68"/>
      <c r="E3" s="68"/>
      <c r="F3" s="68"/>
      <c r="G3" s="68"/>
      <c r="H3" s="68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9" t="s">
        <v>3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76227.79999999999</v>
      </c>
      <c r="D7" s="42">
        <f>D8+D16+D21+D25+D28+D32+D35+D41+D42+D43+D47+D62</f>
        <v>72631.46999999999</v>
      </c>
      <c r="E7" s="33">
        <f>$D:$D/$B:$B*100</f>
        <v>18.713188382702334</v>
      </c>
      <c r="F7" s="33">
        <f>$D:$D/$C:$C*100</f>
        <v>95.28212804252516</v>
      </c>
      <c r="G7" s="42">
        <f>G8+G16+G21+G25+G28+G32+G35+G41+G42+G43+G47+G62</f>
        <v>78283.01000000001</v>
      </c>
      <c r="H7" s="33">
        <f>$D:$D/$G:$G*100</f>
        <v>92.78063017760812</v>
      </c>
      <c r="I7" s="42">
        <f>I8+I16+I21+I25+I28+I32+I35+I41+I42+I43+I47+I62</f>
        <v>28393.820000000003</v>
      </c>
    </row>
    <row r="8" spans="1:9" ht="12.75">
      <c r="A8" s="6" t="s">
        <v>4</v>
      </c>
      <c r="B8" s="33">
        <f>B9+B10</f>
        <v>210385</v>
      </c>
      <c r="C8" s="33">
        <f>C9+C10</f>
        <v>43511</v>
      </c>
      <c r="D8" s="33">
        <f>D9+D10</f>
        <v>41362.420000000006</v>
      </c>
      <c r="E8" s="33">
        <f>$D:$D/$B:$B*100</f>
        <v>19.660346507593225</v>
      </c>
      <c r="F8" s="33">
        <f>$D:$D/$C:$C*100</f>
        <v>95.06198432580268</v>
      </c>
      <c r="G8" s="33">
        <f>G9+G10</f>
        <v>43809.21</v>
      </c>
      <c r="H8" s="33">
        <f>$D:$D/$G:$G*100</f>
        <v>94.41489586322147</v>
      </c>
      <c r="I8" s="33">
        <f>I9+I10</f>
        <v>17207.94</v>
      </c>
    </row>
    <row r="9" spans="1:9" ht="25.5">
      <c r="A9" s="4" t="s">
        <v>5</v>
      </c>
      <c r="B9" s="34">
        <v>2404.3</v>
      </c>
      <c r="C9" s="34">
        <v>521</v>
      </c>
      <c r="D9" s="53">
        <v>1405.23</v>
      </c>
      <c r="E9" s="33">
        <f>$D:$D/$B:$B*100</f>
        <v>58.44653329451399</v>
      </c>
      <c r="F9" s="33">
        <f>$D:$D/$C:$C*100</f>
        <v>269.7178502879079</v>
      </c>
      <c r="G9" s="53">
        <v>695.29</v>
      </c>
      <c r="H9" s="33">
        <f>$D:$D/$G:$G*100</f>
        <v>202.10703447482348</v>
      </c>
      <c r="I9" s="53">
        <v>1063.55</v>
      </c>
    </row>
    <row r="10" spans="1:9" ht="12.75" customHeight="1">
      <c r="A10" s="72" t="s">
        <v>82</v>
      </c>
      <c r="B10" s="59">
        <f>B12+B13+B14+B15</f>
        <v>207980.7</v>
      </c>
      <c r="C10" s="59">
        <f>C12+C13+C14+C15</f>
        <v>42990</v>
      </c>
      <c r="D10" s="59">
        <f>D12+D13+D14+D15</f>
        <v>39957.19</v>
      </c>
      <c r="E10" s="61">
        <f>$D:$D/$B:$B*100</f>
        <v>19.211970149153263</v>
      </c>
      <c r="F10" s="61">
        <f>$D:$D/$C:$C*100</f>
        <v>92.94531286345662</v>
      </c>
      <c r="G10" s="59">
        <f>G12+G13+G14+G15</f>
        <v>43113.92</v>
      </c>
      <c r="H10" s="61">
        <f>$D:$D/$G:$G*100</f>
        <v>92.67816519583467</v>
      </c>
      <c r="I10" s="59">
        <f>I12+I13+I14+I15</f>
        <v>16144.389999999998</v>
      </c>
    </row>
    <row r="11" spans="1:9" ht="12.75">
      <c r="A11" s="73"/>
      <c r="B11" s="60"/>
      <c r="C11" s="60"/>
      <c r="D11" s="60"/>
      <c r="E11" s="62"/>
      <c r="F11" s="62"/>
      <c r="G11" s="60"/>
      <c r="H11" s="62"/>
      <c r="I11" s="60"/>
    </row>
    <row r="12" spans="1:9" ht="51" customHeight="1">
      <c r="A12" s="1" t="s">
        <v>86</v>
      </c>
      <c r="B12" s="35">
        <v>200535.2</v>
      </c>
      <c r="C12" s="35">
        <v>42520</v>
      </c>
      <c r="D12" s="35">
        <v>39172.5</v>
      </c>
      <c r="E12" s="33">
        <f aca="true" t="shared" si="0" ref="E12:E31">$D:$D/$B:$B*100</f>
        <v>19.53397707734103</v>
      </c>
      <c r="F12" s="33">
        <f aca="true" t="shared" si="1" ref="F12:F30">$D:$D/$C:$C*100</f>
        <v>92.1272342427093</v>
      </c>
      <c r="G12" s="35">
        <v>42645.7</v>
      </c>
      <c r="H12" s="33">
        <f aca="true" t="shared" si="2" ref="H12:H30">$D:$D/$G:$G*100</f>
        <v>91.8556853328706</v>
      </c>
      <c r="I12" s="35">
        <v>15805.3</v>
      </c>
    </row>
    <row r="13" spans="1:9" ht="89.25">
      <c r="A13" s="2" t="s">
        <v>87</v>
      </c>
      <c r="B13" s="35">
        <v>3078.1</v>
      </c>
      <c r="C13" s="35">
        <v>190</v>
      </c>
      <c r="D13" s="35">
        <v>275.97</v>
      </c>
      <c r="E13" s="33">
        <f t="shared" si="0"/>
        <v>8.965595659660181</v>
      </c>
      <c r="F13" s="33">
        <f t="shared" si="1"/>
        <v>145.24736842105264</v>
      </c>
      <c r="G13" s="35">
        <v>191.4</v>
      </c>
      <c r="H13" s="33">
        <f t="shared" si="2"/>
        <v>144.18495297805646</v>
      </c>
      <c r="I13" s="35">
        <v>130.8</v>
      </c>
    </row>
    <row r="14" spans="1:9" ht="25.5">
      <c r="A14" s="3" t="s">
        <v>88</v>
      </c>
      <c r="B14" s="35">
        <v>3471</v>
      </c>
      <c r="C14" s="35">
        <v>165</v>
      </c>
      <c r="D14" s="35">
        <v>225.5</v>
      </c>
      <c r="E14" s="33">
        <f t="shared" si="0"/>
        <v>6.4966868337654855</v>
      </c>
      <c r="F14" s="33">
        <f t="shared" si="1"/>
        <v>136.66666666666666</v>
      </c>
      <c r="G14" s="35">
        <v>168.28</v>
      </c>
      <c r="H14" s="33">
        <f t="shared" si="2"/>
        <v>134.00285238887568</v>
      </c>
      <c r="I14" s="35">
        <v>97.07</v>
      </c>
    </row>
    <row r="15" spans="1:9" ht="65.25" customHeight="1">
      <c r="A15" s="7" t="s">
        <v>90</v>
      </c>
      <c r="B15" s="35">
        <v>896.4</v>
      </c>
      <c r="C15" s="49">
        <v>115</v>
      </c>
      <c r="D15" s="35">
        <v>283.22</v>
      </c>
      <c r="E15" s="33">
        <f t="shared" si="0"/>
        <v>31.59526996876395</v>
      </c>
      <c r="F15" s="33">
        <f t="shared" si="1"/>
        <v>246.27826086956523</v>
      </c>
      <c r="G15" s="35">
        <v>108.54</v>
      </c>
      <c r="H15" s="33">
        <f t="shared" si="2"/>
        <v>260.936060438548</v>
      </c>
      <c r="I15" s="35">
        <v>111.22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3728</v>
      </c>
      <c r="D16" s="42">
        <f>D17+D18+D19+D20</f>
        <v>4320.63</v>
      </c>
      <c r="E16" s="33">
        <f t="shared" si="0"/>
        <v>20.914032625006048</v>
      </c>
      <c r="F16" s="33">
        <f t="shared" si="1"/>
        <v>115.89672746781116</v>
      </c>
      <c r="G16" s="42">
        <f>G17+G18+G19+G20</f>
        <v>5012.42</v>
      </c>
      <c r="H16" s="33">
        <f t="shared" si="2"/>
        <v>86.19848296830672</v>
      </c>
      <c r="I16" s="42">
        <f>I17+I18+I19+I20</f>
        <v>2730.8</v>
      </c>
    </row>
    <row r="17" spans="1:9" ht="37.5" customHeight="1">
      <c r="A17" s="10" t="s">
        <v>96</v>
      </c>
      <c r="B17" s="35">
        <v>8244.7</v>
      </c>
      <c r="C17" s="49">
        <v>1743</v>
      </c>
      <c r="D17" s="35">
        <v>1589.8</v>
      </c>
      <c r="E17" s="33">
        <f t="shared" si="0"/>
        <v>19.282690698266762</v>
      </c>
      <c r="F17" s="33">
        <f t="shared" si="1"/>
        <v>91.21055651176133</v>
      </c>
      <c r="G17" s="35">
        <v>1743.5</v>
      </c>
      <c r="H17" s="33">
        <f t="shared" si="2"/>
        <v>91.1843991970175</v>
      </c>
      <c r="I17" s="35">
        <v>1042.76</v>
      </c>
    </row>
    <row r="18" spans="1:9" ht="56.25" customHeight="1">
      <c r="A18" s="10" t="s">
        <v>97</v>
      </c>
      <c r="B18" s="35">
        <v>113.1</v>
      </c>
      <c r="C18" s="49">
        <v>26</v>
      </c>
      <c r="D18" s="35">
        <v>16.02</v>
      </c>
      <c r="E18" s="33">
        <f t="shared" si="0"/>
        <v>14.164456233421753</v>
      </c>
      <c r="F18" s="33">
        <f t="shared" si="1"/>
        <v>61.61538461538461</v>
      </c>
      <c r="G18" s="35">
        <v>30.5</v>
      </c>
      <c r="H18" s="33">
        <f t="shared" si="2"/>
        <v>52.52459016393443</v>
      </c>
      <c r="I18" s="35">
        <v>10.14</v>
      </c>
    </row>
    <row r="19" spans="1:9" ht="55.5" customHeight="1">
      <c r="A19" s="10" t="s">
        <v>98</v>
      </c>
      <c r="B19" s="35">
        <v>14067</v>
      </c>
      <c r="C19" s="49">
        <v>2301.2</v>
      </c>
      <c r="D19" s="35">
        <v>2979.11</v>
      </c>
      <c r="E19" s="33">
        <f t="shared" si="0"/>
        <v>21.17800526053885</v>
      </c>
      <c r="F19" s="33">
        <f t="shared" si="1"/>
        <v>129.4589779245611</v>
      </c>
      <c r="G19" s="35">
        <v>3551.9</v>
      </c>
      <c r="H19" s="33">
        <f t="shared" si="2"/>
        <v>83.8737013992511</v>
      </c>
      <c r="I19" s="35">
        <v>1884.77</v>
      </c>
    </row>
    <row r="20" spans="1:9" ht="54" customHeight="1">
      <c r="A20" s="10" t="s">
        <v>99</v>
      </c>
      <c r="B20" s="35">
        <v>-1765.8</v>
      </c>
      <c r="C20" s="49">
        <v>-342.2</v>
      </c>
      <c r="D20" s="35">
        <v>-264.3</v>
      </c>
      <c r="E20" s="33">
        <f t="shared" si="0"/>
        <v>14.967720013591574</v>
      </c>
      <c r="F20" s="33">
        <f t="shared" si="1"/>
        <v>77.2355347749854</v>
      </c>
      <c r="G20" s="35">
        <v>-313.48</v>
      </c>
      <c r="H20" s="33">
        <f t="shared" si="2"/>
        <v>84.31159882608141</v>
      </c>
      <c r="I20" s="35">
        <v>-206.87</v>
      </c>
    </row>
    <row r="21" spans="1:9" ht="12.75">
      <c r="A21" s="8" t="s">
        <v>7</v>
      </c>
      <c r="B21" s="42">
        <f>B22+B23+B24</f>
        <v>41691.5</v>
      </c>
      <c r="C21" s="42">
        <f>C22+C23+C24</f>
        <v>10680</v>
      </c>
      <c r="D21" s="42">
        <f>D22+D23+D24</f>
        <v>9237.79</v>
      </c>
      <c r="E21" s="33">
        <f t="shared" si="0"/>
        <v>22.15749013587902</v>
      </c>
      <c r="F21" s="33">
        <f t="shared" si="1"/>
        <v>86.49616104868915</v>
      </c>
      <c r="G21" s="42">
        <f>G22+G23+G24</f>
        <v>9709.72</v>
      </c>
      <c r="H21" s="33">
        <f t="shared" si="2"/>
        <v>95.13961267678164</v>
      </c>
      <c r="I21" s="42">
        <f>I22+I23+I24</f>
        <v>816.78</v>
      </c>
    </row>
    <row r="22" spans="1:9" ht="18.75" customHeight="1">
      <c r="A22" s="5" t="s">
        <v>102</v>
      </c>
      <c r="B22" s="35">
        <v>39484.3</v>
      </c>
      <c r="C22" s="35">
        <v>9680</v>
      </c>
      <c r="D22" s="35">
        <v>8413.51</v>
      </c>
      <c r="E22" s="33">
        <f t="shared" si="0"/>
        <v>21.308494768806842</v>
      </c>
      <c r="F22" s="33">
        <f t="shared" si="1"/>
        <v>86.91642561983471</v>
      </c>
      <c r="G22" s="35">
        <v>9144.55</v>
      </c>
      <c r="H22" s="33">
        <f t="shared" si="2"/>
        <v>92.0057301890197</v>
      </c>
      <c r="I22" s="35">
        <v>360.05</v>
      </c>
    </row>
    <row r="23" spans="1:9" ht="12.75">
      <c r="A23" s="3" t="s">
        <v>100</v>
      </c>
      <c r="B23" s="35">
        <v>734</v>
      </c>
      <c r="C23" s="35">
        <v>150</v>
      </c>
      <c r="D23" s="35">
        <v>400.78</v>
      </c>
      <c r="E23" s="33">
        <f t="shared" si="0"/>
        <v>54.602179836512256</v>
      </c>
      <c r="F23" s="33">
        <f t="shared" si="1"/>
        <v>267.1866666666666</v>
      </c>
      <c r="G23" s="35">
        <v>94.5</v>
      </c>
      <c r="H23" s="33">
        <f t="shared" si="2"/>
        <v>424.1058201058201</v>
      </c>
      <c r="I23" s="35">
        <v>90.24</v>
      </c>
    </row>
    <row r="24" spans="1:9" ht="27" customHeight="1">
      <c r="A24" s="3" t="s">
        <v>101</v>
      </c>
      <c r="B24" s="35">
        <v>1473.2</v>
      </c>
      <c r="C24" s="35">
        <v>850</v>
      </c>
      <c r="D24" s="35">
        <v>423.5</v>
      </c>
      <c r="E24" s="33">
        <f t="shared" si="0"/>
        <v>28.74694542492533</v>
      </c>
      <c r="F24" s="33">
        <f t="shared" si="1"/>
        <v>49.8235294117647</v>
      </c>
      <c r="G24" s="35">
        <v>470.67</v>
      </c>
      <c r="H24" s="33">
        <f t="shared" si="2"/>
        <v>89.97811630229248</v>
      </c>
      <c r="I24" s="35">
        <v>366.49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2610</v>
      </c>
      <c r="D25" s="42">
        <f>$26:$26+$27:$27</f>
        <v>3200.73</v>
      </c>
      <c r="E25" s="33">
        <f t="shared" si="0"/>
        <v>11.842844298416011</v>
      </c>
      <c r="F25" s="33">
        <f t="shared" si="1"/>
        <v>122.63333333333333</v>
      </c>
      <c r="G25" s="42">
        <f>$26:$26+$27:$27</f>
        <v>2928.6899999999996</v>
      </c>
      <c r="H25" s="33">
        <f t="shared" si="2"/>
        <v>109.28879464880204</v>
      </c>
      <c r="I25" s="42">
        <f>$26:$26+$27:$27</f>
        <v>635.74</v>
      </c>
    </row>
    <row r="26" spans="1:9" ht="12.75">
      <c r="A26" s="3" t="s">
        <v>9</v>
      </c>
      <c r="B26" s="35">
        <v>10018.7</v>
      </c>
      <c r="C26" s="35">
        <v>210</v>
      </c>
      <c r="D26" s="35">
        <v>820.52</v>
      </c>
      <c r="E26" s="33">
        <f t="shared" si="0"/>
        <v>8.189884915208559</v>
      </c>
      <c r="F26" s="33">
        <f t="shared" si="1"/>
        <v>390.7238095238095</v>
      </c>
      <c r="G26" s="35">
        <v>347.78</v>
      </c>
      <c r="H26" s="33">
        <f t="shared" si="2"/>
        <v>235.93076082580944</v>
      </c>
      <c r="I26" s="35">
        <v>88.16</v>
      </c>
    </row>
    <row r="27" spans="1:9" ht="12.75">
      <c r="A27" s="3" t="s">
        <v>10</v>
      </c>
      <c r="B27" s="35">
        <v>17008</v>
      </c>
      <c r="C27" s="35">
        <v>2400</v>
      </c>
      <c r="D27" s="35">
        <v>2380.21</v>
      </c>
      <c r="E27" s="33">
        <f t="shared" si="0"/>
        <v>13.9946495766698</v>
      </c>
      <c r="F27" s="33">
        <f t="shared" si="1"/>
        <v>99.17541666666668</v>
      </c>
      <c r="G27" s="35">
        <v>2580.91</v>
      </c>
      <c r="H27" s="33">
        <f t="shared" si="2"/>
        <v>92.22367304555371</v>
      </c>
      <c r="I27" s="35">
        <v>547.58</v>
      </c>
    </row>
    <row r="28" spans="1:9" ht="12.75">
      <c r="A28" s="6" t="s">
        <v>11</v>
      </c>
      <c r="B28" s="42">
        <f>B29+B30+B31</f>
        <v>14334.1</v>
      </c>
      <c r="C28" s="42">
        <f>C29+C30+C31</f>
        <v>3214.4</v>
      </c>
      <c r="D28" s="42">
        <f>D29+D30+D31</f>
        <v>3360.09</v>
      </c>
      <c r="E28" s="33">
        <f t="shared" si="0"/>
        <v>23.441234538617703</v>
      </c>
      <c r="F28" s="33">
        <f t="shared" si="1"/>
        <v>104.53241662518667</v>
      </c>
      <c r="G28" s="42">
        <f>G29+G30+G31</f>
        <v>3008.36</v>
      </c>
      <c r="H28" s="33">
        <f t="shared" si="2"/>
        <v>111.69175231687699</v>
      </c>
      <c r="I28" s="42">
        <f>I29+I30+I31</f>
        <v>1368.32</v>
      </c>
    </row>
    <row r="29" spans="1:9" ht="25.5">
      <c r="A29" s="3" t="s">
        <v>12</v>
      </c>
      <c r="B29" s="35">
        <v>14256.1</v>
      </c>
      <c r="C29" s="35">
        <v>3200</v>
      </c>
      <c r="D29" s="35">
        <v>3282.69</v>
      </c>
      <c r="E29" s="33">
        <f t="shared" si="0"/>
        <v>23.026564067311536</v>
      </c>
      <c r="F29" s="33">
        <f t="shared" si="1"/>
        <v>102.5840625</v>
      </c>
      <c r="G29" s="35">
        <v>2992.36</v>
      </c>
      <c r="H29" s="33">
        <f t="shared" si="2"/>
        <v>109.70237538264112</v>
      </c>
      <c r="I29" s="35">
        <v>1310.12</v>
      </c>
    </row>
    <row r="30" spans="1:9" ht="25.5">
      <c r="A30" s="5" t="s">
        <v>104</v>
      </c>
      <c r="B30" s="35">
        <v>58</v>
      </c>
      <c r="C30" s="35">
        <v>14.4</v>
      </c>
      <c r="D30" s="35">
        <v>22.4</v>
      </c>
      <c r="E30" s="33">
        <f t="shared" si="0"/>
        <v>38.62068965517241</v>
      </c>
      <c r="F30" s="33">
        <f t="shared" si="1"/>
        <v>155.55555555555554</v>
      </c>
      <c r="G30" s="35">
        <v>16</v>
      </c>
      <c r="H30" s="33">
        <f t="shared" si="2"/>
        <v>140</v>
      </c>
      <c r="I30" s="35">
        <v>3.2</v>
      </c>
    </row>
    <row r="31" spans="1:9" ht="25.5">
      <c r="A31" s="3" t="s">
        <v>103</v>
      </c>
      <c r="B31" s="35">
        <v>20</v>
      </c>
      <c r="C31" s="35">
        <v>0</v>
      </c>
      <c r="D31" s="35">
        <v>55</v>
      </c>
      <c r="E31" s="33">
        <f t="shared" si="0"/>
        <v>275</v>
      </c>
      <c r="F31" s="33">
        <v>0</v>
      </c>
      <c r="G31" s="35">
        <v>0</v>
      </c>
      <c r="H31" s="33">
        <v>0</v>
      </c>
      <c r="I31" s="35">
        <v>55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0.08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0.08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10035</v>
      </c>
      <c r="D35" s="42">
        <f>D36+D39+D40</f>
        <v>7498.280000000001</v>
      </c>
      <c r="E35" s="33">
        <f aca="true" t="shared" si="3" ref="E35:E44">$D:$D/$B:$B*100</f>
        <v>13.788342683974086</v>
      </c>
      <c r="F35" s="33">
        <f aca="true" t="shared" si="4" ref="F35:F44">$D:$D/$C:$C*100</f>
        <v>74.72127553562532</v>
      </c>
      <c r="G35" s="42">
        <f>G36+G39+G40</f>
        <v>10180.470000000001</v>
      </c>
      <c r="H35" s="33">
        <f aca="true" t="shared" si="5" ref="H35:H50">$D:$D/$G:$G*100</f>
        <v>73.65357395090795</v>
      </c>
      <c r="I35" s="42">
        <f>I36+I39+I40</f>
        <v>3740.5600000000004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9679.35</v>
      </c>
      <c r="D36" s="35">
        <f>D37+D38</f>
        <v>6873.790000000001</v>
      </c>
      <c r="E36" s="33">
        <f t="shared" si="3"/>
        <v>13.088869550977508</v>
      </c>
      <c r="F36" s="33">
        <f t="shared" si="4"/>
        <v>71.01499584166294</v>
      </c>
      <c r="G36" s="35">
        <f>G37+G38</f>
        <v>9606.2</v>
      </c>
      <c r="H36" s="33">
        <f t="shared" si="5"/>
        <v>71.55576606774791</v>
      </c>
      <c r="I36" s="35">
        <f>I37+I38</f>
        <v>3472.46</v>
      </c>
    </row>
    <row r="37" spans="1:9" ht="81.75" customHeight="1">
      <c r="A37" s="1" t="s">
        <v>108</v>
      </c>
      <c r="B37" s="35">
        <v>26658</v>
      </c>
      <c r="C37" s="35">
        <v>4800</v>
      </c>
      <c r="D37" s="35">
        <v>3388.76</v>
      </c>
      <c r="E37" s="33">
        <f t="shared" si="3"/>
        <v>12.711981393953037</v>
      </c>
      <c r="F37" s="33">
        <f t="shared" si="4"/>
        <v>70.59916666666666</v>
      </c>
      <c r="G37" s="35">
        <v>4429.6</v>
      </c>
      <c r="H37" s="33">
        <f t="shared" si="5"/>
        <v>76.50261874661369</v>
      </c>
      <c r="I37" s="35">
        <v>1914.68</v>
      </c>
    </row>
    <row r="38" spans="1:9" ht="76.5">
      <c r="A38" s="3" t="s">
        <v>109</v>
      </c>
      <c r="B38" s="35">
        <v>25858.3</v>
      </c>
      <c r="C38" s="35">
        <v>4879.35</v>
      </c>
      <c r="D38" s="35">
        <v>3485.03</v>
      </c>
      <c r="E38" s="33">
        <f t="shared" si="3"/>
        <v>13.477413441718907</v>
      </c>
      <c r="F38" s="33">
        <f t="shared" si="4"/>
        <v>71.42406263129311</v>
      </c>
      <c r="G38" s="35">
        <v>5176.6</v>
      </c>
      <c r="H38" s="33">
        <f t="shared" si="5"/>
        <v>67.32276011281536</v>
      </c>
      <c r="I38" s="35">
        <v>1557.78</v>
      </c>
    </row>
    <row r="39" spans="1:9" ht="51">
      <c r="A39" s="5" t="s">
        <v>110</v>
      </c>
      <c r="B39" s="35">
        <v>868</v>
      </c>
      <c r="C39" s="35">
        <v>242.65</v>
      </c>
      <c r="D39" s="35">
        <v>64.86</v>
      </c>
      <c r="E39" s="33">
        <f t="shared" si="3"/>
        <v>7.472350230414746</v>
      </c>
      <c r="F39" s="33">
        <f t="shared" si="4"/>
        <v>26.729857819905213</v>
      </c>
      <c r="G39" s="35">
        <v>410.79</v>
      </c>
      <c r="H39" s="33">
        <f t="shared" si="5"/>
        <v>15.789089315708754</v>
      </c>
      <c r="I39" s="35">
        <v>64.86</v>
      </c>
    </row>
    <row r="40" spans="1:9" ht="76.5">
      <c r="A40" s="55" t="s">
        <v>127</v>
      </c>
      <c r="B40" s="35">
        <v>997</v>
      </c>
      <c r="C40" s="35">
        <v>113</v>
      </c>
      <c r="D40" s="35">
        <v>559.63</v>
      </c>
      <c r="E40" s="33">
        <f t="shared" si="3"/>
        <v>56.131394182547645</v>
      </c>
      <c r="F40" s="33">
        <f t="shared" si="4"/>
        <v>495.24778761061947</v>
      </c>
      <c r="G40" s="35">
        <v>163.48</v>
      </c>
      <c r="H40" s="33">
        <f t="shared" si="5"/>
        <v>342.32321996574507</v>
      </c>
      <c r="I40" s="35">
        <v>203.24</v>
      </c>
    </row>
    <row r="41" spans="1:9" ht="25.5">
      <c r="A41" s="4" t="s">
        <v>15</v>
      </c>
      <c r="B41" s="34">
        <v>953.5</v>
      </c>
      <c r="C41" s="34">
        <v>115</v>
      </c>
      <c r="D41" s="34">
        <v>143.73</v>
      </c>
      <c r="E41" s="33">
        <f t="shared" si="3"/>
        <v>15.073938122705819</v>
      </c>
      <c r="F41" s="33">
        <f t="shared" si="4"/>
        <v>124.98260869565216</v>
      </c>
      <c r="G41" s="34">
        <v>133.52</v>
      </c>
      <c r="H41" s="33">
        <f t="shared" si="5"/>
        <v>107.64679448771719</v>
      </c>
      <c r="I41" s="34">
        <v>103.45</v>
      </c>
    </row>
    <row r="42" spans="1:9" ht="25.5">
      <c r="A42" s="12" t="s">
        <v>115</v>
      </c>
      <c r="B42" s="34">
        <v>9443.9</v>
      </c>
      <c r="C42" s="34">
        <v>459</v>
      </c>
      <c r="D42" s="34">
        <v>334.39</v>
      </c>
      <c r="E42" s="33">
        <f t="shared" si="3"/>
        <v>3.540804116943212</v>
      </c>
      <c r="F42" s="33">
        <f t="shared" si="4"/>
        <v>72.85185185185185</v>
      </c>
      <c r="G42" s="34">
        <v>210.13</v>
      </c>
      <c r="H42" s="33">
        <f t="shared" si="5"/>
        <v>159.13482130109932</v>
      </c>
      <c r="I42" s="34">
        <v>230.52</v>
      </c>
    </row>
    <row r="43" spans="1:9" ht="25.5">
      <c r="A43" s="8" t="s">
        <v>16</v>
      </c>
      <c r="B43" s="42">
        <f>B44+B45+B46</f>
        <v>1440</v>
      </c>
      <c r="C43" s="42">
        <f>C44+C45+C46</f>
        <v>231.9</v>
      </c>
      <c r="D43" s="42">
        <f>D44+D45+D46</f>
        <v>669.79</v>
      </c>
      <c r="E43" s="33">
        <f t="shared" si="3"/>
        <v>46.513194444444444</v>
      </c>
      <c r="F43" s="33">
        <f t="shared" si="4"/>
        <v>288.8270806382061</v>
      </c>
      <c r="G43" s="42">
        <f>G44+G45+G46</f>
        <v>862.5500000000001</v>
      </c>
      <c r="H43" s="33">
        <f t="shared" si="5"/>
        <v>77.65231001101385</v>
      </c>
      <c r="I43" s="42">
        <f>I44+I45+I46</f>
        <v>424.58</v>
      </c>
    </row>
    <row r="44" spans="1:9" ht="12.75">
      <c r="A44" s="3" t="s">
        <v>112</v>
      </c>
      <c r="B44" s="35">
        <v>40</v>
      </c>
      <c r="C44" s="35">
        <v>11.9</v>
      </c>
      <c r="D44" s="35">
        <v>50.99</v>
      </c>
      <c r="E44" s="33">
        <f t="shared" si="3"/>
        <v>127.47500000000001</v>
      </c>
      <c r="F44" s="33">
        <f t="shared" si="4"/>
        <v>428.48739495798316</v>
      </c>
      <c r="G44" s="35">
        <v>8.64</v>
      </c>
      <c r="H44" s="33">
        <f t="shared" si="5"/>
        <v>590.1620370370371</v>
      </c>
      <c r="I44" s="35">
        <v>4.61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63.4</v>
      </c>
      <c r="E45" s="33">
        <v>0</v>
      </c>
      <c r="F45" s="33">
        <v>0</v>
      </c>
      <c r="G45" s="35">
        <v>63.96</v>
      </c>
      <c r="H45" s="33">
        <f t="shared" si="5"/>
        <v>99.12445278298937</v>
      </c>
      <c r="I45" s="35">
        <v>21.09</v>
      </c>
    </row>
    <row r="46" spans="1:9" ht="12.75">
      <c r="A46" s="48" t="s">
        <v>111</v>
      </c>
      <c r="B46" s="35">
        <v>1400</v>
      </c>
      <c r="C46" s="35">
        <v>220</v>
      </c>
      <c r="D46" s="35">
        <v>555.4</v>
      </c>
      <c r="E46" s="33">
        <f>$D:$D/$B:$B*100</f>
        <v>39.67142857142857</v>
      </c>
      <c r="F46" s="33">
        <f>$D:$D/$C:$C*100</f>
        <v>252.45454545454544</v>
      </c>
      <c r="G46" s="35">
        <v>789.95</v>
      </c>
      <c r="H46" s="33">
        <f t="shared" si="5"/>
        <v>70.30824735742767</v>
      </c>
      <c r="I46" s="35">
        <v>398.88</v>
      </c>
    </row>
    <row r="47" spans="1:9" ht="12.75">
      <c r="A47" s="4" t="s">
        <v>17</v>
      </c>
      <c r="B47" s="42">
        <f>B48+B49+B50+B52+B53+B54+B55+B57+B58+B60+B61</f>
        <v>7814.85</v>
      </c>
      <c r="C47" s="42">
        <f>C48+C49+C50+C52+C53+C54+C55+C57+C58+C60+C61+C56+C51</f>
        <v>1643.5</v>
      </c>
      <c r="D47" s="42">
        <f>D48+D49+D50+D52+D53+D54+D55+D57+D58+D60+D61+D56+D51</f>
        <v>2441.62</v>
      </c>
      <c r="E47" s="33">
        <f>$D:$D/$B:$B*100</f>
        <v>31.243338003928418</v>
      </c>
      <c r="F47" s="33">
        <f>$D:$D/$C:$C*100</f>
        <v>148.5622147855187</v>
      </c>
      <c r="G47" s="42">
        <f>G48+G49+G50+G52+G53+G54+G55+G57+G58+G60+G61+G56+G51</f>
        <v>1576.9199999999998</v>
      </c>
      <c r="H47" s="33">
        <f t="shared" si="5"/>
        <v>154.83474114095833</v>
      </c>
      <c r="I47" s="42">
        <f>I48+I49+I50+I52+I53+I54+I55+I57+I58+I60+I61+I56+I51</f>
        <v>1120.3200000000002</v>
      </c>
    </row>
    <row r="48" spans="1:9" ht="25.5">
      <c r="A48" s="3" t="s">
        <v>18</v>
      </c>
      <c r="B48" s="35">
        <v>135</v>
      </c>
      <c r="C48" s="35">
        <v>21.5</v>
      </c>
      <c r="D48" s="35">
        <v>74.81</v>
      </c>
      <c r="E48" s="33">
        <f>$D:$D/$B:$B*100</f>
        <v>55.41481481481482</v>
      </c>
      <c r="F48" s="33">
        <f>$D:$D/$C:$C*100</f>
        <v>347.95348837209303</v>
      </c>
      <c r="G48" s="35">
        <v>24.55</v>
      </c>
      <c r="H48" s="33">
        <f t="shared" si="5"/>
        <v>304.7250509164969</v>
      </c>
      <c r="I48" s="35">
        <v>35.39</v>
      </c>
    </row>
    <row r="49" spans="1:9" ht="63.75">
      <c r="A49" s="3" t="s">
        <v>125</v>
      </c>
      <c r="B49" s="35">
        <v>200</v>
      </c>
      <c r="C49" s="35">
        <v>13</v>
      </c>
      <c r="D49" s="35">
        <v>225.1</v>
      </c>
      <c r="E49" s="33">
        <f>$D:$D/$B:$B*100</f>
        <v>112.55</v>
      </c>
      <c r="F49" s="33">
        <f>$D:$D/$C:$C*100</f>
        <v>1731.5384615384617</v>
      </c>
      <c r="G49" s="35">
        <v>16</v>
      </c>
      <c r="H49" s="33">
        <f t="shared" si="5"/>
        <v>1406.875</v>
      </c>
      <c r="I49" s="35">
        <v>66.64</v>
      </c>
    </row>
    <row r="50" spans="1:9" ht="52.5" customHeight="1">
      <c r="A50" s="5" t="s">
        <v>123</v>
      </c>
      <c r="B50" s="35">
        <v>90</v>
      </c>
      <c r="C50" s="35">
        <v>15</v>
      </c>
      <c r="D50" s="35">
        <v>20</v>
      </c>
      <c r="E50" s="33">
        <f>$D:$D/$B:$B*100</f>
        <v>22.22222222222222</v>
      </c>
      <c r="F50" s="33">
        <f>$D:$D/$C:$C*100</f>
        <v>133.33333333333331</v>
      </c>
      <c r="G50" s="35">
        <v>11.8</v>
      </c>
      <c r="H50" s="33">
        <f t="shared" si="5"/>
        <v>169.4915254237288</v>
      </c>
      <c r="I50" s="35">
        <v>10</v>
      </c>
    </row>
    <row r="51" spans="1:9" ht="51">
      <c r="A51" s="5" t="s">
        <v>140</v>
      </c>
      <c r="B51" s="35">
        <v>0</v>
      </c>
      <c r="C51" s="35">
        <v>0</v>
      </c>
      <c r="D51" s="35">
        <v>17.4</v>
      </c>
      <c r="E51" s="33">
        <v>0</v>
      </c>
      <c r="F51" s="33">
        <v>0</v>
      </c>
      <c r="G51" s="35">
        <v>0</v>
      </c>
      <c r="H51" s="33">
        <v>0</v>
      </c>
      <c r="I51" s="35">
        <v>17.4</v>
      </c>
    </row>
    <row r="52" spans="1:9" ht="38.25">
      <c r="A52" s="3" t="s">
        <v>19</v>
      </c>
      <c r="B52" s="35">
        <v>1147</v>
      </c>
      <c r="C52" s="35">
        <v>246.5</v>
      </c>
      <c r="D52" s="35">
        <v>260.75</v>
      </c>
      <c r="E52" s="33">
        <f>$D:$D/$B:$B*100</f>
        <v>22.7332170880558</v>
      </c>
      <c r="F52" s="33">
        <f>$D:$D/$C:$C*100</f>
        <v>105.78093306288032</v>
      </c>
      <c r="G52" s="35">
        <v>247.7</v>
      </c>
      <c r="H52" s="33">
        <f>$D:$D/$G:$G*100</f>
        <v>105.2684699232943</v>
      </c>
      <c r="I52" s="35">
        <v>155.7</v>
      </c>
    </row>
    <row r="53" spans="1:9" ht="63.75">
      <c r="A53" s="3" t="s">
        <v>20</v>
      </c>
      <c r="B53" s="35">
        <v>2060</v>
      </c>
      <c r="C53" s="35">
        <v>395</v>
      </c>
      <c r="D53" s="35">
        <v>621.11</v>
      </c>
      <c r="E53" s="33">
        <f>$D:$D/$B:$B*100</f>
        <v>30.15097087378641</v>
      </c>
      <c r="F53" s="33">
        <f>$D:$D/$C:$C*100</f>
        <v>157.24303797468355</v>
      </c>
      <c r="G53" s="35">
        <v>370.2</v>
      </c>
      <c r="H53" s="33">
        <f>$D:$D/$G:$G*100</f>
        <v>167.77687736358726</v>
      </c>
      <c r="I53" s="35">
        <v>254.71</v>
      </c>
    </row>
    <row r="54" spans="1:9" ht="25.5">
      <c r="A54" s="3" t="s">
        <v>21</v>
      </c>
      <c r="B54" s="35">
        <v>40</v>
      </c>
      <c r="C54" s="35">
        <v>7</v>
      </c>
      <c r="D54" s="35">
        <v>64</v>
      </c>
      <c r="E54" s="33">
        <f>$D:$D/$B:$B*100</f>
        <v>160</v>
      </c>
      <c r="F54" s="33">
        <f>$D:$D/$C:$C*100</f>
        <v>914.2857142857142</v>
      </c>
      <c r="G54" s="35">
        <v>11</v>
      </c>
      <c r="H54" s="33">
        <f>$D:$D/$G:$G*100</f>
        <v>581.8181818181819</v>
      </c>
      <c r="I54" s="35">
        <v>30</v>
      </c>
    </row>
    <row r="55" spans="1:9" ht="51" customHeight="1">
      <c r="A55" s="3" t="s">
        <v>22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67.5" customHeight="1">
      <c r="A56" s="3" t="s">
        <v>124</v>
      </c>
      <c r="B56" s="35">
        <v>0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79.5" customHeight="1">
      <c r="A57" s="3" t="s">
        <v>114</v>
      </c>
      <c r="B57" s="35">
        <v>16</v>
      </c>
      <c r="C57" s="35">
        <v>3.5</v>
      </c>
      <c r="D57" s="35">
        <v>0.59</v>
      </c>
      <c r="E57" s="33">
        <f>$D:$D/$B:$B*100</f>
        <v>3.6875</v>
      </c>
      <c r="F57" s="33">
        <f>$D:$D/$C:$C*100</f>
        <v>16.857142857142858</v>
      </c>
      <c r="G57" s="35">
        <v>7.16</v>
      </c>
      <c r="H57" s="33">
        <f>$D:$D/$G:$G*100</f>
        <v>8.240223463687151</v>
      </c>
      <c r="I57" s="35">
        <v>0</v>
      </c>
    </row>
    <row r="58" spans="1:9" ht="40.5" customHeight="1">
      <c r="A58" s="3" t="s">
        <v>128</v>
      </c>
      <c r="B58" s="35">
        <v>1553</v>
      </c>
      <c r="C58" s="35">
        <v>553</v>
      </c>
      <c r="D58" s="35">
        <v>350.85</v>
      </c>
      <c r="E58" s="33">
        <f>$D:$D/$B:$B*100</f>
        <v>22.591757887958792</v>
      </c>
      <c r="F58" s="33">
        <f>$D:$D/$C:$C*100</f>
        <v>63.44484629294757</v>
      </c>
      <c r="G58" s="35">
        <v>386.61</v>
      </c>
      <c r="H58" s="33">
        <f>$D:$D/$G:$G*100</f>
        <v>90.75036858850004</v>
      </c>
      <c r="I58" s="35">
        <v>136.61</v>
      </c>
    </row>
    <row r="59" spans="1:9" ht="38.25">
      <c r="A59" s="3" t="s">
        <v>129</v>
      </c>
      <c r="B59" s="35">
        <v>0</v>
      </c>
      <c r="C59" s="35">
        <v>0</v>
      </c>
      <c r="D59" s="35">
        <v>0</v>
      </c>
      <c r="E59" s="33">
        <v>0</v>
      </c>
      <c r="F59" s="33">
        <v>0</v>
      </c>
      <c r="G59" s="35">
        <v>0</v>
      </c>
      <c r="H59" s="33">
        <v>0</v>
      </c>
      <c r="I59" s="35">
        <v>0</v>
      </c>
    </row>
    <row r="60" spans="1:9" ht="63.75">
      <c r="A60" s="3" t="s">
        <v>92</v>
      </c>
      <c r="B60" s="35">
        <v>0</v>
      </c>
      <c r="C60" s="35">
        <v>0</v>
      </c>
      <c r="D60" s="35">
        <v>8.08</v>
      </c>
      <c r="E60" s="33">
        <v>0</v>
      </c>
      <c r="F60" s="33">
        <v>0</v>
      </c>
      <c r="G60" s="35">
        <v>11.1</v>
      </c>
      <c r="H60" s="33">
        <f aca="true" t="shared" si="6" ref="H60:H68">$D:$D/$G:$G*100</f>
        <v>72.7927927927928</v>
      </c>
      <c r="I60" s="35">
        <v>4</v>
      </c>
    </row>
    <row r="61" spans="1:9" ht="38.25">
      <c r="A61" s="3" t="s">
        <v>23</v>
      </c>
      <c r="B61" s="35">
        <v>2568.85</v>
      </c>
      <c r="C61" s="35">
        <v>389</v>
      </c>
      <c r="D61" s="35">
        <v>798.93</v>
      </c>
      <c r="E61" s="33">
        <f>$D:$D/$B:$B*100</f>
        <v>31.10068707787531</v>
      </c>
      <c r="F61" s="33">
        <f>$D:$D/$C:$C*100</f>
        <v>205.38046272493574</v>
      </c>
      <c r="G61" s="35">
        <v>490.8</v>
      </c>
      <c r="H61" s="33">
        <f t="shared" si="6"/>
        <v>162.781173594132</v>
      </c>
      <c r="I61" s="35">
        <v>409.87</v>
      </c>
    </row>
    <row r="62" spans="1:9" ht="12.75">
      <c r="A62" s="6" t="s">
        <v>24</v>
      </c>
      <c r="B62" s="34">
        <v>0</v>
      </c>
      <c r="C62" s="34">
        <v>0</v>
      </c>
      <c r="D62" s="34">
        <v>62</v>
      </c>
      <c r="E62" s="33">
        <v>0</v>
      </c>
      <c r="F62" s="33">
        <v>0</v>
      </c>
      <c r="G62" s="34">
        <v>851.02</v>
      </c>
      <c r="H62" s="33">
        <f t="shared" si="6"/>
        <v>7.285375196822637</v>
      </c>
      <c r="I62" s="34">
        <v>14.73</v>
      </c>
    </row>
    <row r="63" spans="1:9" ht="12.75">
      <c r="A63" s="8" t="s">
        <v>25</v>
      </c>
      <c r="B63" s="42">
        <f>B8+B16+B21+B25+B28+B32+B35+B41+B42+B43+B62+B47</f>
        <v>388129.85</v>
      </c>
      <c r="C63" s="42">
        <f>C8+C16+C21+C25+C28+C32+C35+C41+C42+C43+C62+C47</f>
        <v>76227.79999999999</v>
      </c>
      <c r="D63" s="42">
        <f>D8+D16+D21+D25+D28+D32+D35+D41+D42+D43+D62+D47</f>
        <v>72631.46999999999</v>
      </c>
      <c r="E63" s="33">
        <f aca="true" t="shared" si="7" ref="E63:E69">$D:$D/$B:$B*100</f>
        <v>18.713188382702334</v>
      </c>
      <c r="F63" s="33">
        <f aca="true" t="shared" si="8" ref="F63:F68">$D:$D/$C:$C*100</f>
        <v>95.28212804252516</v>
      </c>
      <c r="G63" s="42">
        <f>G8+G16+G21+G25+G28+G32+G35+G41+G42+G43+G62+G47</f>
        <v>78283.01000000001</v>
      </c>
      <c r="H63" s="33">
        <f t="shared" si="6"/>
        <v>92.78063017760812</v>
      </c>
      <c r="I63" s="42">
        <f>I8+I16+I21+I25+I28+I32+I35+I41+I42+I43+I62+I47</f>
        <v>28393.820000000003</v>
      </c>
    </row>
    <row r="64" spans="1:9" ht="12.75">
      <c r="A64" s="8" t="s">
        <v>26</v>
      </c>
      <c r="B64" s="42">
        <f>B65+B70</f>
        <v>1432765.7</v>
      </c>
      <c r="C64" s="42">
        <f>C65+C70</f>
        <v>290215.89</v>
      </c>
      <c r="D64" s="42">
        <f>D65+D70</f>
        <v>290162.91000000003</v>
      </c>
      <c r="E64" s="33">
        <f t="shared" si="7"/>
        <v>20.25194419436479</v>
      </c>
      <c r="F64" s="33">
        <f t="shared" si="8"/>
        <v>99.98174462466545</v>
      </c>
      <c r="G64" s="42">
        <f>G65+G70</f>
        <v>221146.25</v>
      </c>
      <c r="H64" s="33">
        <f t="shared" si="6"/>
        <v>131.20860516513395</v>
      </c>
      <c r="I64" s="42">
        <f>I65+I70</f>
        <v>101217.96999999999</v>
      </c>
    </row>
    <row r="65" spans="1:9" ht="25.5">
      <c r="A65" s="8" t="s">
        <v>27</v>
      </c>
      <c r="B65" s="42">
        <f>B66+B67+B68+B69</f>
        <v>1432765.7</v>
      </c>
      <c r="C65" s="42">
        <f>C66+C67+C68+C69</f>
        <v>290215.89</v>
      </c>
      <c r="D65" s="42">
        <f>D66+D67+D68+D69</f>
        <v>290215.89</v>
      </c>
      <c r="E65" s="33">
        <f t="shared" si="7"/>
        <v>20.255641937826958</v>
      </c>
      <c r="F65" s="33">
        <f t="shared" si="8"/>
        <v>100</v>
      </c>
      <c r="G65" s="42">
        <f>G66+G67+G68+G69</f>
        <v>225219.2</v>
      </c>
      <c r="H65" s="33">
        <f t="shared" si="6"/>
        <v>128.85930240405793</v>
      </c>
      <c r="I65" s="42">
        <f>I66+I67+I68+I69</f>
        <v>101248.95999999999</v>
      </c>
    </row>
    <row r="66" spans="1:9" ht="12.75">
      <c r="A66" s="3" t="s">
        <v>28</v>
      </c>
      <c r="B66" s="35">
        <v>276183.3</v>
      </c>
      <c r="C66" s="35">
        <v>126651.1</v>
      </c>
      <c r="D66" s="35">
        <v>126651.1</v>
      </c>
      <c r="E66" s="33">
        <f t="shared" si="7"/>
        <v>45.857624266202926</v>
      </c>
      <c r="F66" s="33">
        <f t="shared" si="8"/>
        <v>100</v>
      </c>
      <c r="G66" s="35">
        <v>78557.2</v>
      </c>
      <c r="H66" s="33">
        <f t="shared" si="6"/>
        <v>161.22150483978555</v>
      </c>
      <c r="I66" s="35">
        <v>30424</v>
      </c>
    </row>
    <row r="67" spans="1:9" ht="12.75">
      <c r="A67" s="3" t="s">
        <v>29</v>
      </c>
      <c r="B67" s="35">
        <v>250216.8</v>
      </c>
      <c r="C67" s="35">
        <v>6792.95</v>
      </c>
      <c r="D67" s="35">
        <v>6792.95</v>
      </c>
      <c r="E67" s="33">
        <f t="shared" si="7"/>
        <v>2.714825703150228</v>
      </c>
      <c r="F67" s="33">
        <f t="shared" si="8"/>
        <v>100</v>
      </c>
      <c r="G67" s="35">
        <v>1155.4</v>
      </c>
      <c r="H67" s="33">
        <f t="shared" si="6"/>
        <v>587.9305868097628</v>
      </c>
      <c r="I67" s="35">
        <v>6568.4</v>
      </c>
    </row>
    <row r="68" spans="1:9" ht="24.75" customHeight="1">
      <c r="A68" s="3" t="s">
        <v>30</v>
      </c>
      <c r="B68" s="35">
        <v>897907.4</v>
      </c>
      <c r="C68" s="35">
        <v>156771.84</v>
      </c>
      <c r="D68" s="35">
        <v>156771.84</v>
      </c>
      <c r="E68" s="33">
        <f t="shared" si="7"/>
        <v>17.459689050340824</v>
      </c>
      <c r="F68" s="33">
        <f t="shared" si="8"/>
        <v>100</v>
      </c>
      <c r="G68" s="35">
        <v>145506.6</v>
      </c>
      <c r="H68" s="33">
        <f t="shared" si="6"/>
        <v>107.74208180247493</v>
      </c>
      <c r="I68" s="35">
        <v>64256.56</v>
      </c>
    </row>
    <row r="69" spans="1:9" ht="12.75">
      <c r="A69" s="3" t="s">
        <v>31</v>
      </c>
      <c r="B69" s="35">
        <v>8458.2</v>
      </c>
      <c r="C69" s="35">
        <v>0</v>
      </c>
      <c r="D69" s="35">
        <v>0</v>
      </c>
      <c r="E69" s="33">
        <f t="shared" si="7"/>
        <v>0</v>
      </c>
      <c r="F69" s="33">
        <v>0</v>
      </c>
      <c r="G69" s="35">
        <v>0</v>
      </c>
      <c r="H69" s="33">
        <v>0</v>
      </c>
      <c r="I69" s="35">
        <v>0</v>
      </c>
    </row>
    <row r="70" spans="1:9" ht="25.5">
      <c r="A70" s="8" t="s">
        <v>33</v>
      </c>
      <c r="B70" s="34">
        <v>0</v>
      </c>
      <c r="C70" s="34">
        <v>0</v>
      </c>
      <c r="D70" s="34">
        <v>-52.98</v>
      </c>
      <c r="E70" s="33">
        <v>0</v>
      </c>
      <c r="F70" s="33">
        <v>0</v>
      </c>
      <c r="G70" s="34">
        <v>-4072.95</v>
      </c>
      <c r="H70" s="33">
        <f>$D:$D/$G:$G*100</f>
        <v>1.300777078039259</v>
      </c>
      <c r="I70" s="34">
        <v>-30.99</v>
      </c>
    </row>
    <row r="71" spans="1:9" ht="12.75">
      <c r="A71" s="6" t="s">
        <v>32</v>
      </c>
      <c r="B71" s="42">
        <f>B64+B63</f>
        <v>1820895.5499999998</v>
      </c>
      <c r="C71" s="42">
        <f>C64+C63</f>
        <v>366443.69</v>
      </c>
      <c r="D71" s="42">
        <f>D64+D63</f>
        <v>362794.38</v>
      </c>
      <c r="E71" s="33">
        <f>$D:$D/$B:$B*100</f>
        <v>19.923953353612184</v>
      </c>
      <c r="F71" s="33">
        <f>$D:$D/$C:$C*100</f>
        <v>99.004128028511</v>
      </c>
      <c r="G71" s="42">
        <f>G64+G63</f>
        <v>299429.26</v>
      </c>
      <c r="H71" s="33">
        <f>$D:$D/$G:$G*100</f>
        <v>121.16196660272946</v>
      </c>
      <c r="I71" s="42">
        <f>I64+I63</f>
        <v>129611.79</v>
      </c>
    </row>
    <row r="72" spans="1:9" ht="12.75">
      <c r="A72" s="75" t="s">
        <v>34</v>
      </c>
      <c r="B72" s="76"/>
      <c r="C72" s="76"/>
      <c r="D72" s="76"/>
      <c r="E72" s="76"/>
      <c r="F72" s="76"/>
      <c r="G72" s="76"/>
      <c r="H72" s="76"/>
      <c r="I72" s="77"/>
    </row>
    <row r="73" spans="1:9" ht="12.75">
      <c r="A73" s="13" t="s">
        <v>35</v>
      </c>
      <c r="B73" s="42">
        <f>B74+B75+B76+B77+B78+B79+B80+B81</f>
        <v>99637</v>
      </c>
      <c r="C73" s="42">
        <f>C74+C75+C76+C77+C78+C79+C80+C81</f>
        <v>18131.1</v>
      </c>
      <c r="D73" s="42">
        <f>D74+D75+D76+D77+D78+D79+D80+D81</f>
        <v>16369.8</v>
      </c>
      <c r="E73" s="33">
        <f>$D:$D/$B:$B*100</f>
        <v>16.429438863072953</v>
      </c>
      <c r="F73" s="33">
        <f>$D:$D/$C:$C*100</f>
        <v>90.28575210549829</v>
      </c>
      <c r="G73" s="42">
        <f>G74+G75+G76+G77+G78+G79+G80+G81</f>
        <v>11372.599999999999</v>
      </c>
      <c r="H73" s="33">
        <f>$D:$D/$G:$G*100</f>
        <v>143.94069957617432</v>
      </c>
      <c r="I73" s="42">
        <f>I74+I75+I76+I77+I78+I79+I80+I81</f>
        <v>6519.299999999999</v>
      </c>
    </row>
    <row r="74" spans="1:9" ht="14.25" customHeight="1">
      <c r="A74" s="14" t="s">
        <v>36</v>
      </c>
      <c r="B74" s="43">
        <v>1246.6</v>
      </c>
      <c r="C74" s="43">
        <v>295.4</v>
      </c>
      <c r="D74" s="43">
        <v>295.4</v>
      </c>
      <c r="E74" s="36">
        <f>$D:$D/$B:$B*100</f>
        <v>23.696454355847905</v>
      </c>
      <c r="F74" s="36">
        <f>$D:$D/$C:$C*100</f>
        <v>100</v>
      </c>
      <c r="G74" s="43">
        <v>170.9</v>
      </c>
      <c r="H74" s="36">
        <f>$D:$D/$G:$G*100</f>
        <v>172.84961966062022</v>
      </c>
      <c r="I74" s="43">
        <f>D74-февраль!D73</f>
        <v>107.19999999999999</v>
      </c>
    </row>
    <row r="75" spans="1:9" ht="12.75">
      <c r="A75" s="14" t="s">
        <v>37</v>
      </c>
      <c r="B75" s="43">
        <v>4243.6</v>
      </c>
      <c r="C75" s="43">
        <v>841</v>
      </c>
      <c r="D75" s="43">
        <v>598.7</v>
      </c>
      <c r="E75" s="36">
        <f>$D:$D/$B:$B*100</f>
        <v>14.108304269959469</v>
      </c>
      <c r="F75" s="36">
        <f>$D:$D/$C:$C*100</f>
        <v>71.18906064209276</v>
      </c>
      <c r="G75" s="43">
        <v>448</v>
      </c>
      <c r="H75" s="36">
        <f>$D:$D/$G:$G*100</f>
        <v>133.63839285714286</v>
      </c>
      <c r="I75" s="43">
        <f>D75-февраль!D74</f>
        <v>240.00000000000006</v>
      </c>
    </row>
    <row r="76" spans="1:9" ht="25.5">
      <c r="A76" s="14" t="s">
        <v>38</v>
      </c>
      <c r="B76" s="43">
        <v>35581.4</v>
      </c>
      <c r="C76" s="43">
        <v>8456.2</v>
      </c>
      <c r="D76" s="43">
        <v>7659.3</v>
      </c>
      <c r="E76" s="36">
        <f>$D:$D/$B:$B*100</f>
        <v>21.526134441028177</v>
      </c>
      <c r="F76" s="36">
        <f>$D:$D/$C:$C*100</f>
        <v>90.57614531349778</v>
      </c>
      <c r="G76" s="43">
        <v>5119.3</v>
      </c>
      <c r="H76" s="36">
        <f>$D:$D/$G:$G*100</f>
        <v>149.61615845916435</v>
      </c>
      <c r="I76" s="43">
        <f>D76-февраль!D75</f>
        <v>2867.7</v>
      </c>
    </row>
    <row r="77" spans="1:9" ht="12.75" hidden="1">
      <c r="A77" s="14" t="s">
        <v>84</v>
      </c>
      <c r="B77" s="35">
        <v>0</v>
      </c>
      <c r="C77" s="35">
        <v>0</v>
      </c>
      <c r="D77" s="35">
        <v>0</v>
      </c>
      <c r="E77" s="36">
        <v>0</v>
      </c>
      <c r="F77" s="36">
        <v>0</v>
      </c>
      <c r="G77" s="35">
        <v>0</v>
      </c>
      <c r="H77" s="36">
        <v>0</v>
      </c>
      <c r="I77" s="43">
        <f>D77-февраль!D76</f>
        <v>0</v>
      </c>
    </row>
    <row r="78" spans="1:9" ht="25.5">
      <c r="A78" s="3" t="s">
        <v>39</v>
      </c>
      <c r="B78" s="43">
        <v>10418.1</v>
      </c>
      <c r="C78" s="43">
        <v>2697.2</v>
      </c>
      <c r="D78" s="43">
        <v>2247.4</v>
      </c>
      <c r="E78" s="36">
        <f>$D:$D/$B:$B*100</f>
        <v>21.57207168293643</v>
      </c>
      <c r="F78" s="36">
        <v>0</v>
      </c>
      <c r="G78" s="43">
        <v>1801.2</v>
      </c>
      <c r="H78" s="36">
        <f>$D:$D/$G:$G*100</f>
        <v>124.77237397290695</v>
      </c>
      <c r="I78" s="43">
        <f>D78-февраль!D77</f>
        <v>820.8000000000002</v>
      </c>
    </row>
    <row r="79" spans="1:9" ht="12.75">
      <c r="A79" s="14" t="s">
        <v>40</v>
      </c>
      <c r="B79" s="43">
        <v>1490</v>
      </c>
      <c r="C79" s="43">
        <v>0</v>
      </c>
      <c r="D79" s="43">
        <v>0</v>
      </c>
      <c r="E79" s="36">
        <v>0</v>
      </c>
      <c r="F79" s="36">
        <v>0</v>
      </c>
      <c r="G79" s="43">
        <v>0</v>
      </c>
      <c r="H79" s="36">
        <v>0</v>
      </c>
      <c r="I79" s="43">
        <f>D79-февраль!D78</f>
        <v>0</v>
      </c>
    </row>
    <row r="80" spans="1:9" ht="12.75">
      <c r="A80" s="14" t="s">
        <v>41</v>
      </c>
      <c r="B80" s="43">
        <v>300</v>
      </c>
      <c r="C80" s="43">
        <v>0</v>
      </c>
      <c r="D80" s="43">
        <v>0</v>
      </c>
      <c r="E80" s="36">
        <f>$D:$D/$B:$B*100</f>
        <v>0</v>
      </c>
      <c r="F80" s="36">
        <v>0</v>
      </c>
      <c r="G80" s="43">
        <v>0</v>
      </c>
      <c r="H80" s="36">
        <v>0</v>
      </c>
      <c r="I80" s="43">
        <f>D80-февраль!D79</f>
        <v>0</v>
      </c>
    </row>
    <row r="81" spans="1:9" ht="12.75">
      <c r="A81" s="3" t="s">
        <v>42</v>
      </c>
      <c r="B81" s="43">
        <v>46357.3</v>
      </c>
      <c r="C81" s="43">
        <v>5841.3</v>
      </c>
      <c r="D81" s="43">
        <v>5569</v>
      </c>
      <c r="E81" s="36">
        <f>$D:$D/$B:$B*100</f>
        <v>12.013210432876805</v>
      </c>
      <c r="F81" s="36">
        <f>$D:$D/$C:$C*100</f>
        <v>95.338366459521</v>
      </c>
      <c r="G81" s="43">
        <v>3833.2</v>
      </c>
      <c r="H81" s="36">
        <f>$D:$D/$G:$G*100</f>
        <v>145.28331420223313</v>
      </c>
      <c r="I81" s="43">
        <f>D81-февраль!D80</f>
        <v>2483.6</v>
      </c>
    </row>
    <row r="82" spans="1:9" ht="12.75">
      <c r="A82" s="13" t="s">
        <v>43</v>
      </c>
      <c r="B82" s="34">
        <v>266.6</v>
      </c>
      <c r="C82" s="34">
        <v>59.1</v>
      </c>
      <c r="D82" s="34">
        <v>50.3</v>
      </c>
      <c r="E82" s="33">
        <f>$D:$D/$B:$B*100</f>
        <v>18.86721680420105</v>
      </c>
      <c r="F82" s="33">
        <f>$D:$D/$C:$C*100</f>
        <v>85.10998307952622</v>
      </c>
      <c r="G82" s="34">
        <v>28.2</v>
      </c>
      <c r="H82" s="33">
        <f>$D:$D/$G:$G*100</f>
        <v>178.36879432624113</v>
      </c>
      <c r="I82" s="42">
        <f>D82-февраль!D81</f>
        <v>16.799999999999997</v>
      </c>
    </row>
    <row r="83" spans="1:9" ht="25.5">
      <c r="A83" s="15" t="s">
        <v>44</v>
      </c>
      <c r="B83" s="34">
        <f>4533.1+30</f>
        <v>4563.1</v>
      </c>
      <c r="C83" s="34">
        <v>760.4</v>
      </c>
      <c r="D83" s="34">
        <v>507.2</v>
      </c>
      <c r="E83" s="33">
        <f>$D:$D/$B:$B*100</f>
        <v>11.115250597181738</v>
      </c>
      <c r="F83" s="33">
        <f>$D:$D/$C:$C*100</f>
        <v>66.7017359284587</v>
      </c>
      <c r="G83" s="34">
        <v>221.4</v>
      </c>
      <c r="H83" s="33">
        <f>$D:$D/$G:$G*100</f>
        <v>229.0876242095754</v>
      </c>
      <c r="I83" s="42">
        <f>D83-февраль!D82</f>
        <v>224.2</v>
      </c>
    </row>
    <row r="84" spans="1:9" ht="12.75">
      <c r="A84" s="13" t="s">
        <v>45</v>
      </c>
      <c r="B84" s="42">
        <f>B85+B86+B87+B88+B89</f>
        <v>227287.6</v>
      </c>
      <c r="C84" s="42">
        <f>C85+C86+C87+C88+C89</f>
        <v>40437.3</v>
      </c>
      <c r="D84" s="42">
        <f>D85+D86+D87+D88+D89</f>
        <v>38607.2</v>
      </c>
      <c r="E84" s="33">
        <f>$D:$D/$B:$B*100</f>
        <v>16.98605643246706</v>
      </c>
      <c r="F84" s="33">
        <f>$D:$D/$C:$C*100</f>
        <v>95.47422800236414</v>
      </c>
      <c r="G84" s="42">
        <f>G85+G86+G87+G88+G89</f>
        <v>4211.6</v>
      </c>
      <c r="H84" s="33">
        <f>$D:$D/$G:$G*100</f>
        <v>916.687244752588</v>
      </c>
      <c r="I84" s="42">
        <f>D84-февраль!D83</f>
        <v>4357.399999999994</v>
      </c>
    </row>
    <row r="85" spans="1:9" ht="12.75" hidden="1">
      <c r="A85" s="16" t="s">
        <v>76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D85-февраль!D84</f>
        <v>0</v>
      </c>
    </row>
    <row r="86" spans="1:9" ht="12.75" hidden="1">
      <c r="A86" s="16" t="s">
        <v>79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D86-февраль!D85</f>
        <v>0</v>
      </c>
    </row>
    <row r="87" spans="1:9" ht="12.75">
      <c r="A87" s="14" t="s">
        <v>46</v>
      </c>
      <c r="B87" s="43">
        <v>15243</v>
      </c>
      <c r="C87" s="43">
        <v>2538</v>
      </c>
      <c r="D87" s="43">
        <v>2518.2</v>
      </c>
      <c r="E87" s="36">
        <f>$D:$D/$B:$B*100</f>
        <v>16.520370005904347</v>
      </c>
      <c r="F87" s="36">
        <v>0</v>
      </c>
      <c r="G87" s="43">
        <v>1289.4</v>
      </c>
      <c r="H87" s="36">
        <v>0</v>
      </c>
      <c r="I87" s="43">
        <f>D87-февраль!D86</f>
        <v>1249.1999999999998</v>
      </c>
    </row>
    <row r="88" spans="1:9" ht="12.75">
      <c r="A88" s="16" t="s">
        <v>89</v>
      </c>
      <c r="B88" s="35">
        <v>170098.1</v>
      </c>
      <c r="C88" s="35">
        <v>5880.9</v>
      </c>
      <c r="D88" s="35">
        <v>4979.2</v>
      </c>
      <c r="E88" s="36">
        <f>$D:$D/$B:$B*100</f>
        <v>2.9272519798869</v>
      </c>
      <c r="F88" s="36">
        <f>$D:$D/$C:$C*100</f>
        <v>84.66731282626809</v>
      </c>
      <c r="G88" s="35">
        <v>1396.2</v>
      </c>
      <c r="H88" s="36">
        <v>0</v>
      </c>
      <c r="I88" s="43">
        <f>D88-февраль!D87</f>
        <v>2343.7999999999997</v>
      </c>
    </row>
    <row r="89" spans="1:9" ht="12.75">
      <c r="A89" s="14" t="s">
        <v>47</v>
      </c>
      <c r="B89" s="43">
        <v>41946.5</v>
      </c>
      <c r="C89" s="43">
        <v>32018.4</v>
      </c>
      <c r="D89" s="43">
        <v>31109.8</v>
      </c>
      <c r="E89" s="36">
        <f>$D:$D/$B:$B*100</f>
        <v>74.16542500566197</v>
      </c>
      <c r="F89" s="36">
        <f>$D:$D/$C:$C*100</f>
        <v>97.1622567023961</v>
      </c>
      <c r="G89" s="43">
        <v>1526</v>
      </c>
      <c r="H89" s="36">
        <f>$D:$D/$G:$G*100</f>
        <v>2038.6500655307993</v>
      </c>
      <c r="I89" s="43">
        <f>D89-февраль!D88</f>
        <v>764.3999999999978</v>
      </c>
    </row>
    <row r="90" spans="1:9" ht="12.75">
      <c r="A90" s="13" t="s">
        <v>48</v>
      </c>
      <c r="B90" s="42">
        <f>B92+B93+B94</f>
        <v>102695.1</v>
      </c>
      <c r="C90" s="42">
        <f aca="true" t="shared" si="9" ref="C90:H90">C92+C93+C94</f>
        <v>9568.3</v>
      </c>
      <c r="D90" s="42">
        <f t="shared" si="9"/>
        <v>9292.6</v>
      </c>
      <c r="E90" s="42">
        <f t="shared" si="9"/>
        <v>27.278008892006653</v>
      </c>
      <c r="F90" s="42">
        <f t="shared" si="9"/>
        <v>194.1000537191356</v>
      </c>
      <c r="G90" s="42">
        <f>G91+G92+G93+G94</f>
        <v>4534.6</v>
      </c>
      <c r="H90" s="42">
        <f t="shared" si="9"/>
        <v>408.68261400786264</v>
      </c>
      <c r="I90" s="42">
        <f>D90-февраль!D89</f>
        <v>2830.7000000000007</v>
      </c>
    </row>
    <row r="91" spans="1:9" ht="12.75" hidden="1">
      <c r="A91" s="14" t="s">
        <v>49</v>
      </c>
      <c r="E91" s="36" t="e">
        <f>$D:$D/$B:$B*100</f>
        <v>#DIV/0!</v>
      </c>
      <c r="F91" s="36" t="e">
        <f>$D:$D/$C:$C*100</f>
        <v>#DIV/0!</v>
      </c>
      <c r="G91" s="43"/>
      <c r="H91" s="36">
        <v>0</v>
      </c>
      <c r="I91" s="43">
        <f>D91-февраль!D90</f>
        <v>0</v>
      </c>
    </row>
    <row r="92" spans="1:9" ht="12.75">
      <c r="A92" s="14" t="s">
        <v>50</v>
      </c>
      <c r="B92" s="43">
        <v>25730.9</v>
      </c>
      <c r="C92" s="43">
        <v>10</v>
      </c>
      <c r="D92" s="43">
        <v>0</v>
      </c>
      <c r="E92" s="36">
        <f>$D:$D/$B:$B*100</f>
        <v>0</v>
      </c>
      <c r="F92" s="36">
        <f>$D:$D/$C:$C*100</f>
        <v>0</v>
      </c>
      <c r="G92" s="43">
        <v>0</v>
      </c>
      <c r="H92" s="36">
        <v>0</v>
      </c>
      <c r="I92" s="43">
        <f>D92-февраль!D91</f>
        <v>0</v>
      </c>
    </row>
    <row r="93" spans="1:9" ht="12.75">
      <c r="A93" s="14" t="s">
        <v>51</v>
      </c>
      <c r="B93" s="43">
        <v>55640.6</v>
      </c>
      <c r="C93" s="43">
        <v>5757.8</v>
      </c>
      <c r="D93" s="43">
        <v>5635.8</v>
      </c>
      <c r="E93" s="36">
        <f>$D:$D/$B:$B*100</f>
        <v>10.128934626873184</v>
      </c>
      <c r="F93" s="36">
        <f>$D:$D/$C:$C*100</f>
        <v>97.88113515578867</v>
      </c>
      <c r="G93" s="43">
        <v>2299.9</v>
      </c>
      <c r="H93" s="36">
        <f>$D:$D/$G:$G*100</f>
        <v>245.0454367581199</v>
      </c>
      <c r="I93" s="43">
        <f>D93-февраль!D92</f>
        <v>1637.2000000000003</v>
      </c>
    </row>
    <row r="94" spans="1:9" ht="12.75">
      <c r="A94" s="14" t="s">
        <v>52</v>
      </c>
      <c r="B94" s="43">
        <v>21323.6</v>
      </c>
      <c r="C94" s="43">
        <v>3800.5</v>
      </c>
      <c r="D94" s="43">
        <v>3656.8</v>
      </c>
      <c r="E94" s="36">
        <f>$D:$D/$B:$B*100</f>
        <v>17.149074265133468</v>
      </c>
      <c r="F94" s="36">
        <f>$D:$D/$C:$C*100</f>
        <v>96.21891856334693</v>
      </c>
      <c r="G94" s="43">
        <v>2234.7</v>
      </c>
      <c r="H94" s="36">
        <f>$D:$D/$G:$G*100</f>
        <v>163.6371772497427</v>
      </c>
      <c r="I94" s="43">
        <f>D94-февраль!D93</f>
        <v>1193.5</v>
      </c>
    </row>
    <row r="95" spans="1:9" ht="12.75">
      <c r="A95" s="17" t="s">
        <v>53</v>
      </c>
      <c r="B95" s="42">
        <f>B96+B97+B98+B99+B100</f>
        <v>1096643.2</v>
      </c>
      <c r="C95" s="42">
        <f aca="true" t="shared" si="10" ref="C95:H95">C96+C97+C99+C100+C98</f>
        <v>228273.39999999997</v>
      </c>
      <c r="D95" s="42">
        <f>D96+D97+D99+D100+D98</f>
        <v>218057.2</v>
      </c>
      <c r="E95" s="42">
        <f t="shared" si="10"/>
        <v>87.52405379468782</v>
      </c>
      <c r="F95" s="42">
        <f t="shared" si="10"/>
        <v>455.09795787886395</v>
      </c>
      <c r="G95" s="42">
        <f>G96+G97+G98+G99+G100</f>
        <v>121223.59999999999</v>
      </c>
      <c r="H95" s="42">
        <f t="shared" si="10"/>
        <v>701.6946137415065</v>
      </c>
      <c r="I95" s="42">
        <f>D95-февраль!D94</f>
        <v>98469.8</v>
      </c>
    </row>
    <row r="96" spans="1:9" ht="12.75">
      <c r="A96" s="14" t="s">
        <v>54</v>
      </c>
      <c r="B96" s="43">
        <v>434253.1</v>
      </c>
      <c r="C96" s="43">
        <v>89696.8</v>
      </c>
      <c r="D96" s="43">
        <v>84655.4</v>
      </c>
      <c r="E96" s="36">
        <f aca="true" t="shared" si="11" ref="E96:E113">$D:$D/$B:$B*100</f>
        <v>19.494483746920864</v>
      </c>
      <c r="F96" s="36">
        <f aca="true" t="shared" si="12" ref="F96:F103">$D:$D/$C:$C*100</f>
        <v>94.37950963691011</v>
      </c>
      <c r="G96" s="43">
        <v>46667.7</v>
      </c>
      <c r="H96" s="36">
        <f>$D:$D/$G:$G*100</f>
        <v>181.40041184802337</v>
      </c>
      <c r="I96" s="43">
        <f>D96-февраль!D95</f>
        <v>36777.399999999994</v>
      </c>
    </row>
    <row r="97" spans="1:9" ht="12.75">
      <c r="A97" s="14" t="s">
        <v>55</v>
      </c>
      <c r="B97" s="43">
        <v>486293</v>
      </c>
      <c r="C97" s="43">
        <v>105531.5</v>
      </c>
      <c r="D97" s="43">
        <v>102783.5</v>
      </c>
      <c r="E97" s="36">
        <f t="shared" si="11"/>
        <v>21.13612575134744</v>
      </c>
      <c r="F97" s="36">
        <f t="shared" si="12"/>
        <v>97.39603814974676</v>
      </c>
      <c r="G97" s="43">
        <v>68496.1</v>
      </c>
      <c r="H97" s="36">
        <f>$D:$D/$G:$G*100</f>
        <v>150.05744852626646</v>
      </c>
      <c r="I97" s="43">
        <f>D97-февраль!D96</f>
        <v>48174.6</v>
      </c>
    </row>
    <row r="98" spans="1:9" ht="12.75">
      <c r="A98" s="14" t="s">
        <v>134</v>
      </c>
      <c r="B98" s="43">
        <v>96444.5</v>
      </c>
      <c r="C98" s="43">
        <v>19694.8</v>
      </c>
      <c r="D98" s="43">
        <v>19161.5</v>
      </c>
      <c r="E98" s="36">
        <f t="shared" si="11"/>
        <v>19.86790330189902</v>
      </c>
      <c r="F98" s="36">
        <f t="shared" si="12"/>
        <v>97.2921786461401</v>
      </c>
      <c r="G98" s="43">
        <v>0</v>
      </c>
      <c r="H98" s="36">
        <v>0</v>
      </c>
      <c r="I98" s="43">
        <f>D98-февраль!D97</f>
        <v>8475.9</v>
      </c>
    </row>
    <row r="99" spans="1:9" ht="12.75">
      <c r="A99" s="14" t="s">
        <v>56</v>
      </c>
      <c r="B99" s="43">
        <v>34238.9</v>
      </c>
      <c r="C99" s="43">
        <v>3224</v>
      </c>
      <c r="D99" s="43">
        <v>2501.7</v>
      </c>
      <c r="E99" s="36">
        <f t="shared" si="11"/>
        <v>7.306601555540627</v>
      </c>
      <c r="F99" s="36">
        <f t="shared" si="12"/>
        <v>77.59615384615384</v>
      </c>
      <c r="G99" s="43">
        <v>1407.4</v>
      </c>
      <c r="H99" s="36">
        <f>$D:$D/$G:$G*100</f>
        <v>177.7533039647577</v>
      </c>
      <c r="I99" s="43">
        <f>D99-февраль!D98</f>
        <v>982.3999999999999</v>
      </c>
    </row>
    <row r="100" spans="1:9" ht="12.75">
      <c r="A100" s="14" t="s">
        <v>57</v>
      </c>
      <c r="B100" s="43">
        <v>45413.7</v>
      </c>
      <c r="C100" s="43">
        <v>10126.3</v>
      </c>
      <c r="D100" s="35">
        <v>8955.1</v>
      </c>
      <c r="E100" s="36">
        <f t="shared" si="11"/>
        <v>19.71893943897987</v>
      </c>
      <c r="F100" s="36">
        <f t="shared" si="12"/>
        <v>88.43407759991311</v>
      </c>
      <c r="G100" s="35">
        <v>4652.4</v>
      </c>
      <c r="H100" s="36">
        <f>$D:$D/$G:$G*100</f>
        <v>192.48344940245897</v>
      </c>
      <c r="I100" s="43">
        <f>D100-февраль!D99</f>
        <v>4059.5</v>
      </c>
    </row>
    <row r="101" spans="1:9" ht="25.5">
      <c r="A101" s="17" t="s">
        <v>58</v>
      </c>
      <c r="B101" s="42">
        <f>B102+B103</f>
        <v>124518.5</v>
      </c>
      <c r="C101" s="42">
        <f>C102+C103</f>
        <v>19026</v>
      </c>
      <c r="D101" s="42">
        <f>D102+D103</f>
        <v>18531.399999999998</v>
      </c>
      <c r="E101" s="33">
        <f t="shared" si="11"/>
        <v>14.882447186562636</v>
      </c>
      <c r="F101" s="33">
        <f t="shared" si="12"/>
        <v>97.40039945337958</v>
      </c>
      <c r="G101" s="42">
        <f>G102+G103</f>
        <v>9929.099999999999</v>
      </c>
      <c r="H101" s="33">
        <f>$D:$D/$G:$G*100</f>
        <v>186.63725816035694</v>
      </c>
      <c r="I101" s="42">
        <f>D101-февраль!D100</f>
        <v>8095.199999999999</v>
      </c>
    </row>
    <row r="102" spans="1:9" ht="12.75">
      <c r="A102" s="14" t="s">
        <v>59</v>
      </c>
      <c r="B102" s="43">
        <v>121611.2</v>
      </c>
      <c r="C102" s="43">
        <v>18409.8</v>
      </c>
      <c r="D102" s="43">
        <v>17942.1</v>
      </c>
      <c r="E102" s="36">
        <f t="shared" si="11"/>
        <v>14.753657557856512</v>
      </c>
      <c r="F102" s="36">
        <f t="shared" si="12"/>
        <v>97.45950526350096</v>
      </c>
      <c r="G102" s="43">
        <v>9609.8</v>
      </c>
      <c r="H102" s="36">
        <f>$D:$D/$G:$G*100</f>
        <v>186.70627900684718</v>
      </c>
      <c r="I102" s="43">
        <f>D102-февраль!D101</f>
        <v>7837.699999999999</v>
      </c>
    </row>
    <row r="103" spans="1:9" ht="25.5">
      <c r="A103" s="14" t="s">
        <v>60</v>
      </c>
      <c r="B103" s="43">
        <v>2907.3</v>
      </c>
      <c r="C103" s="43">
        <v>616.2</v>
      </c>
      <c r="D103" s="43">
        <v>589.3</v>
      </c>
      <c r="E103" s="36">
        <f t="shared" si="11"/>
        <v>20.269666013139336</v>
      </c>
      <c r="F103" s="36">
        <f t="shared" si="12"/>
        <v>95.63453424212916</v>
      </c>
      <c r="G103" s="43">
        <v>319.3</v>
      </c>
      <c r="H103" s="36">
        <v>0</v>
      </c>
      <c r="I103" s="43">
        <f>D103-февраль!D102</f>
        <v>257.49999999999994</v>
      </c>
    </row>
    <row r="104" spans="1:9" ht="12.75">
      <c r="A104" s="17" t="s">
        <v>116</v>
      </c>
      <c r="B104" s="42">
        <f>B105</f>
        <v>44.8</v>
      </c>
      <c r="C104" s="42">
        <f>C105</f>
        <v>0</v>
      </c>
      <c r="D104" s="42">
        <f>D105</f>
        <v>0</v>
      </c>
      <c r="E104" s="33">
        <f t="shared" si="11"/>
        <v>0</v>
      </c>
      <c r="F104" s="33">
        <v>0</v>
      </c>
      <c r="G104" s="42">
        <f>G105</f>
        <v>0</v>
      </c>
      <c r="H104" s="33">
        <v>0</v>
      </c>
      <c r="I104" s="42">
        <f>D104-февраль!D103</f>
        <v>0</v>
      </c>
    </row>
    <row r="105" spans="1:9" ht="12.75">
      <c r="A105" s="14" t="s">
        <v>117</v>
      </c>
      <c r="B105" s="43">
        <v>44.8</v>
      </c>
      <c r="C105" s="43">
        <v>0</v>
      </c>
      <c r="D105" s="43">
        <v>0</v>
      </c>
      <c r="E105" s="36">
        <f t="shared" si="11"/>
        <v>0</v>
      </c>
      <c r="F105" s="36">
        <v>0</v>
      </c>
      <c r="G105" s="43">
        <v>0</v>
      </c>
      <c r="H105" s="36">
        <v>0</v>
      </c>
      <c r="I105" s="43">
        <f>D105-февраль!D104</f>
        <v>0</v>
      </c>
    </row>
    <row r="106" spans="1:9" ht="12.75">
      <c r="A106" s="17" t="s">
        <v>61</v>
      </c>
      <c r="B106" s="42">
        <f>B107+B108+B109+B110+B111</f>
        <v>181954.8</v>
      </c>
      <c r="C106" s="42">
        <f>C107+C108+C109+C110+C111</f>
        <v>20857.9</v>
      </c>
      <c r="D106" s="42">
        <f>D107+D108+D109+D110+D111</f>
        <v>19560.199999999997</v>
      </c>
      <c r="E106" s="33">
        <f t="shared" si="11"/>
        <v>10.750032425635377</v>
      </c>
      <c r="F106" s="33">
        <f>$D:$D/$C:$C*100</f>
        <v>93.77837653838591</v>
      </c>
      <c r="G106" s="42">
        <f>G107+G108+G109+G110+G111</f>
        <v>11818.599999999999</v>
      </c>
      <c r="H106" s="33">
        <v>0</v>
      </c>
      <c r="I106" s="42">
        <f>D106-февраль!D105</f>
        <v>8329.799999999996</v>
      </c>
    </row>
    <row r="107" spans="1:9" ht="12.75">
      <c r="A107" s="14" t="s">
        <v>62</v>
      </c>
      <c r="B107" s="43">
        <v>800</v>
      </c>
      <c r="C107" s="43">
        <v>92.5</v>
      </c>
      <c r="D107" s="43">
        <v>90.8</v>
      </c>
      <c r="E107" s="36">
        <f t="shared" si="11"/>
        <v>11.35</v>
      </c>
      <c r="F107" s="36">
        <v>0</v>
      </c>
      <c r="G107" s="43">
        <v>57.8</v>
      </c>
      <c r="H107" s="36">
        <v>0</v>
      </c>
      <c r="I107" s="43">
        <f>D107-февраль!D106</f>
        <v>44.599999999999994</v>
      </c>
    </row>
    <row r="108" spans="1:9" ht="12.75">
      <c r="A108" s="14" t="s">
        <v>63</v>
      </c>
      <c r="B108" s="43">
        <v>48225</v>
      </c>
      <c r="C108" s="43">
        <v>8715</v>
      </c>
      <c r="D108" s="43">
        <v>8715</v>
      </c>
      <c r="E108" s="36">
        <f t="shared" si="11"/>
        <v>18.071539657853812</v>
      </c>
      <c r="F108" s="36">
        <f aca="true" t="shared" si="13" ref="F108:F113">$D:$D/$C:$C*100</f>
        <v>100</v>
      </c>
      <c r="G108" s="43">
        <v>5658.6</v>
      </c>
      <c r="H108" s="36">
        <f>$D:$D/$G:$G*100</f>
        <v>154.01336019510126</v>
      </c>
      <c r="I108" s="43">
        <f>D108-февраль!D107</f>
        <v>3840</v>
      </c>
    </row>
    <row r="109" spans="1:9" ht="12.75">
      <c r="A109" s="14" t="s">
        <v>64</v>
      </c>
      <c r="B109" s="43">
        <v>25987.5</v>
      </c>
      <c r="C109" s="43">
        <v>4841.6</v>
      </c>
      <c r="D109" s="43">
        <v>4841.6</v>
      </c>
      <c r="E109" s="36">
        <f t="shared" si="11"/>
        <v>18.63049543049543</v>
      </c>
      <c r="F109" s="36">
        <f t="shared" si="13"/>
        <v>100</v>
      </c>
      <c r="G109" s="43">
        <v>2854.1</v>
      </c>
      <c r="H109" s="36">
        <v>0</v>
      </c>
      <c r="I109" s="43">
        <f>D109-февраль!D108</f>
        <v>1908.1000000000004</v>
      </c>
    </row>
    <row r="110" spans="1:9" ht="12.75">
      <c r="A110" s="14" t="s">
        <v>65</v>
      </c>
      <c r="B110" s="35">
        <v>81308.4</v>
      </c>
      <c r="C110" s="35">
        <v>2116.9</v>
      </c>
      <c r="D110" s="35">
        <v>1037.9</v>
      </c>
      <c r="E110" s="36">
        <f t="shared" si="11"/>
        <v>1.2764978772180982</v>
      </c>
      <c r="F110" s="36">
        <f t="shared" si="13"/>
        <v>49.02924087108508</v>
      </c>
      <c r="G110" s="35">
        <v>376.4</v>
      </c>
      <c r="H110" s="36">
        <v>0</v>
      </c>
      <c r="I110" s="43">
        <f>D110-февраль!D109</f>
        <v>512.4000000000001</v>
      </c>
    </row>
    <row r="111" spans="1:9" ht="12.75">
      <c r="A111" s="14" t="s">
        <v>66</v>
      </c>
      <c r="B111" s="43">
        <v>25633.9</v>
      </c>
      <c r="C111" s="43">
        <v>5091.9</v>
      </c>
      <c r="D111" s="43">
        <v>4874.9</v>
      </c>
      <c r="E111" s="36">
        <f t="shared" si="11"/>
        <v>19.01739493405217</v>
      </c>
      <c r="F111" s="36">
        <f t="shared" si="13"/>
        <v>95.7383295037216</v>
      </c>
      <c r="G111" s="43">
        <v>2871.7</v>
      </c>
      <c r="H111" s="36">
        <f>$D:$D/$G:$G*100</f>
        <v>169.75659017306822</v>
      </c>
      <c r="I111" s="43">
        <f>D111-февраль!D110</f>
        <v>2024.6999999999998</v>
      </c>
    </row>
    <row r="112" spans="1:9" ht="12.75">
      <c r="A112" s="17" t="s">
        <v>73</v>
      </c>
      <c r="B112" s="34">
        <f>B113+B114+B115</f>
        <v>29418.899999999998</v>
      </c>
      <c r="C112" s="34">
        <f>C113+C114+C115</f>
        <v>7352.299999999999</v>
      </c>
      <c r="D112" s="34">
        <f>D113+D114+D115</f>
        <v>7267</v>
      </c>
      <c r="E112" s="33">
        <f t="shared" si="11"/>
        <v>24.701807341538945</v>
      </c>
      <c r="F112" s="33">
        <f t="shared" si="13"/>
        <v>98.83981883220217</v>
      </c>
      <c r="G112" s="34">
        <f>G113+G114+G115</f>
        <v>4060.2000000000003</v>
      </c>
      <c r="H112" s="33">
        <f>$D:$D/$G:$G*100</f>
        <v>178.98133096891777</v>
      </c>
      <c r="I112" s="42">
        <f>D112-февраль!D111</f>
        <v>2961.2</v>
      </c>
    </row>
    <row r="113" spans="1:9" ht="12.75">
      <c r="A113" s="51" t="s">
        <v>74</v>
      </c>
      <c r="B113" s="35">
        <v>26382.8</v>
      </c>
      <c r="C113" s="35">
        <v>6590.4</v>
      </c>
      <c r="D113" s="35">
        <v>6590.4</v>
      </c>
      <c r="E113" s="36">
        <f t="shared" si="11"/>
        <v>24.97991115423685</v>
      </c>
      <c r="F113" s="36">
        <f t="shared" si="13"/>
        <v>100</v>
      </c>
      <c r="G113" s="35">
        <v>3613.4</v>
      </c>
      <c r="H113" s="36">
        <v>0</v>
      </c>
      <c r="I113" s="43">
        <f>D113-февраль!D112</f>
        <v>2708.0999999999995</v>
      </c>
    </row>
    <row r="114" spans="1:9" ht="24.75" customHeight="1" hidden="1">
      <c r="A114" s="18" t="s">
        <v>75</v>
      </c>
      <c r="B114" s="35"/>
      <c r="C114" s="35"/>
      <c r="D114" s="35"/>
      <c r="E114" s="36">
        <v>0</v>
      </c>
      <c r="F114" s="36">
        <v>0</v>
      </c>
      <c r="G114" s="35"/>
      <c r="H114" s="36">
        <v>0</v>
      </c>
      <c r="I114" s="43">
        <f>D114-февраль!D113</f>
        <v>0</v>
      </c>
    </row>
    <row r="115" spans="1:9" ht="25.5">
      <c r="A115" s="18" t="s">
        <v>85</v>
      </c>
      <c r="B115" s="35">
        <v>3036.1</v>
      </c>
      <c r="C115" s="35">
        <v>761.9</v>
      </c>
      <c r="D115" s="35">
        <v>676.6</v>
      </c>
      <c r="E115" s="36">
        <f>$D:$D/$B:$B*100</f>
        <v>22.285168472711703</v>
      </c>
      <c r="F115" s="36">
        <f>$D:$D/$C:$C*100</f>
        <v>88.80430502690643</v>
      </c>
      <c r="G115" s="35">
        <v>446.8</v>
      </c>
      <c r="H115" s="36">
        <v>0</v>
      </c>
      <c r="I115" s="43">
        <f>D115-февраль!D114</f>
        <v>253.10000000000002</v>
      </c>
    </row>
    <row r="116" spans="1:9" ht="26.25" customHeight="1">
      <c r="A116" s="19" t="s">
        <v>93</v>
      </c>
      <c r="B116" s="34">
        <f>B117</f>
        <v>425</v>
      </c>
      <c r="C116" s="34">
        <f>C117</f>
        <v>120</v>
      </c>
      <c r="D116" s="34">
        <f>D117</f>
        <v>4.7</v>
      </c>
      <c r="E116" s="36">
        <f>$D:$D/$B:$B*100</f>
        <v>1.1058823529411765</v>
      </c>
      <c r="F116" s="36">
        <f>$D:$D/$C:$C*100</f>
        <v>3.916666666666667</v>
      </c>
      <c r="G116" s="34">
        <f>G117</f>
        <v>0</v>
      </c>
      <c r="H116" s="36">
        <v>0</v>
      </c>
      <c r="I116" s="42">
        <f>D116-февраль!D115</f>
        <v>4.7</v>
      </c>
    </row>
    <row r="117" spans="1:9" ht="13.5" customHeight="1">
      <c r="A117" s="18" t="s">
        <v>94</v>
      </c>
      <c r="B117" s="35">
        <v>425</v>
      </c>
      <c r="C117" s="35">
        <v>120</v>
      </c>
      <c r="D117" s="35">
        <v>4.7</v>
      </c>
      <c r="E117" s="36">
        <f>$D:$D/$B:$B*100</f>
        <v>1.1058823529411765</v>
      </c>
      <c r="F117" s="36">
        <f>$D:$D/$C:$C*100</f>
        <v>3.916666666666667</v>
      </c>
      <c r="G117" s="35">
        <v>0</v>
      </c>
      <c r="H117" s="36">
        <v>0</v>
      </c>
      <c r="I117" s="43">
        <f>D117-февраль!D116</f>
        <v>4.7</v>
      </c>
    </row>
    <row r="118" spans="1:9" ht="15.75" customHeight="1">
      <c r="A118" s="20" t="s">
        <v>67</v>
      </c>
      <c r="B118" s="42">
        <f>B73+B82+B83+B84+B90+B95+B101+B104+B106+B112+B116</f>
        <v>1867454.6</v>
      </c>
      <c r="C118" s="42">
        <f>C73+C82+C83+C84+C90+C95+C101+C104+C106+C112+C116</f>
        <v>344585.8</v>
      </c>
      <c r="D118" s="42">
        <f>D73+D82+D83+D84+D90+D95+D101+D104+D106+D112+D116</f>
        <v>328247.60000000003</v>
      </c>
      <c r="E118" s="33">
        <f>$D:$D/$B:$B*100</f>
        <v>17.57727336450375</v>
      </c>
      <c r="F118" s="33">
        <f>$D:$D/$C:$C*100</f>
        <v>95.25859742334131</v>
      </c>
      <c r="G118" s="42">
        <f>G73+G82+G83+G84+G90+G95+G101+G104+G106+G112+G116</f>
        <v>167399.90000000002</v>
      </c>
      <c r="H118" s="33">
        <f>$D:$D/$G:$G*100</f>
        <v>196.0858996928911</v>
      </c>
      <c r="I118" s="42">
        <f>D118-февраль!D117</f>
        <v>131809.10000000003</v>
      </c>
    </row>
    <row r="119" spans="1:9" ht="26.25" customHeight="1">
      <c r="A119" s="21" t="s">
        <v>68</v>
      </c>
      <c r="B119" s="37">
        <v>-46559</v>
      </c>
      <c r="C119" s="37">
        <f>C71-C118</f>
        <v>21857.890000000014</v>
      </c>
      <c r="D119" s="37">
        <f>D71-D118</f>
        <v>34546.77999999997</v>
      </c>
      <c r="E119" s="37"/>
      <c r="F119" s="37"/>
      <c r="G119" s="37"/>
      <c r="H119" s="37"/>
      <c r="I119" s="42">
        <f>D119-февраль!D118</f>
        <v>-2197.2200000000303</v>
      </c>
    </row>
    <row r="120" spans="1:9" ht="24" customHeight="1">
      <c r="A120" s="3" t="s">
        <v>69</v>
      </c>
      <c r="B120" s="35" t="s">
        <v>135</v>
      </c>
      <c r="C120" s="35"/>
      <c r="D120" s="35" t="s">
        <v>141</v>
      </c>
      <c r="E120" s="35"/>
      <c r="F120" s="35"/>
      <c r="G120" s="35"/>
      <c r="H120" s="34"/>
      <c r="I120" s="43"/>
    </row>
    <row r="121" spans="1:9" ht="12.75">
      <c r="A121" s="8" t="s">
        <v>70</v>
      </c>
      <c r="B121" s="34">
        <f>B123+B124</f>
        <v>7828</v>
      </c>
      <c r="C121" s="35"/>
      <c r="D121" s="34">
        <f>-D71+D118</f>
        <v>-34546.77999999997</v>
      </c>
      <c r="E121" s="35"/>
      <c r="F121" s="35"/>
      <c r="G121" s="47"/>
      <c r="H121" s="44"/>
      <c r="I121" s="42">
        <f>I123+I124</f>
        <v>-2197.499999999998</v>
      </c>
    </row>
    <row r="122" spans="1:9" ht="12" customHeight="1">
      <c r="A122" s="3" t="s">
        <v>6</v>
      </c>
      <c r="B122" s="35"/>
      <c r="C122" s="35"/>
      <c r="D122" s="35"/>
      <c r="E122" s="35"/>
      <c r="F122" s="35"/>
      <c r="G122" s="35"/>
      <c r="H122" s="44"/>
      <c r="I122" s="43"/>
    </row>
    <row r="123" spans="1:9" ht="12.75">
      <c r="A123" s="10" t="s">
        <v>71</v>
      </c>
      <c r="B123" s="35">
        <v>11</v>
      </c>
      <c r="C123" s="35"/>
      <c r="D123" s="35">
        <v>1536.3</v>
      </c>
      <c r="E123" s="35"/>
      <c r="F123" s="35"/>
      <c r="G123" s="35"/>
      <c r="H123" s="44"/>
      <c r="I123" s="43">
        <f>D123-февраль!D122</f>
        <v>-332.10000000000014</v>
      </c>
    </row>
    <row r="124" spans="1:9" ht="12.75">
      <c r="A124" s="3" t="s">
        <v>72</v>
      </c>
      <c r="B124" s="35">
        <v>7817</v>
      </c>
      <c r="C124" s="35"/>
      <c r="D124" s="35">
        <v>15838.7</v>
      </c>
      <c r="E124" s="35"/>
      <c r="F124" s="35"/>
      <c r="G124" s="35"/>
      <c r="H124" s="44"/>
      <c r="I124" s="43">
        <f>D124-февраль!D123</f>
        <v>-1865.3999999999978</v>
      </c>
    </row>
    <row r="125" spans="1:9" ht="12.75">
      <c r="A125" s="8" t="s">
        <v>119</v>
      </c>
      <c r="B125" s="50">
        <f>B126+B127</f>
        <v>0</v>
      </c>
      <c r="C125" s="50"/>
      <c r="D125" s="50">
        <f>D126-D127</f>
        <v>-25000</v>
      </c>
      <c r="E125" s="50"/>
      <c r="F125" s="50"/>
      <c r="G125" s="50"/>
      <c r="H125" s="52"/>
      <c r="I125" s="35"/>
    </row>
    <row r="126" spans="1:9" ht="12.75">
      <c r="A126" s="5" t="s">
        <v>120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35"/>
    </row>
    <row r="127" spans="1:9" ht="12.75">
      <c r="A127" s="5" t="s">
        <v>121</v>
      </c>
      <c r="B127" s="45">
        <v>0</v>
      </c>
      <c r="C127" s="45"/>
      <c r="D127" s="45">
        <v>25000</v>
      </c>
      <c r="E127" s="45"/>
      <c r="F127" s="45"/>
      <c r="G127" s="45"/>
      <c r="H127" s="46"/>
      <c r="I127" s="35"/>
    </row>
    <row r="128" spans="1:9" ht="12.75">
      <c r="A128" s="22"/>
      <c r="B128" s="32"/>
      <c r="C128" s="32"/>
      <c r="D128" s="32"/>
      <c r="E128" s="32"/>
      <c r="F128" s="32"/>
      <c r="G128" s="32"/>
      <c r="H128" s="32"/>
      <c r="I128" s="32"/>
    </row>
    <row r="130" ht="12" customHeight="1">
      <c r="A130" s="29" t="s">
        <v>91</v>
      </c>
    </row>
    <row r="131" ht="12.75" customHeight="1" hidden="1"/>
    <row r="133" spans="1:9" ht="31.5">
      <c r="A133" s="23" t="s">
        <v>126</v>
      </c>
      <c r="B133" s="31" t="s">
        <v>118</v>
      </c>
      <c r="C133" s="31"/>
      <c r="D133" s="31"/>
      <c r="E133" s="31"/>
      <c r="F133" s="31"/>
      <c r="G133" s="31"/>
      <c r="H133" s="31"/>
      <c r="I133" s="32"/>
    </row>
  </sheetData>
  <sheetProtection/>
  <mergeCells count="14">
    <mergeCell ref="I10:I11"/>
    <mergeCell ref="A72:I72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03">
      <selection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6" t="s">
        <v>122</v>
      </c>
      <c r="B1" s="66"/>
      <c r="C1" s="66"/>
      <c r="D1" s="66"/>
      <c r="E1" s="66"/>
      <c r="F1" s="66"/>
      <c r="G1" s="66"/>
      <c r="H1" s="66"/>
      <c r="I1" s="38"/>
    </row>
    <row r="2" spans="1:9" ht="15">
      <c r="A2" s="67" t="s">
        <v>142</v>
      </c>
      <c r="B2" s="67"/>
      <c r="C2" s="67"/>
      <c r="D2" s="67"/>
      <c r="E2" s="67"/>
      <c r="F2" s="67"/>
      <c r="G2" s="67"/>
      <c r="H2" s="67"/>
      <c r="I2" s="39"/>
    </row>
    <row r="3" spans="1:9" ht="5.25" customHeight="1" hidden="1">
      <c r="A3" s="68" t="s">
        <v>0</v>
      </c>
      <c r="B3" s="68"/>
      <c r="C3" s="68"/>
      <c r="D3" s="68"/>
      <c r="E3" s="68"/>
      <c r="F3" s="68"/>
      <c r="G3" s="68"/>
      <c r="H3" s="68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9" t="s">
        <v>3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114338.04</v>
      </c>
      <c r="D7" s="42">
        <f>D8+D16+D21+D25+D28+D32+D35+D41+D42+D43+D47+D63</f>
        <v>110073.65999999999</v>
      </c>
      <c r="E7" s="33">
        <f>$D:$D/$B:$B*100</f>
        <v>28.360008899083645</v>
      </c>
      <c r="F7" s="33">
        <f>$D:$D/$C:$C*100</f>
        <v>96.27037510875645</v>
      </c>
      <c r="G7" s="42">
        <f>G8+G16+G21+G25+G28+G32+G35+G41+G42+G43+G47+G63</f>
        <v>115699.10000000002</v>
      </c>
      <c r="H7" s="33">
        <f>$D:$D/$G:$G*100</f>
        <v>95.13787056251948</v>
      </c>
      <c r="I7" s="42">
        <f>I8+I16+I21+I25+I28+I32+I35+I41+I42+I43+I47+I63</f>
        <v>37442.18</v>
      </c>
    </row>
    <row r="8" spans="1:9" ht="12.75">
      <c r="A8" s="6" t="s">
        <v>4</v>
      </c>
      <c r="B8" s="33">
        <f>B9+B10</f>
        <v>210385</v>
      </c>
      <c r="C8" s="33">
        <f>C9+C10</f>
        <v>60792</v>
      </c>
      <c r="D8" s="33">
        <f>D9+D10</f>
        <v>59784.56999999999</v>
      </c>
      <c r="E8" s="33">
        <f>$D:$D/$B:$B*100</f>
        <v>28.416745490410435</v>
      </c>
      <c r="F8" s="33">
        <f>$D:$D/$C:$C*100</f>
        <v>98.34282471377811</v>
      </c>
      <c r="G8" s="33">
        <f>G9+G10</f>
        <v>61139.119999999995</v>
      </c>
      <c r="H8" s="33">
        <f>$D:$D/$G:$G*100</f>
        <v>97.78447907002914</v>
      </c>
      <c r="I8" s="33">
        <f>I9+I10</f>
        <v>18422.18</v>
      </c>
    </row>
    <row r="9" spans="1:9" ht="25.5">
      <c r="A9" s="4" t="s">
        <v>5</v>
      </c>
      <c r="B9" s="34">
        <v>2404.3</v>
      </c>
      <c r="C9" s="34">
        <v>671</v>
      </c>
      <c r="D9" s="34">
        <v>1541.13</v>
      </c>
      <c r="E9" s="33">
        <f>$D:$D/$B:$B*100</f>
        <v>64.09890612652332</v>
      </c>
      <c r="F9" s="33">
        <f>$D:$D/$C:$C*100</f>
        <v>229.67660208643815</v>
      </c>
      <c r="G9" s="53">
        <v>876.25</v>
      </c>
      <c r="H9" s="33">
        <f>$D:$D/$G:$G*100</f>
        <v>175.87788873038517</v>
      </c>
      <c r="I9" s="53">
        <v>135.91</v>
      </c>
    </row>
    <row r="10" spans="1:9" ht="12.75" customHeight="1">
      <c r="A10" s="72" t="s">
        <v>82</v>
      </c>
      <c r="B10" s="59">
        <f>B12+B13+B14+B15</f>
        <v>207980.7</v>
      </c>
      <c r="C10" s="59">
        <f>C12+C13+C14+C15</f>
        <v>60121</v>
      </c>
      <c r="D10" s="59">
        <f>D12+D13+D14+D15</f>
        <v>58243.439999999995</v>
      </c>
      <c r="E10" s="61">
        <f>$D:$D/$B:$B*100</f>
        <v>28.00425231764293</v>
      </c>
      <c r="F10" s="61">
        <f>$D:$D/$C:$C*100</f>
        <v>96.87703132017099</v>
      </c>
      <c r="G10" s="59">
        <f>G12+G13+G14+G15</f>
        <v>60262.869999999995</v>
      </c>
      <c r="H10" s="61">
        <f>$D:$D/$G:$G*100</f>
        <v>96.6489647771505</v>
      </c>
      <c r="I10" s="59">
        <f>I12+I13+I14+I15</f>
        <v>18286.27</v>
      </c>
    </row>
    <row r="11" spans="1:9" ht="12.75">
      <c r="A11" s="73"/>
      <c r="B11" s="60"/>
      <c r="C11" s="60"/>
      <c r="D11" s="60"/>
      <c r="E11" s="62"/>
      <c r="F11" s="62"/>
      <c r="G11" s="60"/>
      <c r="H11" s="62"/>
      <c r="I11" s="60"/>
    </row>
    <row r="12" spans="1:9" ht="51" customHeight="1">
      <c r="A12" s="1" t="s">
        <v>86</v>
      </c>
      <c r="B12" s="35">
        <v>200535.2</v>
      </c>
      <c r="C12" s="35">
        <v>59420</v>
      </c>
      <c r="D12" s="35">
        <v>57031.6</v>
      </c>
      <c r="E12" s="33">
        <f aca="true" t="shared" si="0" ref="E12:E31">$D:$D/$B:$B*100</f>
        <v>28.439695375176026</v>
      </c>
      <c r="F12" s="33">
        <f aca="true" t="shared" si="1" ref="F12:F30">$D:$D/$C:$C*100</f>
        <v>95.98047795355099</v>
      </c>
      <c r="G12" s="35">
        <v>59555.53</v>
      </c>
      <c r="H12" s="33">
        <f aca="true" t="shared" si="2" ref="H12:H30">$D:$D/$G:$G*100</f>
        <v>95.76205601730015</v>
      </c>
      <c r="I12" s="35">
        <v>17859.13</v>
      </c>
    </row>
    <row r="13" spans="1:9" ht="89.25">
      <c r="A13" s="2" t="s">
        <v>87</v>
      </c>
      <c r="B13" s="35">
        <v>3078.1</v>
      </c>
      <c r="C13" s="35">
        <v>206</v>
      </c>
      <c r="D13" s="35">
        <v>349.77</v>
      </c>
      <c r="E13" s="33">
        <f t="shared" si="0"/>
        <v>11.363178584191546</v>
      </c>
      <c r="F13" s="33">
        <f t="shared" si="1"/>
        <v>169.79126213592232</v>
      </c>
      <c r="G13" s="35">
        <v>206.99</v>
      </c>
      <c r="H13" s="33">
        <f t="shared" si="2"/>
        <v>168.97917773805494</v>
      </c>
      <c r="I13" s="35">
        <v>73.8</v>
      </c>
    </row>
    <row r="14" spans="1:9" ht="25.5">
      <c r="A14" s="3" t="s">
        <v>88</v>
      </c>
      <c r="B14" s="35">
        <v>3471</v>
      </c>
      <c r="C14" s="35">
        <v>315</v>
      </c>
      <c r="D14" s="35">
        <v>437.03</v>
      </c>
      <c r="E14" s="33">
        <f t="shared" si="0"/>
        <v>12.590895995390378</v>
      </c>
      <c r="F14" s="33">
        <f t="shared" si="1"/>
        <v>138.73968253968255</v>
      </c>
      <c r="G14" s="35">
        <v>325.36</v>
      </c>
      <c r="H14" s="33">
        <f t="shared" si="2"/>
        <v>134.32198180477008</v>
      </c>
      <c r="I14" s="35">
        <v>211.52</v>
      </c>
    </row>
    <row r="15" spans="1:9" ht="65.25" customHeight="1">
      <c r="A15" s="7" t="s">
        <v>90</v>
      </c>
      <c r="B15" s="35">
        <v>896.4</v>
      </c>
      <c r="C15" s="49">
        <v>180</v>
      </c>
      <c r="D15" s="35">
        <v>425.04</v>
      </c>
      <c r="E15" s="33">
        <f t="shared" si="0"/>
        <v>47.41633199464525</v>
      </c>
      <c r="F15" s="33">
        <f t="shared" si="1"/>
        <v>236.13333333333335</v>
      </c>
      <c r="G15" s="35">
        <v>174.99</v>
      </c>
      <c r="H15" s="33">
        <f t="shared" si="2"/>
        <v>242.89387965026572</v>
      </c>
      <c r="I15" s="35">
        <v>141.82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5473</v>
      </c>
      <c r="D16" s="42">
        <f>D17+D18+D19+D20</f>
        <v>5782.93</v>
      </c>
      <c r="E16" s="33">
        <f t="shared" si="0"/>
        <v>27.99230359649547</v>
      </c>
      <c r="F16" s="33">
        <f t="shared" si="1"/>
        <v>105.6628905536269</v>
      </c>
      <c r="G16" s="42">
        <f>G17+G18+G19+G20</f>
        <v>7055.660000000001</v>
      </c>
      <c r="H16" s="33">
        <f t="shared" si="2"/>
        <v>81.96157411213125</v>
      </c>
      <c r="I16" s="42">
        <f>I17+I18+I19+I20</f>
        <v>1462.34</v>
      </c>
    </row>
    <row r="17" spans="1:9" ht="37.5" customHeight="1">
      <c r="A17" s="10" t="s">
        <v>96</v>
      </c>
      <c r="B17" s="35">
        <v>8244.7</v>
      </c>
      <c r="C17" s="49">
        <v>2428</v>
      </c>
      <c r="D17" s="35">
        <v>2229.26</v>
      </c>
      <c r="E17" s="33">
        <f t="shared" si="0"/>
        <v>27.038703652043132</v>
      </c>
      <c r="F17" s="33">
        <f t="shared" si="1"/>
        <v>91.81466227347612</v>
      </c>
      <c r="G17" s="35">
        <v>2430.28</v>
      </c>
      <c r="H17" s="33">
        <f t="shared" si="2"/>
        <v>91.72852510821798</v>
      </c>
      <c r="I17" s="35">
        <v>622.41</v>
      </c>
    </row>
    <row r="18" spans="1:9" ht="56.25" customHeight="1">
      <c r="A18" s="10" t="s">
        <v>97</v>
      </c>
      <c r="B18" s="35">
        <v>113.1</v>
      </c>
      <c r="C18" s="49">
        <v>36</v>
      </c>
      <c r="D18" s="35">
        <v>23.38</v>
      </c>
      <c r="E18" s="33">
        <f t="shared" si="0"/>
        <v>20.671971706454464</v>
      </c>
      <c r="F18" s="33">
        <f t="shared" si="1"/>
        <v>64.94444444444444</v>
      </c>
      <c r="G18" s="35">
        <v>41.67</v>
      </c>
      <c r="H18" s="33">
        <f t="shared" si="2"/>
        <v>56.107511399088075</v>
      </c>
      <c r="I18" s="35">
        <v>7.32</v>
      </c>
    </row>
    <row r="19" spans="1:9" ht="55.5" customHeight="1">
      <c r="A19" s="10" t="s">
        <v>98</v>
      </c>
      <c r="B19" s="35">
        <v>14067</v>
      </c>
      <c r="C19" s="49">
        <v>3501.2</v>
      </c>
      <c r="D19" s="35">
        <v>3955.2</v>
      </c>
      <c r="E19" s="33">
        <f t="shared" si="0"/>
        <v>28.116869268500743</v>
      </c>
      <c r="F19" s="33">
        <f t="shared" si="1"/>
        <v>112.96698274877185</v>
      </c>
      <c r="G19" s="35">
        <v>5015.59</v>
      </c>
      <c r="H19" s="33">
        <f t="shared" si="2"/>
        <v>78.85812038065312</v>
      </c>
      <c r="I19" s="35">
        <v>962.78</v>
      </c>
    </row>
    <row r="20" spans="1:9" ht="54" customHeight="1">
      <c r="A20" s="10" t="s">
        <v>99</v>
      </c>
      <c r="B20" s="35">
        <v>-1765.8</v>
      </c>
      <c r="C20" s="49">
        <v>-492.2</v>
      </c>
      <c r="D20" s="35">
        <v>-424.91</v>
      </c>
      <c r="E20" s="33">
        <f t="shared" si="0"/>
        <v>24.0633140786046</v>
      </c>
      <c r="F20" s="33">
        <f t="shared" si="1"/>
        <v>86.32872815928485</v>
      </c>
      <c r="G20" s="35">
        <v>-431.88</v>
      </c>
      <c r="H20" s="33">
        <f t="shared" si="2"/>
        <v>98.38612577567844</v>
      </c>
      <c r="I20" s="35">
        <v>-130.17</v>
      </c>
    </row>
    <row r="21" spans="1:9" ht="12.75">
      <c r="A21" s="8" t="s">
        <v>7</v>
      </c>
      <c r="B21" s="42">
        <f>B22+B23+B24</f>
        <v>41691.5</v>
      </c>
      <c r="C21" s="42">
        <f>C22+C23+C24</f>
        <v>19580</v>
      </c>
      <c r="D21" s="42">
        <f>D22+D23+D24</f>
        <v>17119.09</v>
      </c>
      <c r="E21" s="33">
        <f t="shared" si="0"/>
        <v>41.06134343931017</v>
      </c>
      <c r="F21" s="33">
        <f t="shared" si="1"/>
        <v>87.43151174668029</v>
      </c>
      <c r="G21" s="42">
        <f>G22+G23+G24</f>
        <v>18032.510000000002</v>
      </c>
      <c r="H21" s="33">
        <f t="shared" si="2"/>
        <v>94.9345931320709</v>
      </c>
      <c r="I21" s="42">
        <f>I22+I23+I24</f>
        <v>7881.280000000001</v>
      </c>
    </row>
    <row r="22" spans="1:9" ht="18.75" customHeight="1">
      <c r="A22" s="5" t="s">
        <v>102</v>
      </c>
      <c r="B22" s="35">
        <v>39484.3</v>
      </c>
      <c r="C22" s="35">
        <v>18080</v>
      </c>
      <c r="D22" s="35">
        <v>15860.82</v>
      </c>
      <c r="E22" s="33">
        <f t="shared" si="0"/>
        <v>40.169940963876776</v>
      </c>
      <c r="F22" s="33">
        <f t="shared" si="1"/>
        <v>87.72577433628318</v>
      </c>
      <c r="G22" s="35">
        <v>17140.11</v>
      </c>
      <c r="H22" s="33">
        <f t="shared" si="2"/>
        <v>92.53627893869992</v>
      </c>
      <c r="I22" s="35">
        <v>7447.3</v>
      </c>
    </row>
    <row r="23" spans="1:9" ht="12.75">
      <c r="A23" s="3" t="s">
        <v>100</v>
      </c>
      <c r="B23" s="35">
        <v>734</v>
      </c>
      <c r="C23" s="35">
        <v>600</v>
      </c>
      <c r="D23" s="35">
        <v>782.71</v>
      </c>
      <c r="E23" s="33">
        <f t="shared" si="0"/>
        <v>106.63623978201635</v>
      </c>
      <c r="F23" s="33">
        <f t="shared" si="1"/>
        <v>130.45166666666668</v>
      </c>
      <c r="G23" s="35">
        <v>383.33</v>
      </c>
      <c r="H23" s="33">
        <f t="shared" si="2"/>
        <v>204.18699293037332</v>
      </c>
      <c r="I23" s="35">
        <v>381.92</v>
      </c>
    </row>
    <row r="24" spans="1:9" ht="27" customHeight="1">
      <c r="A24" s="3" t="s">
        <v>101</v>
      </c>
      <c r="B24" s="35">
        <v>1473.2</v>
      </c>
      <c r="C24" s="35">
        <v>900</v>
      </c>
      <c r="D24" s="35">
        <v>475.56</v>
      </c>
      <c r="E24" s="33">
        <f t="shared" si="0"/>
        <v>32.28074938908498</v>
      </c>
      <c r="F24" s="33">
        <f t="shared" si="1"/>
        <v>52.839999999999996</v>
      </c>
      <c r="G24" s="35">
        <v>509.07</v>
      </c>
      <c r="H24" s="33">
        <f t="shared" si="2"/>
        <v>93.41740821498026</v>
      </c>
      <c r="I24" s="35">
        <v>52.06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3460</v>
      </c>
      <c r="D25" s="42">
        <f>$26:$26+$27:$27</f>
        <v>4960.27</v>
      </c>
      <c r="E25" s="33">
        <f t="shared" si="0"/>
        <v>18.353221073974996</v>
      </c>
      <c r="F25" s="33">
        <f t="shared" si="1"/>
        <v>143.36040462427746</v>
      </c>
      <c r="G25" s="42">
        <f>$26:$26+$27:$27</f>
        <v>3995.8199999999997</v>
      </c>
      <c r="H25" s="33">
        <f t="shared" si="2"/>
        <v>124.13647261388152</v>
      </c>
      <c r="I25" s="42">
        <f>$26:$26+$27:$27</f>
        <v>1759.54</v>
      </c>
    </row>
    <row r="26" spans="1:9" ht="12.75">
      <c r="A26" s="3" t="s">
        <v>9</v>
      </c>
      <c r="B26" s="35">
        <v>10018.7</v>
      </c>
      <c r="C26" s="35">
        <v>260</v>
      </c>
      <c r="D26" s="35">
        <v>1030.76</v>
      </c>
      <c r="E26" s="33">
        <f t="shared" si="0"/>
        <v>10.28836076536876</v>
      </c>
      <c r="F26" s="33">
        <f t="shared" si="1"/>
        <v>396.44615384615383</v>
      </c>
      <c r="G26" s="35">
        <v>453.66</v>
      </c>
      <c r="H26" s="33">
        <f t="shared" si="2"/>
        <v>227.20980469955472</v>
      </c>
      <c r="I26" s="35">
        <v>210.25</v>
      </c>
    </row>
    <row r="27" spans="1:9" ht="12.75">
      <c r="A27" s="3" t="s">
        <v>10</v>
      </c>
      <c r="B27" s="35">
        <v>17008</v>
      </c>
      <c r="C27" s="35">
        <v>3200</v>
      </c>
      <c r="D27" s="35">
        <v>3929.51</v>
      </c>
      <c r="E27" s="33">
        <f t="shared" si="0"/>
        <v>23.10389228598307</v>
      </c>
      <c r="F27" s="33">
        <f t="shared" si="1"/>
        <v>122.79718750000002</v>
      </c>
      <c r="G27" s="35">
        <v>3542.16</v>
      </c>
      <c r="H27" s="33">
        <f t="shared" si="2"/>
        <v>110.93541793707796</v>
      </c>
      <c r="I27" s="35">
        <v>1549.29</v>
      </c>
    </row>
    <row r="28" spans="1:9" ht="12.75">
      <c r="A28" s="6" t="s">
        <v>11</v>
      </c>
      <c r="B28" s="42">
        <f>B29+B30+B31</f>
        <v>14334.1</v>
      </c>
      <c r="C28" s="42">
        <f>C29+C30+C31</f>
        <v>4719.2</v>
      </c>
      <c r="D28" s="42">
        <f>D29+D30+D31</f>
        <v>4385.2</v>
      </c>
      <c r="E28" s="33">
        <f t="shared" si="0"/>
        <v>30.592782246530998</v>
      </c>
      <c r="F28" s="33">
        <f t="shared" si="1"/>
        <v>92.92252924224445</v>
      </c>
      <c r="G28" s="42">
        <f>G29+G30+G31</f>
        <v>4362.400000000001</v>
      </c>
      <c r="H28" s="33">
        <f t="shared" si="2"/>
        <v>100.52264808362368</v>
      </c>
      <c r="I28" s="42">
        <f>I29+I30+I31</f>
        <v>1025.1</v>
      </c>
    </row>
    <row r="29" spans="1:9" ht="25.5">
      <c r="A29" s="3" t="s">
        <v>12</v>
      </c>
      <c r="B29" s="35">
        <v>14256.1</v>
      </c>
      <c r="C29" s="35">
        <v>4700</v>
      </c>
      <c r="D29" s="35">
        <v>4296.4</v>
      </c>
      <c r="E29" s="33">
        <f t="shared" si="0"/>
        <v>30.137274570183987</v>
      </c>
      <c r="F29" s="33">
        <f t="shared" si="1"/>
        <v>91.4127659574468</v>
      </c>
      <c r="G29" s="35">
        <v>4344.8</v>
      </c>
      <c r="H29" s="33">
        <f t="shared" si="2"/>
        <v>98.88602467317251</v>
      </c>
      <c r="I29" s="35">
        <v>1013.7</v>
      </c>
    </row>
    <row r="30" spans="1:9" ht="25.5">
      <c r="A30" s="5" t="s">
        <v>104</v>
      </c>
      <c r="B30" s="35">
        <v>58</v>
      </c>
      <c r="C30" s="35">
        <v>19.2</v>
      </c>
      <c r="D30" s="35">
        <v>28.8</v>
      </c>
      <c r="E30" s="33">
        <f t="shared" si="0"/>
        <v>49.6551724137931</v>
      </c>
      <c r="F30" s="33">
        <f t="shared" si="1"/>
        <v>150</v>
      </c>
      <c r="G30" s="35">
        <v>17.6</v>
      </c>
      <c r="H30" s="33">
        <f t="shared" si="2"/>
        <v>163.63636363636363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60</v>
      </c>
      <c r="E31" s="33">
        <f t="shared" si="0"/>
        <v>300</v>
      </c>
      <c r="F31" s="33">
        <v>0</v>
      </c>
      <c r="G31" s="35">
        <v>0</v>
      </c>
      <c r="H31" s="33">
        <v>0</v>
      </c>
      <c r="I31" s="35">
        <v>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0.09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0.01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0.09</v>
      </c>
      <c r="E34" s="33">
        <v>0</v>
      </c>
      <c r="F34" s="33">
        <v>0</v>
      </c>
      <c r="G34" s="35">
        <v>0</v>
      </c>
      <c r="H34" s="33">
        <v>0</v>
      </c>
      <c r="I34" s="35">
        <v>0.01</v>
      </c>
    </row>
    <row r="35" spans="1:9" ht="38.25">
      <c r="A35" s="8" t="s">
        <v>14</v>
      </c>
      <c r="B35" s="42">
        <f>B36+B39+B40</f>
        <v>54381.3</v>
      </c>
      <c r="C35" s="42">
        <f>C36+C39+C40</f>
        <v>16513.08</v>
      </c>
      <c r="D35" s="42">
        <f>D36+D39+D40</f>
        <v>11646.34</v>
      </c>
      <c r="E35" s="33">
        <f aca="true" t="shared" si="3" ref="E35:E44">$D:$D/$B:$B*100</f>
        <v>21.416075011079176</v>
      </c>
      <c r="F35" s="33">
        <f aca="true" t="shared" si="4" ref="F35:F44">$D:$D/$C:$C*100</f>
        <v>70.52796934309043</v>
      </c>
      <c r="G35" s="42">
        <f>G36+G39+G40</f>
        <v>16367.3</v>
      </c>
      <c r="H35" s="33">
        <f aca="true" t="shared" si="5" ref="H35:H50">$D:$D/$G:$G*100</f>
        <v>71.1561467071539</v>
      </c>
      <c r="I35" s="42">
        <f>I36+I39+I40</f>
        <v>4148.07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15853.810000000001</v>
      </c>
      <c r="D36" s="35">
        <f>D37+D38</f>
        <v>10928.39</v>
      </c>
      <c r="E36" s="33">
        <f t="shared" si="3"/>
        <v>20.80952009185719</v>
      </c>
      <c r="F36" s="33">
        <f t="shared" si="4"/>
        <v>68.93226297022608</v>
      </c>
      <c r="G36" s="35">
        <f>G37+G38</f>
        <v>15093.8</v>
      </c>
      <c r="H36" s="33">
        <f t="shared" si="5"/>
        <v>72.40317216340483</v>
      </c>
      <c r="I36" s="35">
        <f>I37+I38</f>
        <v>4054.6099999999997</v>
      </c>
    </row>
    <row r="37" spans="1:9" ht="81.75" customHeight="1">
      <c r="A37" s="1" t="s">
        <v>108</v>
      </c>
      <c r="B37" s="35">
        <v>26658</v>
      </c>
      <c r="C37" s="35">
        <v>7800</v>
      </c>
      <c r="D37" s="35">
        <v>6085.09</v>
      </c>
      <c r="E37" s="33">
        <f t="shared" si="3"/>
        <v>22.82650611448721</v>
      </c>
      <c r="F37" s="33">
        <f t="shared" si="4"/>
        <v>78.01397435897435</v>
      </c>
      <c r="G37" s="35">
        <v>8146.73</v>
      </c>
      <c r="H37" s="33">
        <f t="shared" si="5"/>
        <v>74.69365009028162</v>
      </c>
      <c r="I37" s="35">
        <v>2696.33</v>
      </c>
    </row>
    <row r="38" spans="1:9" ht="76.5">
      <c r="A38" s="3" t="s">
        <v>109</v>
      </c>
      <c r="B38" s="35">
        <v>25858.3</v>
      </c>
      <c r="C38" s="35">
        <v>8053.81</v>
      </c>
      <c r="D38" s="35">
        <v>4843.3</v>
      </c>
      <c r="E38" s="33">
        <f t="shared" si="3"/>
        <v>18.730156274774444</v>
      </c>
      <c r="F38" s="33">
        <f t="shared" si="4"/>
        <v>60.13675515066782</v>
      </c>
      <c r="G38" s="35">
        <v>6947.07</v>
      </c>
      <c r="H38" s="33">
        <f t="shared" si="5"/>
        <v>69.71716133564223</v>
      </c>
      <c r="I38" s="35">
        <v>1358.28</v>
      </c>
    </row>
    <row r="39" spans="1:9" ht="51">
      <c r="A39" s="5" t="s">
        <v>110</v>
      </c>
      <c r="B39" s="35">
        <v>868</v>
      </c>
      <c r="C39" s="35">
        <v>501.01</v>
      </c>
      <c r="D39" s="35">
        <v>64.86</v>
      </c>
      <c r="E39" s="33">
        <f t="shared" si="3"/>
        <v>7.472350230414746</v>
      </c>
      <c r="F39" s="33">
        <f t="shared" si="4"/>
        <v>12.945849384243827</v>
      </c>
      <c r="G39" s="35">
        <v>1033.72</v>
      </c>
      <c r="H39" s="33">
        <f t="shared" si="5"/>
        <v>6.274426343690748</v>
      </c>
      <c r="I39" s="35">
        <v>0</v>
      </c>
    </row>
    <row r="40" spans="1:9" ht="76.5">
      <c r="A40" s="55" t="s">
        <v>127</v>
      </c>
      <c r="B40" s="35">
        <v>997</v>
      </c>
      <c r="C40" s="35">
        <v>158.26</v>
      </c>
      <c r="D40" s="35">
        <v>653.09</v>
      </c>
      <c r="E40" s="33">
        <f t="shared" si="3"/>
        <v>65.50551654964895</v>
      </c>
      <c r="F40" s="33">
        <f t="shared" si="4"/>
        <v>412.6690256539871</v>
      </c>
      <c r="G40" s="35">
        <v>239.78</v>
      </c>
      <c r="H40" s="33">
        <f t="shared" si="5"/>
        <v>272.37050629743936</v>
      </c>
      <c r="I40" s="35">
        <v>93.46</v>
      </c>
    </row>
    <row r="41" spans="1:9" ht="25.5">
      <c r="A41" s="4" t="s">
        <v>15</v>
      </c>
      <c r="B41" s="34">
        <v>953.5</v>
      </c>
      <c r="C41" s="34">
        <v>272</v>
      </c>
      <c r="D41" s="34">
        <v>235.9</v>
      </c>
      <c r="E41" s="33">
        <f t="shared" si="3"/>
        <v>24.740429994756163</v>
      </c>
      <c r="F41" s="33">
        <f t="shared" si="4"/>
        <v>86.7279411764706</v>
      </c>
      <c r="G41" s="34">
        <v>251.85</v>
      </c>
      <c r="H41" s="33">
        <f t="shared" si="5"/>
        <v>93.66686519753821</v>
      </c>
      <c r="I41" s="34">
        <v>92.17</v>
      </c>
    </row>
    <row r="42" spans="1:9" ht="25.5">
      <c r="A42" s="12" t="s">
        <v>115</v>
      </c>
      <c r="B42" s="34">
        <v>9443.9</v>
      </c>
      <c r="C42" s="34">
        <v>766.54</v>
      </c>
      <c r="D42" s="34">
        <v>1457.75</v>
      </c>
      <c r="E42" s="33">
        <f t="shared" si="3"/>
        <v>15.435889833649236</v>
      </c>
      <c r="F42" s="33">
        <f t="shared" si="4"/>
        <v>190.17272418921388</v>
      </c>
      <c r="G42" s="34">
        <v>416.11</v>
      </c>
      <c r="H42" s="33">
        <f t="shared" si="5"/>
        <v>350.3280382591142</v>
      </c>
      <c r="I42" s="34">
        <v>1123.37</v>
      </c>
    </row>
    <row r="43" spans="1:9" ht="25.5">
      <c r="A43" s="8" t="s">
        <v>16</v>
      </c>
      <c r="B43" s="42">
        <f>B44+B45+B46</f>
        <v>1440</v>
      </c>
      <c r="C43" s="42">
        <f>C44+C45+C46</f>
        <v>386.22</v>
      </c>
      <c r="D43" s="42">
        <f>D44+D45+D46</f>
        <v>1260.82</v>
      </c>
      <c r="E43" s="33">
        <f t="shared" si="3"/>
        <v>87.55694444444444</v>
      </c>
      <c r="F43" s="33">
        <f t="shared" si="4"/>
        <v>326.45124540417373</v>
      </c>
      <c r="G43" s="42">
        <f>G44+G45+G46</f>
        <v>1168.13</v>
      </c>
      <c r="H43" s="33">
        <f t="shared" si="5"/>
        <v>107.93490450549166</v>
      </c>
      <c r="I43" s="42">
        <f>I44+I45+I46</f>
        <v>591.03</v>
      </c>
    </row>
    <row r="44" spans="1:9" ht="12.75">
      <c r="A44" s="3" t="s">
        <v>112</v>
      </c>
      <c r="B44" s="35">
        <v>40</v>
      </c>
      <c r="C44" s="35">
        <v>16.22</v>
      </c>
      <c r="D44" s="35">
        <v>55.6</v>
      </c>
      <c r="E44" s="33">
        <f t="shared" si="3"/>
        <v>139</v>
      </c>
      <c r="F44" s="33">
        <f t="shared" si="4"/>
        <v>342.786683107275</v>
      </c>
      <c r="G44" s="35">
        <v>12.95</v>
      </c>
      <c r="H44" s="33">
        <f t="shared" si="5"/>
        <v>429.34362934362935</v>
      </c>
      <c r="I44" s="35">
        <v>4.61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84.44</v>
      </c>
      <c r="E45" s="33">
        <v>0</v>
      </c>
      <c r="F45" s="33">
        <v>0</v>
      </c>
      <c r="G45" s="35">
        <v>85.67</v>
      </c>
      <c r="H45" s="33">
        <f t="shared" si="5"/>
        <v>98.56425820007003</v>
      </c>
      <c r="I45" s="35">
        <v>21.04</v>
      </c>
    </row>
    <row r="46" spans="1:9" ht="12.75">
      <c r="A46" s="48" t="s">
        <v>111</v>
      </c>
      <c r="B46" s="35">
        <v>1400</v>
      </c>
      <c r="C46" s="35">
        <v>370</v>
      </c>
      <c r="D46" s="35">
        <v>1120.78</v>
      </c>
      <c r="E46" s="33">
        <f>$D:$D/$B:$B*100</f>
        <v>80.05571428571429</v>
      </c>
      <c r="F46" s="33">
        <f>$D:$D/$C:$C*100</f>
        <v>302.9135135135135</v>
      </c>
      <c r="G46" s="35">
        <v>1069.51</v>
      </c>
      <c r="H46" s="33">
        <f t="shared" si="5"/>
        <v>104.79378406934016</v>
      </c>
      <c r="I46" s="35">
        <v>565.38</v>
      </c>
    </row>
    <row r="47" spans="1:9" ht="12.75">
      <c r="A47" s="4" t="s">
        <v>17</v>
      </c>
      <c r="B47" s="42">
        <f>B48+B49+B50+B53+B54+B55+B56+B58+B59+B61+B62+B57+B52+B51</f>
        <v>7814.85</v>
      </c>
      <c r="C47" s="42">
        <f>C48+C49+C50+C53+C54+C55+C56+C58+C59+C61+C62+C57+C52+C51</f>
        <v>2376</v>
      </c>
      <c r="D47" s="42">
        <f>D48+D49+D50+D53+D54+D55+D56+D58+D59+D61+D62+D57+D52+D51</f>
        <v>3353.33</v>
      </c>
      <c r="E47" s="33">
        <f>$D:$D/$B:$B*100</f>
        <v>42.90971675719943</v>
      </c>
      <c r="F47" s="33">
        <f>$D:$D/$C:$C*100</f>
        <v>141.1334175084175</v>
      </c>
      <c r="G47" s="42">
        <f>G48+G49+G50+G53+G54+G55+G56+G58+G59+G61+G62+G57+G52+G51</f>
        <v>2246.79</v>
      </c>
      <c r="H47" s="33">
        <f t="shared" si="5"/>
        <v>149.24981863013457</v>
      </c>
      <c r="I47" s="42">
        <f>I48+I49+I50+I53+I54+I55+I56+I58+I59+I61+I62+I57+I52+I51</f>
        <v>911.71</v>
      </c>
    </row>
    <row r="48" spans="1:9" ht="25.5">
      <c r="A48" s="3" t="s">
        <v>18</v>
      </c>
      <c r="B48" s="35">
        <v>135</v>
      </c>
      <c r="C48" s="35">
        <v>31</v>
      </c>
      <c r="D48" s="35">
        <v>99.91</v>
      </c>
      <c r="E48" s="33">
        <f>$D:$D/$B:$B*100</f>
        <v>74.0074074074074</v>
      </c>
      <c r="F48" s="33">
        <f>$D:$D/$C:$C*100</f>
        <v>322.2903225806451</v>
      </c>
      <c r="G48" s="35">
        <v>34.3</v>
      </c>
      <c r="H48" s="33">
        <f t="shared" si="5"/>
        <v>291.28279883381924</v>
      </c>
      <c r="I48" s="35">
        <v>25.1</v>
      </c>
    </row>
    <row r="49" spans="1:9" ht="63.75">
      <c r="A49" s="3" t="s">
        <v>125</v>
      </c>
      <c r="B49" s="35">
        <v>200</v>
      </c>
      <c r="C49" s="35">
        <v>63</v>
      </c>
      <c r="D49" s="35">
        <v>235.1</v>
      </c>
      <c r="E49" s="33">
        <f>$D:$D/$B:$B*100</f>
        <v>117.55</v>
      </c>
      <c r="F49" s="33">
        <f>$D:$D/$C:$C*100</f>
        <v>373.1746031746032</v>
      </c>
      <c r="G49" s="35">
        <v>67</v>
      </c>
      <c r="H49" s="33">
        <f t="shared" si="5"/>
        <v>350.8955223880597</v>
      </c>
      <c r="I49" s="35">
        <v>10</v>
      </c>
    </row>
    <row r="50" spans="1:9" ht="52.5" customHeight="1">
      <c r="A50" s="5" t="s">
        <v>123</v>
      </c>
      <c r="B50" s="35">
        <v>90</v>
      </c>
      <c r="C50" s="35">
        <v>19</v>
      </c>
      <c r="D50" s="35">
        <v>20.6</v>
      </c>
      <c r="E50" s="33">
        <f>$D:$D/$B:$B*100</f>
        <v>22.88888888888889</v>
      </c>
      <c r="F50" s="33">
        <f>$D:$D/$C:$C*100</f>
        <v>108.42105263157895</v>
      </c>
      <c r="G50" s="35">
        <v>11.8</v>
      </c>
      <c r="H50" s="33">
        <f t="shared" si="5"/>
        <v>174.5762711864407</v>
      </c>
      <c r="I50" s="35">
        <v>0.6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14.18</v>
      </c>
      <c r="E51" s="33">
        <v>0</v>
      </c>
      <c r="F51" s="33">
        <v>0</v>
      </c>
      <c r="G51" s="35">
        <v>0</v>
      </c>
      <c r="H51" s="33">
        <v>0</v>
      </c>
      <c r="I51" s="35">
        <v>14.18</v>
      </c>
    </row>
    <row r="52" spans="1:9" ht="52.5" customHeight="1">
      <c r="A52" s="5" t="s">
        <v>140</v>
      </c>
      <c r="B52" s="35">
        <v>0</v>
      </c>
      <c r="C52" s="35">
        <v>0</v>
      </c>
      <c r="D52" s="35">
        <v>17.4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327</v>
      </c>
      <c r="D53" s="35">
        <v>355.42</v>
      </c>
      <c r="E53" s="33">
        <f>$D:$D/$B:$B*100</f>
        <v>30.986922406277245</v>
      </c>
      <c r="F53" s="33">
        <f>$D:$D/$C:$C*100</f>
        <v>108.69113149847097</v>
      </c>
      <c r="G53" s="35">
        <v>335.56</v>
      </c>
      <c r="H53" s="33">
        <f>$D:$D/$G:$G*100</f>
        <v>105.91846465609727</v>
      </c>
      <c r="I53" s="35">
        <v>94.67</v>
      </c>
    </row>
    <row r="54" spans="1:9" ht="63.75">
      <c r="A54" s="3" t="s">
        <v>20</v>
      </c>
      <c r="B54" s="35">
        <v>2060</v>
      </c>
      <c r="C54" s="35">
        <v>650</v>
      </c>
      <c r="D54" s="35">
        <v>788.88</v>
      </c>
      <c r="E54" s="33">
        <f>$D:$D/$B:$B*100</f>
        <v>38.29514563106796</v>
      </c>
      <c r="F54" s="33">
        <f>$D:$D/$C:$C*100</f>
        <v>121.36615384615384</v>
      </c>
      <c r="G54" s="35">
        <v>606.63</v>
      </c>
      <c r="H54" s="33">
        <f>$D:$D/$G:$G*100</f>
        <v>130.0430245784086</v>
      </c>
      <c r="I54" s="35">
        <v>167.77</v>
      </c>
    </row>
    <row r="55" spans="1:9" ht="25.5">
      <c r="A55" s="3" t="s">
        <v>21</v>
      </c>
      <c r="B55" s="35">
        <v>40</v>
      </c>
      <c r="C55" s="35">
        <v>12</v>
      </c>
      <c r="D55" s="35">
        <v>74</v>
      </c>
      <c r="E55" s="33">
        <f>$D:$D/$B:$B*100</f>
        <v>185</v>
      </c>
      <c r="F55" s="33">
        <f>$D:$D/$C:$C*100</f>
        <v>616.6666666666667</v>
      </c>
      <c r="G55" s="35">
        <v>16</v>
      </c>
      <c r="H55" s="33">
        <f>$D:$D/$G:$G*100</f>
        <v>462.5</v>
      </c>
      <c r="I55" s="35">
        <v>10</v>
      </c>
    </row>
    <row r="56" spans="1:9" ht="38.25">
      <c r="A56" s="3" t="s">
        <v>22</v>
      </c>
      <c r="B56" s="35">
        <v>5</v>
      </c>
      <c r="C56" s="35">
        <v>0</v>
      </c>
      <c r="D56" s="35">
        <v>0</v>
      </c>
      <c r="E56" s="33">
        <f>$D:$D/$B:$B*100</f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5</v>
      </c>
      <c r="D58" s="35">
        <v>0.59</v>
      </c>
      <c r="E58" s="33">
        <f>$D:$D/$B:$B*100</f>
        <v>3.6875</v>
      </c>
      <c r="F58" s="33">
        <f>$D:$D/$C:$C*100</f>
        <v>11.799999999999999</v>
      </c>
      <c r="G58" s="35">
        <v>11.44</v>
      </c>
      <c r="H58" s="33">
        <f>$D:$D/$G:$G*100</f>
        <v>5.1573426573426575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663</v>
      </c>
      <c r="D59" s="35">
        <v>701.18</v>
      </c>
      <c r="E59" s="33">
        <f>$D:$D/$B:$B*100</f>
        <v>45.15003219575016</v>
      </c>
      <c r="F59" s="33">
        <f>$D:$D/$C:$C*100</f>
        <v>105.75867269984916</v>
      </c>
      <c r="G59" s="35">
        <v>451.37</v>
      </c>
      <c r="H59" s="33">
        <f>$D:$D/$G:$G*100</f>
        <v>155.34483904557234</v>
      </c>
      <c r="I59" s="35">
        <v>350.33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18.28</v>
      </c>
      <c r="E61" s="33">
        <v>0</v>
      </c>
      <c r="F61" s="33">
        <v>0</v>
      </c>
      <c r="G61" s="35">
        <v>11.85</v>
      </c>
      <c r="H61" s="33">
        <f aca="true" t="shared" si="6" ref="H61:H69">$D:$D/$G:$G*100</f>
        <v>154.26160337552744</v>
      </c>
      <c r="I61" s="35">
        <v>10.2</v>
      </c>
    </row>
    <row r="62" spans="1:9" ht="38.25">
      <c r="A62" s="3" t="s">
        <v>23</v>
      </c>
      <c r="B62" s="35">
        <v>2568.85</v>
      </c>
      <c r="C62" s="35">
        <v>606</v>
      </c>
      <c r="D62" s="35">
        <v>1027.79</v>
      </c>
      <c r="E62" s="33">
        <f>$D:$D/$B:$B*100</f>
        <v>40.00973198123674</v>
      </c>
      <c r="F62" s="33">
        <f>$D:$D/$C:$C*100</f>
        <v>169.6023102310231</v>
      </c>
      <c r="G62" s="35">
        <v>700.84</v>
      </c>
      <c r="H62" s="33">
        <f t="shared" si="6"/>
        <v>146.65116146338679</v>
      </c>
      <c r="I62" s="35">
        <v>228.86</v>
      </c>
    </row>
    <row r="63" spans="1:9" ht="12.75">
      <c r="A63" s="6" t="s">
        <v>24</v>
      </c>
      <c r="B63" s="34">
        <v>0</v>
      </c>
      <c r="C63" s="34">
        <v>0</v>
      </c>
      <c r="D63" s="34">
        <v>87.37</v>
      </c>
      <c r="E63" s="33">
        <v>0</v>
      </c>
      <c r="F63" s="33">
        <v>0</v>
      </c>
      <c r="G63" s="34">
        <v>663.41</v>
      </c>
      <c r="H63" s="33">
        <f t="shared" si="6"/>
        <v>13.169834642227283</v>
      </c>
      <c r="I63" s="34">
        <v>25.38</v>
      </c>
    </row>
    <row r="64" spans="1:9" ht="12.75">
      <c r="A64" s="8" t="s">
        <v>25</v>
      </c>
      <c r="B64" s="42">
        <f>B8+B16+B21+B25+B28+B32+B35+B41+B42+B43+B63+B47</f>
        <v>388129.85</v>
      </c>
      <c r="C64" s="42">
        <f>C8+C16+C21+C25+C28+C32+C35+C41+C42+C43+C63+C47</f>
        <v>114338.04</v>
      </c>
      <c r="D64" s="42">
        <f>D8+D16+D21+D25+D28+D32+D35+D41+D42+D43+D63+D47</f>
        <v>110073.65999999999</v>
      </c>
      <c r="E64" s="33">
        <f aca="true" t="shared" si="7" ref="E64:E70">$D:$D/$B:$B*100</f>
        <v>28.360008899083645</v>
      </c>
      <c r="F64" s="33">
        <f aca="true" t="shared" si="8" ref="F64:F69">$D:$D/$C:$C*100</f>
        <v>96.27037510875645</v>
      </c>
      <c r="G64" s="42">
        <f>G8+G16+G21+G25+G28+G32+G35+G41+G42+G43+G63+G47</f>
        <v>115699.10000000002</v>
      </c>
      <c r="H64" s="33">
        <f t="shared" si="6"/>
        <v>95.13787056251948</v>
      </c>
      <c r="I64" s="42">
        <f>I8+I16+I21+I25+I28+I32+I35+I41+I42+I43+I63+I47</f>
        <v>37442.18</v>
      </c>
    </row>
    <row r="65" spans="1:9" ht="12.75">
      <c r="A65" s="8" t="s">
        <v>26</v>
      </c>
      <c r="B65" s="42">
        <f>B66+B71</f>
        <v>1516778.0999999999</v>
      </c>
      <c r="C65" s="42">
        <f>C66+C71</f>
        <v>434659.14</v>
      </c>
      <c r="D65" s="42">
        <f>D66+D71</f>
        <v>434582.89</v>
      </c>
      <c r="E65" s="33">
        <f t="shared" si="7"/>
        <v>28.651711809393877</v>
      </c>
      <c r="F65" s="33">
        <f t="shared" si="8"/>
        <v>99.98245751832113</v>
      </c>
      <c r="G65" s="42">
        <f>G66+G71</f>
        <v>363190.08</v>
      </c>
      <c r="H65" s="33">
        <f t="shared" si="6"/>
        <v>119.65714757407471</v>
      </c>
      <c r="I65" s="42">
        <f>I66+I71</f>
        <v>144419.98</v>
      </c>
    </row>
    <row r="66" spans="1:9" ht="25.5">
      <c r="A66" s="8" t="s">
        <v>27</v>
      </c>
      <c r="B66" s="42">
        <f>B67+B68+B69+B70</f>
        <v>1516778.0999999999</v>
      </c>
      <c r="C66" s="42">
        <f>C67+C68+C69+C70</f>
        <v>434659.14</v>
      </c>
      <c r="D66" s="42">
        <f>D67+D68+D69+D70</f>
        <v>434659.14</v>
      </c>
      <c r="E66" s="33">
        <f t="shared" si="7"/>
        <v>28.65673891256737</v>
      </c>
      <c r="F66" s="33">
        <f t="shared" si="8"/>
        <v>100</v>
      </c>
      <c r="G66" s="42">
        <f>G67+G68+G69+G70</f>
        <v>367272.38</v>
      </c>
      <c r="H66" s="33">
        <f t="shared" si="6"/>
        <v>118.34789754677442</v>
      </c>
      <c r="I66" s="42">
        <f>I67+I68+I69+I70</f>
        <v>144443.26</v>
      </c>
    </row>
    <row r="67" spans="1:9" ht="12.75">
      <c r="A67" s="3" t="s">
        <v>28</v>
      </c>
      <c r="B67" s="35">
        <v>276183.3</v>
      </c>
      <c r="C67" s="35">
        <v>169237.2</v>
      </c>
      <c r="D67" s="35">
        <v>169237.2</v>
      </c>
      <c r="E67" s="33">
        <f t="shared" si="7"/>
        <v>61.27713007991432</v>
      </c>
      <c r="F67" s="33">
        <f t="shared" si="8"/>
        <v>100</v>
      </c>
      <c r="G67" s="35">
        <v>111841.1</v>
      </c>
      <c r="H67" s="33">
        <f t="shared" si="6"/>
        <v>151.31932715254052</v>
      </c>
      <c r="I67" s="35">
        <v>42586.1</v>
      </c>
    </row>
    <row r="68" spans="1:9" ht="12.75">
      <c r="A68" s="3" t="s">
        <v>29</v>
      </c>
      <c r="B68" s="35">
        <v>300437.2</v>
      </c>
      <c r="C68" s="35">
        <v>19367.93</v>
      </c>
      <c r="D68" s="35">
        <v>19367.93</v>
      </c>
      <c r="E68" s="33">
        <f t="shared" si="7"/>
        <v>6.446581848053437</v>
      </c>
      <c r="F68" s="33">
        <f t="shared" si="8"/>
        <v>100</v>
      </c>
      <c r="G68" s="35">
        <v>11707.89</v>
      </c>
      <c r="H68" s="33">
        <f t="shared" si="6"/>
        <v>165.42630653345736</v>
      </c>
      <c r="I68" s="35">
        <v>12574.98</v>
      </c>
    </row>
    <row r="69" spans="1:9" ht="12.75">
      <c r="A69" s="3" t="s">
        <v>30</v>
      </c>
      <c r="B69" s="35">
        <v>931699.4</v>
      </c>
      <c r="C69" s="35">
        <v>246054.01</v>
      </c>
      <c r="D69" s="35">
        <v>246054.01</v>
      </c>
      <c r="E69" s="33">
        <f t="shared" si="7"/>
        <v>26.409162654821934</v>
      </c>
      <c r="F69" s="33">
        <f t="shared" si="8"/>
        <v>100</v>
      </c>
      <c r="G69" s="35">
        <v>243723.39</v>
      </c>
      <c r="H69" s="33">
        <f t="shared" si="6"/>
        <v>100.95625618862431</v>
      </c>
      <c r="I69" s="35">
        <v>89282.18</v>
      </c>
    </row>
    <row r="70" spans="1:9" ht="24.75" customHeight="1">
      <c r="A70" s="3" t="s">
        <v>31</v>
      </c>
      <c r="B70" s="35">
        <v>8458.2</v>
      </c>
      <c r="C70" s="35">
        <v>0</v>
      </c>
      <c r="D70" s="35">
        <v>0</v>
      </c>
      <c r="E70" s="33">
        <f t="shared" si="7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0</v>
      </c>
      <c r="C71" s="34">
        <v>0</v>
      </c>
      <c r="D71" s="34">
        <v>-76.25</v>
      </c>
      <c r="E71" s="33">
        <v>0</v>
      </c>
      <c r="F71" s="33">
        <v>0</v>
      </c>
      <c r="G71" s="34">
        <v>-4082.3</v>
      </c>
      <c r="H71" s="33">
        <f>$D:$D/$G:$G*100</f>
        <v>1.8678196114935208</v>
      </c>
      <c r="I71" s="34">
        <v>-23.28</v>
      </c>
    </row>
    <row r="72" spans="1:9" ht="12.75">
      <c r="A72" s="6" t="s">
        <v>32</v>
      </c>
      <c r="B72" s="42">
        <f>B65+B64</f>
        <v>1904907.9499999997</v>
      </c>
      <c r="C72" s="42">
        <f>C65+C64</f>
        <v>548997.18</v>
      </c>
      <c r="D72" s="42">
        <f>D65+D64-0.1</f>
        <v>544656.4500000001</v>
      </c>
      <c r="E72" s="33">
        <f>$D:$D/$B:$B*100</f>
        <v>28.592271348334712</v>
      </c>
      <c r="F72" s="33">
        <f>$D:$D/$C:$C*100</f>
        <v>99.20933473647351</v>
      </c>
      <c r="G72" s="42">
        <f>G65+G64</f>
        <v>478889.18000000005</v>
      </c>
      <c r="H72" s="33">
        <f>$D:$D/$G:$G*100</f>
        <v>113.73329629205655</v>
      </c>
      <c r="I72" s="42">
        <f>I65+I64</f>
        <v>181862.16</v>
      </c>
    </row>
    <row r="73" spans="1:9" ht="12.75">
      <c r="A73" s="63" t="s">
        <v>34</v>
      </c>
      <c r="B73" s="64"/>
      <c r="C73" s="64"/>
      <c r="D73" s="64"/>
      <c r="E73" s="64"/>
      <c r="F73" s="64"/>
      <c r="G73" s="64"/>
      <c r="H73" s="64"/>
      <c r="I73" s="65"/>
    </row>
    <row r="74" spans="1:9" ht="12.75">
      <c r="A74" s="13" t="s">
        <v>35</v>
      </c>
      <c r="B74" s="42">
        <f>B75+B76+B77+B78+B79+B80+B81+B82</f>
        <v>99637</v>
      </c>
      <c r="C74" s="42">
        <f>C75+C76+C77+C78+C79+C80+C81+C82</f>
        <v>25265.100000000002</v>
      </c>
      <c r="D74" s="42">
        <f>D75+D76+D77+D78+D79+D80+D81+D82</f>
        <v>22398.7</v>
      </c>
      <c r="E74" s="33">
        <f>$D:$D/$B:$B*100</f>
        <v>22.480303501711212</v>
      </c>
      <c r="F74" s="33">
        <f>$D:$D/$C:$C*100</f>
        <v>88.6547055028478</v>
      </c>
      <c r="G74" s="42">
        <f>G75+G76+G77+G78+G79+G80+G81+G82</f>
        <v>25578.6</v>
      </c>
      <c r="H74" s="33">
        <f>$D:$D/$G:$G*100</f>
        <v>87.5681233531155</v>
      </c>
      <c r="I74" s="42">
        <f>I75+I76+I77+I78+I79+I80+I81+I82</f>
        <v>6028.9</v>
      </c>
    </row>
    <row r="75" spans="1:9" ht="14.25" customHeight="1">
      <c r="A75" s="14" t="s">
        <v>36</v>
      </c>
      <c r="B75" s="43">
        <v>1246.6</v>
      </c>
      <c r="C75" s="43">
        <v>401.5</v>
      </c>
      <c r="D75" s="43">
        <v>401.5</v>
      </c>
      <c r="E75" s="36">
        <f>$D:$D/$B:$B*100</f>
        <v>32.2076046847425</v>
      </c>
      <c r="F75" s="36">
        <f>$D:$D/$C:$C*100</f>
        <v>100</v>
      </c>
      <c r="G75" s="43">
        <v>381.4</v>
      </c>
      <c r="H75" s="36">
        <f>$D:$D/$G:$G*100</f>
        <v>105.2700576822234</v>
      </c>
      <c r="I75" s="43">
        <f>D75-март!D74</f>
        <v>106.10000000000002</v>
      </c>
    </row>
    <row r="76" spans="1:9" ht="12.75">
      <c r="A76" s="14" t="s">
        <v>37</v>
      </c>
      <c r="B76" s="43">
        <v>4243.6</v>
      </c>
      <c r="C76" s="43">
        <v>952.6</v>
      </c>
      <c r="D76" s="43">
        <v>838.1</v>
      </c>
      <c r="E76" s="36">
        <f>$D:$D/$B:$B*100</f>
        <v>19.749740786124985</v>
      </c>
      <c r="F76" s="36">
        <f>$D:$D/$C:$C*100</f>
        <v>87.980264539156</v>
      </c>
      <c r="G76" s="43">
        <v>997</v>
      </c>
      <c r="H76" s="36">
        <f>$D:$D/$G:$G*100</f>
        <v>84.06218655967905</v>
      </c>
      <c r="I76" s="43">
        <f>D76-март!D75</f>
        <v>239.39999999999998</v>
      </c>
    </row>
    <row r="77" spans="1:9" ht="25.5">
      <c r="A77" s="14" t="s">
        <v>38</v>
      </c>
      <c r="B77" s="43">
        <v>35581.4</v>
      </c>
      <c r="C77" s="43">
        <v>11824.2</v>
      </c>
      <c r="D77" s="43">
        <v>10238.6</v>
      </c>
      <c r="E77" s="36">
        <f>$D:$D/$B:$B*100</f>
        <v>28.77514656534032</v>
      </c>
      <c r="F77" s="36">
        <f>$D:$D/$C:$C*100</f>
        <v>86.59021329138547</v>
      </c>
      <c r="G77" s="43">
        <v>10295.2</v>
      </c>
      <c r="H77" s="36">
        <f>$D:$D/$G:$G*100</f>
        <v>99.45022923304063</v>
      </c>
      <c r="I77" s="43">
        <f>D77-март!D76</f>
        <v>2579.3</v>
      </c>
    </row>
    <row r="78" spans="1:9" ht="12.75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D78-март!D77</f>
        <v>0</v>
      </c>
    </row>
    <row r="79" spans="1:9" ht="25.5">
      <c r="A79" s="3" t="s">
        <v>39</v>
      </c>
      <c r="B79" s="43">
        <v>10418.1</v>
      </c>
      <c r="C79" s="43">
        <v>3653.5</v>
      </c>
      <c r="D79" s="43">
        <v>2976.6</v>
      </c>
      <c r="E79" s="36">
        <f>$D:$D/$B:$B*100</f>
        <v>28.57142857142857</v>
      </c>
      <c r="F79" s="36">
        <f>$D:$D/$C:$C*100</f>
        <v>81.47256055836868</v>
      </c>
      <c r="G79" s="43">
        <v>3510.9</v>
      </c>
      <c r="H79" s="36">
        <f>$D:$D/$G:$G*100</f>
        <v>84.78167991113389</v>
      </c>
      <c r="I79" s="43">
        <f>D79-март!D78</f>
        <v>729.1999999999998</v>
      </c>
    </row>
    <row r="80" spans="1:9" ht="12.75">
      <c r="A80" s="14" t="s">
        <v>40</v>
      </c>
      <c r="B80" s="43">
        <v>1490</v>
      </c>
      <c r="C80" s="43">
        <v>0</v>
      </c>
      <c r="D80" s="43">
        <v>0</v>
      </c>
      <c r="E80" s="36">
        <v>0</v>
      </c>
      <c r="F80" s="36">
        <v>0</v>
      </c>
      <c r="G80" s="43"/>
      <c r="H80" s="36">
        <v>0</v>
      </c>
      <c r="I80" s="43">
        <f>D80-март!D79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D81-март!D80</f>
        <v>0</v>
      </c>
    </row>
    <row r="82" spans="1:9" ht="12.75">
      <c r="A82" s="3" t="s">
        <v>42</v>
      </c>
      <c r="B82" s="43">
        <v>46357.3</v>
      </c>
      <c r="C82" s="43">
        <v>8433.3</v>
      </c>
      <c r="D82" s="43">
        <v>7943.9</v>
      </c>
      <c r="E82" s="36">
        <f>$D:$D/$B:$B*100</f>
        <v>17.13624391411924</v>
      </c>
      <c r="F82" s="36">
        <f>$D:$D/$C:$C*100</f>
        <v>94.19681500717395</v>
      </c>
      <c r="G82" s="43">
        <v>10394.1</v>
      </c>
      <c r="H82" s="36">
        <f>$D:$D/$G:$G*100</f>
        <v>76.4270114776652</v>
      </c>
      <c r="I82" s="43">
        <f>D82-март!D81</f>
        <v>2374.8999999999996</v>
      </c>
    </row>
    <row r="83" spans="1:9" ht="12.75">
      <c r="A83" s="13" t="s">
        <v>43</v>
      </c>
      <c r="B83" s="34">
        <v>266.6</v>
      </c>
      <c r="C83" s="34">
        <v>85.9</v>
      </c>
      <c r="D83" s="34">
        <v>68.9</v>
      </c>
      <c r="E83" s="33">
        <f>$D:$D/$B:$B*100</f>
        <v>25.84396099024756</v>
      </c>
      <c r="F83" s="33">
        <f>$D:$D/$C:$C*100</f>
        <v>80.20954598370199</v>
      </c>
      <c r="G83" s="34">
        <v>80.3</v>
      </c>
      <c r="H83" s="33">
        <f>$D:$D/$G:$G*100</f>
        <v>85.80323785803239</v>
      </c>
      <c r="I83" s="42">
        <f>D83-март!D82</f>
        <v>18.60000000000001</v>
      </c>
    </row>
    <row r="84" spans="1:9" ht="25.5">
      <c r="A84" s="15" t="s">
        <v>44</v>
      </c>
      <c r="B84" s="34">
        <f>4465.3+67.8+30</f>
        <v>4563.1</v>
      </c>
      <c r="C84" s="34">
        <v>1000.5</v>
      </c>
      <c r="D84" s="34">
        <v>751.8</v>
      </c>
      <c r="E84" s="33">
        <f>$D:$D/$B:$B*100</f>
        <v>16.47564155946615</v>
      </c>
      <c r="F84" s="33">
        <f>$D:$D/$C:$C*100</f>
        <v>75.1424287856072</v>
      </c>
      <c r="G84" s="34">
        <v>570</v>
      </c>
      <c r="H84" s="33">
        <f>$D:$D/$G:$G*100</f>
        <v>131.89473684210526</v>
      </c>
      <c r="I84" s="42">
        <f>D84-март!D83</f>
        <v>244.59999999999997</v>
      </c>
    </row>
    <row r="85" spans="1:9" ht="12.75">
      <c r="A85" s="13" t="s">
        <v>45</v>
      </c>
      <c r="B85" s="42">
        <f>B86+B87+B88+B89+B90</f>
        <v>227287.6</v>
      </c>
      <c r="C85" s="42">
        <f>C86+C87+C88+C89+C90</f>
        <v>50904.5</v>
      </c>
      <c r="D85" s="42">
        <f>D86+D87+D88+D89+D90</f>
        <v>45879.9</v>
      </c>
      <c r="E85" s="33">
        <f>$D:$D/$B:$B*100</f>
        <v>20.18583503895505</v>
      </c>
      <c r="F85" s="33">
        <f>$D:$D/$C:$C*100</f>
        <v>90.12935987977487</v>
      </c>
      <c r="G85" s="42">
        <f>G86+G87+G88+G89+G90</f>
        <v>15616.8</v>
      </c>
      <c r="H85" s="33">
        <f>$D:$D/$G:$G*100</f>
        <v>293.78553865068386</v>
      </c>
      <c r="I85" s="42">
        <f>D85-март!D84</f>
        <v>7272.700000000004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D86-март!D85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D87-март!D86</f>
        <v>0</v>
      </c>
    </row>
    <row r="88" spans="1:9" ht="12.75">
      <c r="A88" s="14" t="s">
        <v>46</v>
      </c>
      <c r="B88" s="43">
        <v>15243</v>
      </c>
      <c r="C88" s="43">
        <v>3807</v>
      </c>
      <c r="D88" s="43">
        <v>3807</v>
      </c>
      <c r="E88" s="36">
        <f aca="true" t="shared" si="9" ref="E88:E95">$D:$D/$B:$B*100</f>
        <v>24.97539854359378</v>
      </c>
      <c r="F88" s="36">
        <f aca="true" t="shared" si="10" ref="F88:F95">$D:$D/$C:$C*100</f>
        <v>100</v>
      </c>
      <c r="G88" s="43">
        <v>3785.1</v>
      </c>
      <c r="H88" s="36">
        <f>$D:$D/$G:$G*100</f>
        <v>100.57858444955218</v>
      </c>
      <c r="I88" s="43">
        <f>D88-март!D87</f>
        <v>1288.8000000000002</v>
      </c>
    </row>
    <row r="89" spans="1:9" ht="12.75">
      <c r="A89" s="16" t="s">
        <v>89</v>
      </c>
      <c r="B89" s="35">
        <v>170098.1</v>
      </c>
      <c r="C89" s="35">
        <v>13873.9</v>
      </c>
      <c r="D89" s="35">
        <v>10086.9</v>
      </c>
      <c r="E89" s="36">
        <f t="shared" si="9"/>
        <v>5.930048601365917</v>
      </c>
      <c r="F89" s="36">
        <f t="shared" si="10"/>
        <v>72.70414231038136</v>
      </c>
      <c r="G89" s="35">
        <v>8775.5</v>
      </c>
      <c r="H89" s="36">
        <f>$D:$D/$G:$G*100</f>
        <v>114.94387784171842</v>
      </c>
      <c r="I89" s="43">
        <f>D89-март!D88</f>
        <v>5107.7</v>
      </c>
    </row>
    <row r="90" spans="1:9" ht="12.75">
      <c r="A90" s="14" t="s">
        <v>47</v>
      </c>
      <c r="B90" s="43">
        <v>41946.5</v>
      </c>
      <c r="C90" s="43">
        <v>33223.6</v>
      </c>
      <c r="D90" s="43">
        <v>31986</v>
      </c>
      <c r="E90" s="36">
        <f t="shared" si="9"/>
        <v>76.25427628050016</v>
      </c>
      <c r="F90" s="36">
        <f t="shared" si="10"/>
        <v>96.27493709290987</v>
      </c>
      <c r="G90" s="43">
        <v>3056.2</v>
      </c>
      <c r="H90" s="36">
        <f>$D:$D/$G:$G*100</f>
        <v>1046.5938093056736</v>
      </c>
      <c r="I90" s="43">
        <f>D90-март!D89</f>
        <v>876.2000000000007</v>
      </c>
    </row>
    <row r="91" spans="1:9" ht="12.75">
      <c r="A91" s="13" t="s">
        <v>48</v>
      </c>
      <c r="B91" s="42">
        <f>B92+B93+B94+B95</f>
        <v>109795.1</v>
      </c>
      <c r="C91" s="42">
        <f>C92+C93+C94+C95</f>
        <v>16493.3</v>
      </c>
      <c r="D91" s="42">
        <f>D92+D93+D94+D95</f>
        <v>12037.5</v>
      </c>
      <c r="E91" s="33">
        <f t="shared" si="9"/>
        <v>10.963604022401729</v>
      </c>
      <c r="F91" s="33">
        <f t="shared" si="10"/>
        <v>72.98418145550012</v>
      </c>
      <c r="G91" s="42">
        <f>G92+G93+G94+G95</f>
        <v>11012</v>
      </c>
      <c r="H91" s="33">
        <f>$D:$D/$G:$G*100</f>
        <v>109.31256810751906</v>
      </c>
      <c r="I91" s="42">
        <f>D91-март!D90</f>
        <v>2744.8999999999996</v>
      </c>
    </row>
    <row r="92" spans="1:9" ht="12.75" hidden="1">
      <c r="A92" s="14" t="s">
        <v>49</v>
      </c>
      <c r="B92" s="43"/>
      <c r="C92" s="43"/>
      <c r="D92" s="43"/>
      <c r="E92" s="36" t="e">
        <f t="shared" si="9"/>
        <v>#DIV/0!</v>
      </c>
      <c r="F92" s="36" t="e">
        <f t="shared" si="10"/>
        <v>#DIV/0!</v>
      </c>
      <c r="G92" s="43"/>
      <c r="H92" s="36">
        <v>0</v>
      </c>
      <c r="I92" s="43">
        <f>D92-март!D91</f>
        <v>0</v>
      </c>
    </row>
    <row r="93" spans="1:9" ht="12.75">
      <c r="A93" s="14" t="s">
        <v>50</v>
      </c>
      <c r="B93" s="43">
        <v>25730.9</v>
      </c>
      <c r="C93" s="43">
        <v>3702.6</v>
      </c>
      <c r="D93" s="43">
        <v>0</v>
      </c>
      <c r="E93" s="36">
        <f t="shared" si="9"/>
        <v>0</v>
      </c>
      <c r="F93" s="36">
        <f t="shared" si="10"/>
        <v>0</v>
      </c>
      <c r="G93" s="43">
        <v>405.7</v>
      </c>
      <c r="H93" s="36">
        <v>0</v>
      </c>
      <c r="I93" s="43">
        <f>D93-март!D92</f>
        <v>0</v>
      </c>
    </row>
    <row r="94" spans="1:9" ht="12.75">
      <c r="A94" s="14" t="s">
        <v>51</v>
      </c>
      <c r="B94" s="43">
        <v>55640.6</v>
      </c>
      <c r="C94" s="43">
        <v>7749.3</v>
      </c>
      <c r="D94" s="43">
        <v>7207.7</v>
      </c>
      <c r="E94" s="36">
        <f t="shared" si="9"/>
        <v>12.954029970920514</v>
      </c>
      <c r="F94" s="36">
        <f t="shared" si="10"/>
        <v>93.01098163705109</v>
      </c>
      <c r="G94" s="43">
        <v>5737.2</v>
      </c>
      <c r="H94" s="36">
        <f>$D:$D/$G:$G*100</f>
        <v>125.63096981105765</v>
      </c>
      <c r="I94" s="43">
        <f>D94-март!D93</f>
        <v>1571.8999999999996</v>
      </c>
    </row>
    <row r="95" spans="1:9" ht="12.75">
      <c r="A95" s="14" t="s">
        <v>52</v>
      </c>
      <c r="B95" s="43">
        <v>28423.6</v>
      </c>
      <c r="C95" s="43">
        <v>5041.4</v>
      </c>
      <c r="D95" s="43">
        <v>4829.8</v>
      </c>
      <c r="E95" s="36">
        <f t="shared" si="9"/>
        <v>16.992217734558608</v>
      </c>
      <c r="F95" s="36">
        <f t="shared" si="10"/>
        <v>95.80275320347523</v>
      </c>
      <c r="G95" s="43">
        <v>4869.1</v>
      </c>
      <c r="H95" s="36">
        <f>$D:$D/$G:$G*100</f>
        <v>99.19286931876528</v>
      </c>
      <c r="I95" s="43">
        <f>D95-март!D94</f>
        <v>1173</v>
      </c>
    </row>
    <row r="96" spans="1:9" ht="12.75">
      <c r="A96" s="17" t="s">
        <v>53</v>
      </c>
      <c r="B96" s="42">
        <f>B97+B98+B99+B100+B101</f>
        <v>1101895.2</v>
      </c>
      <c r="C96" s="42">
        <f aca="true" t="shared" si="11" ref="C96:H96">C97+C98+C99+C100+C101</f>
        <v>321273.73</v>
      </c>
      <c r="D96" s="42">
        <f t="shared" si="11"/>
        <v>300365.8</v>
      </c>
      <c r="E96" s="42">
        <f t="shared" si="11"/>
        <v>122.03924018385308</v>
      </c>
      <c r="F96" s="42">
        <f t="shared" si="11"/>
        <v>437.93539878622107</v>
      </c>
      <c r="G96" s="42">
        <f>G97+G98+G100+G101</f>
        <v>292523.49999999994</v>
      </c>
      <c r="H96" s="42">
        <f t="shared" si="11"/>
        <v>343.0246880838627</v>
      </c>
      <c r="I96" s="42">
        <f>D96-март!D95</f>
        <v>82308.59999999998</v>
      </c>
    </row>
    <row r="97" spans="1:9" ht="12.75">
      <c r="A97" s="14" t="s">
        <v>54</v>
      </c>
      <c r="B97" s="43">
        <v>434790.2</v>
      </c>
      <c r="C97" s="43">
        <v>127237.9</v>
      </c>
      <c r="D97" s="43">
        <v>119353.1</v>
      </c>
      <c r="E97" s="36">
        <f aca="true" t="shared" si="12" ref="E97:E114">$D:$D/$B:$B*100</f>
        <v>27.450733710189425</v>
      </c>
      <c r="F97" s="36">
        <f aca="true" t="shared" si="13" ref="F97:F104">$D:$D/$C:$C*100</f>
        <v>93.80310426374533</v>
      </c>
      <c r="G97" s="43">
        <v>112380.1</v>
      </c>
      <c r="H97" s="36">
        <f>$D:$D/$G:$G*100</f>
        <v>106.20483519769068</v>
      </c>
      <c r="I97" s="43">
        <f>D97-март!D96</f>
        <v>34697.70000000001</v>
      </c>
    </row>
    <row r="98" spans="1:9" ht="12.75">
      <c r="A98" s="14" t="s">
        <v>55</v>
      </c>
      <c r="B98" s="43">
        <v>486705.7</v>
      </c>
      <c r="C98" s="43">
        <v>145417.7</v>
      </c>
      <c r="D98" s="43">
        <v>136968.9</v>
      </c>
      <c r="E98" s="36">
        <f t="shared" si="12"/>
        <v>28.142037374947527</v>
      </c>
      <c r="F98" s="36">
        <f t="shared" si="13"/>
        <v>94.18997824886516</v>
      </c>
      <c r="G98" s="43">
        <v>159461.5</v>
      </c>
      <c r="H98" s="36">
        <f>$D:$D/$G:$G*100</f>
        <v>85.89465168708435</v>
      </c>
      <c r="I98" s="43">
        <f>D98-март!D97</f>
        <v>34185.399999999994</v>
      </c>
    </row>
    <row r="99" spans="1:9" ht="12.75">
      <c r="A99" s="14" t="s">
        <v>134</v>
      </c>
      <c r="B99" s="43">
        <v>96444.5</v>
      </c>
      <c r="C99" s="43">
        <v>28288.2</v>
      </c>
      <c r="D99" s="43">
        <v>27482.8</v>
      </c>
      <c r="E99" s="36">
        <f t="shared" si="12"/>
        <v>28.495974368678358</v>
      </c>
      <c r="F99" s="36">
        <f t="shared" si="13"/>
        <v>97.15287646439151</v>
      </c>
      <c r="G99" s="30">
        <v>0</v>
      </c>
      <c r="H99" s="36">
        <v>0</v>
      </c>
      <c r="I99" s="43">
        <f>D99-март!D98</f>
        <v>8321.3</v>
      </c>
    </row>
    <row r="100" spans="1:9" ht="12.75">
      <c r="A100" s="14" t="s">
        <v>56</v>
      </c>
      <c r="B100" s="43">
        <v>38541.1</v>
      </c>
      <c r="C100" s="43">
        <v>5865.2</v>
      </c>
      <c r="D100" s="43">
        <v>3778.2</v>
      </c>
      <c r="E100" s="36">
        <f t="shared" si="12"/>
        <v>9.803041428501002</v>
      </c>
      <c r="F100" s="36">
        <f t="shared" si="13"/>
        <v>64.41724067380481</v>
      </c>
      <c r="G100" s="43">
        <v>8895.1</v>
      </c>
      <c r="H100" s="36">
        <f>$D:$D/$G:$G*100</f>
        <v>42.475070544457054</v>
      </c>
      <c r="I100" s="43">
        <f>D100-март!D99</f>
        <v>1276.5</v>
      </c>
    </row>
    <row r="101" spans="1:9" ht="12.75">
      <c r="A101" s="14" t="s">
        <v>57</v>
      </c>
      <c r="B101" s="43">
        <v>45413.7</v>
      </c>
      <c r="C101" s="43">
        <v>14464.73</v>
      </c>
      <c r="D101" s="35">
        <v>12782.8</v>
      </c>
      <c r="E101" s="36">
        <f t="shared" si="12"/>
        <v>28.147453301536764</v>
      </c>
      <c r="F101" s="36">
        <f t="shared" si="13"/>
        <v>88.3721991354142</v>
      </c>
      <c r="G101" s="35">
        <v>11786.8</v>
      </c>
      <c r="H101" s="36">
        <f>$D:$D/$G:$G*100</f>
        <v>108.45013065463061</v>
      </c>
      <c r="I101" s="43">
        <f>D101-март!D100</f>
        <v>3827.699999999999</v>
      </c>
    </row>
    <row r="102" spans="1:9" ht="25.5">
      <c r="A102" s="17" t="s">
        <v>58</v>
      </c>
      <c r="B102" s="42">
        <f>B103+B104</f>
        <v>161066.4</v>
      </c>
      <c r="C102" s="42">
        <f>C103+C104</f>
        <v>29006.4</v>
      </c>
      <c r="D102" s="42">
        <f>D103+D104</f>
        <v>26100.100000000002</v>
      </c>
      <c r="E102" s="33">
        <f t="shared" si="12"/>
        <v>16.20455911350847</v>
      </c>
      <c r="F102" s="33">
        <f t="shared" si="13"/>
        <v>89.98048706492361</v>
      </c>
      <c r="G102" s="42">
        <f>G103+G104</f>
        <v>29247.9</v>
      </c>
      <c r="H102" s="33">
        <f>$D:$D/$G:$G*100</f>
        <v>89.23751790726855</v>
      </c>
      <c r="I102" s="42">
        <f>D102-март!D101</f>
        <v>7568.700000000004</v>
      </c>
    </row>
    <row r="103" spans="1:9" ht="12.75">
      <c r="A103" s="14" t="s">
        <v>59</v>
      </c>
      <c r="B103" s="43">
        <v>158159.1</v>
      </c>
      <c r="C103" s="43">
        <v>28163</v>
      </c>
      <c r="D103" s="43">
        <v>25256.7</v>
      </c>
      <c r="E103" s="36">
        <f t="shared" si="12"/>
        <v>15.969172813957591</v>
      </c>
      <c r="F103" s="36">
        <f t="shared" si="13"/>
        <v>89.68043177218337</v>
      </c>
      <c r="G103" s="43">
        <v>28227.2</v>
      </c>
      <c r="H103" s="36">
        <f>$D:$D/$G:$G*100</f>
        <v>89.47646241922685</v>
      </c>
      <c r="I103" s="43">
        <f>D103-март!D102</f>
        <v>7314.600000000002</v>
      </c>
    </row>
    <row r="104" spans="1:9" ht="25.5">
      <c r="A104" s="14" t="s">
        <v>60</v>
      </c>
      <c r="B104" s="43">
        <v>2907.3</v>
      </c>
      <c r="C104" s="43">
        <v>843.4</v>
      </c>
      <c r="D104" s="43">
        <v>843.4</v>
      </c>
      <c r="E104" s="36">
        <f t="shared" si="12"/>
        <v>29.009734117566122</v>
      </c>
      <c r="F104" s="36">
        <f t="shared" si="13"/>
        <v>100</v>
      </c>
      <c r="G104" s="43">
        <v>1020.7</v>
      </c>
      <c r="H104" s="36">
        <f>$D:$D/$G:$G*100</f>
        <v>82.62956794356813</v>
      </c>
      <c r="I104" s="43">
        <f>D104-март!D103</f>
        <v>254.10000000000002</v>
      </c>
    </row>
    <row r="105" spans="1:9" ht="12.75">
      <c r="A105" s="17" t="s">
        <v>116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2"/>
        <v>0</v>
      </c>
      <c r="F105" s="33">
        <v>0</v>
      </c>
      <c r="G105" s="42">
        <f>G106</f>
        <v>0</v>
      </c>
      <c r="H105" s="33">
        <v>0</v>
      </c>
      <c r="I105" s="42">
        <f>D105-март!D104</f>
        <v>0</v>
      </c>
    </row>
    <row r="106" spans="1:9" ht="12.75">
      <c r="A106" s="14" t="s">
        <v>117</v>
      </c>
      <c r="B106" s="43">
        <v>44.8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>D106-март!D105</f>
        <v>0</v>
      </c>
    </row>
    <row r="107" spans="1:9" ht="12.75">
      <c r="A107" s="17" t="s">
        <v>61</v>
      </c>
      <c r="B107" s="42">
        <f>B108+B109+B110+B111+B112</f>
        <v>217067.3</v>
      </c>
      <c r="C107" s="42">
        <f>C108+C109+C110+C111+C112</f>
        <v>34704.2</v>
      </c>
      <c r="D107" s="42">
        <f>D108+D109+D110+D111+D112</f>
        <v>30942.700000000004</v>
      </c>
      <c r="E107" s="33">
        <f t="shared" si="12"/>
        <v>14.254887769829914</v>
      </c>
      <c r="F107" s="33">
        <f aca="true" t="shared" si="14" ref="F107:F114">$D:$D/$C:$C*100</f>
        <v>89.16125425740978</v>
      </c>
      <c r="G107" s="42">
        <f>G108+G109+G110+G111+G112</f>
        <v>30204.1</v>
      </c>
      <c r="H107" s="33">
        <f>$D:$D/$G:$G*100</f>
        <v>102.44536337781958</v>
      </c>
      <c r="I107" s="42">
        <f>D107-март!D106</f>
        <v>11382.500000000007</v>
      </c>
    </row>
    <row r="108" spans="1:9" ht="12.75">
      <c r="A108" s="14" t="s">
        <v>62</v>
      </c>
      <c r="B108" s="43">
        <v>800</v>
      </c>
      <c r="C108" s="43">
        <v>165.6</v>
      </c>
      <c r="D108" s="43">
        <v>165.6</v>
      </c>
      <c r="E108" s="36">
        <f t="shared" si="12"/>
        <v>20.7</v>
      </c>
      <c r="F108" s="36">
        <f t="shared" si="14"/>
        <v>100</v>
      </c>
      <c r="G108" s="43">
        <v>158.6</v>
      </c>
      <c r="H108" s="36">
        <f>$D:$D/$G:$G*100</f>
        <v>104.41361916771751</v>
      </c>
      <c r="I108" s="43">
        <f>D108-март!D107</f>
        <v>74.8</v>
      </c>
    </row>
    <row r="109" spans="1:9" ht="12.75">
      <c r="A109" s="14" t="s">
        <v>63</v>
      </c>
      <c r="B109" s="43">
        <v>48225</v>
      </c>
      <c r="C109" s="43">
        <v>12630.7</v>
      </c>
      <c r="D109" s="43">
        <v>12630.7</v>
      </c>
      <c r="E109" s="36">
        <f t="shared" si="12"/>
        <v>26.191187143597723</v>
      </c>
      <c r="F109" s="36">
        <f t="shared" si="14"/>
        <v>100</v>
      </c>
      <c r="G109" s="43">
        <v>12919.9</v>
      </c>
      <c r="H109" s="36">
        <f>$D:$D/$G:$G*100</f>
        <v>97.76159258198594</v>
      </c>
      <c r="I109" s="43">
        <f>D109-март!D108</f>
        <v>3915.7000000000007</v>
      </c>
    </row>
    <row r="110" spans="1:9" ht="12.75">
      <c r="A110" s="14" t="s">
        <v>64</v>
      </c>
      <c r="B110" s="43">
        <v>27308</v>
      </c>
      <c r="C110" s="43">
        <v>10216.7</v>
      </c>
      <c r="D110" s="43">
        <v>7797.5</v>
      </c>
      <c r="E110" s="36">
        <f t="shared" si="12"/>
        <v>28.5539036179874</v>
      </c>
      <c r="F110" s="36">
        <f t="shared" si="14"/>
        <v>76.32112130139869</v>
      </c>
      <c r="G110" s="43">
        <v>7129.5</v>
      </c>
      <c r="H110" s="36">
        <f>$D:$D/$G:$G*100</f>
        <v>109.369521004278</v>
      </c>
      <c r="I110" s="43">
        <f>D110-март!D109</f>
        <v>2955.8999999999996</v>
      </c>
    </row>
    <row r="111" spans="1:9" ht="12.75">
      <c r="A111" s="14" t="s">
        <v>65</v>
      </c>
      <c r="B111" s="35">
        <v>115100.4</v>
      </c>
      <c r="C111" s="35">
        <v>2989.5</v>
      </c>
      <c r="D111" s="35">
        <v>1852.5</v>
      </c>
      <c r="E111" s="36">
        <f t="shared" si="12"/>
        <v>1.6094644327908505</v>
      </c>
      <c r="F111" s="36">
        <f t="shared" si="14"/>
        <v>61.966884094330155</v>
      </c>
      <c r="G111" s="35">
        <v>1730.8</v>
      </c>
      <c r="H111" s="36">
        <v>0</v>
      </c>
      <c r="I111" s="43">
        <f>D111-март!D110</f>
        <v>814.5999999999999</v>
      </c>
    </row>
    <row r="112" spans="1:9" ht="12.75">
      <c r="A112" s="14" t="s">
        <v>66</v>
      </c>
      <c r="B112" s="43">
        <v>25633.9</v>
      </c>
      <c r="C112" s="43">
        <v>8701.7</v>
      </c>
      <c r="D112" s="43">
        <v>8496.4</v>
      </c>
      <c r="E112" s="36">
        <f t="shared" si="12"/>
        <v>33.14517104303285</v>
      </c>
      <c r="F112" s="36">
        <f t="shared" si="14"/>
        <v>97.6406908994794</v>
      </c>
      <c r="G112" s="43">
        <v>8265.3</v>
      </c>
      <c r="H112" s="36">
        <f>$D:$D/$G:$G*100</f>
        <v>102.79602676248896</v>
      </c>
      <c r="I112" s="43">
        <f>D112-март!D111</f>
        <v>3621.5</v>
      </c>
    </row>
    <row r="113" spans="1:9" ht="12.75">
      <c r="A113" s="17" t="s">
        <v>73</v>
      </c>
      <c r="B113" s="34">
        <f>B114+B115+B116</f>
        <v>29418.899999999998</v>
      </c>
      <c r="C113" s="34">
        <f>C114+C115+C116</f>
        <v>9753.1</v>
      </c>
      <c r="D113" s="34">
        <f>D114+D115+D116</f>
        <v>9577.7</v>
      </c>
      <c r="E113" s="33">
        <f t="shared" si="12"/>
        <v>32.55628184602416</v>
      </c>
      <c r="F113" s="33">
        <f t="shared" si="14"/>
        <v>98.20159744081369</v>
      </c>
      <c r="G113" s="34">
        <f>G114+G115+G116</f>
        <v>8586.8</v>
      </c>
      <c r="H113" s="33">
        <f>$D:$D/$G:$G*100</f>
        <v>111.5398052825267</v>
      </c>
      <c r="I113" s="42">
        <f>D113-март!D112</f>
        <v>2310.7000000000007</v>
      </c>
    </row>
    <row r="114" spans="1:9" ht="12.75">
      <c r="A114" s="51" t="s">
        <v>74</v>
      </c>
      <c r="B114" s="35">
        <v>26382.8</v>
      </c>
      <c r="C114" s="35">
        <v>8726.1</v>
      </c>
      <c r="D114" s="35">
        <v>8591.6</v>
      </c>
      <c r="E114" s="36">
        <f t="shared" si="12"/>
        <v>32.565156086541236</v>
      </c>
      <c r="F114" s="36">
        <f t="shared" si="14"/>
        <v>98.45864704736366</v>
      </c>
      <c r="G114" s="35">
        <v>7586.3</v>
      </c>
      <c r="H114" s="36">
        <f>$D:$D/$G:$G*100</f>
        <v>113.2515191859009</v>
      </c>
      <c r="I114" s="43">
        <f>D114-март!D113</f>
        <v>2001.2000000000007</v>
      </c>
    </row>
    <row r="115" spans="1:9" ht="24.75" customHeight="1" hidden="1">
      <c r="A115" s="18" t="s">
        <v>75</v>
      </c>
      <c r="B115" s="35"/>
      <c r="C115" s="35"/>
      <c r="D115" s="35"/>
      <c r="E115" s="36">
        <v>0</v>
      </c>
      <c r="F115" s="36">
        <v>0</v>
      </c>
      <c r="G115" s="35">
        <v>0</v>
      </c>
      <c r="H115" s="36">
        <v>0</v>
      </c>
      <c r="I115" s="43">
        <f>D115-март!D114</f>
        <v>0</v>
      </c>
    </row>
    <row r="116" spans="1:9" ht="25.5">
      <c r="A116" s="18" t="s">
        <v>85</v>
      </c>
      <c r="B116" s="35">
        <v>3036.1</v>
      </c>
      <c r="C116" s="35">
        <v>1027</v>
      </c>
      <c r="D116" s="35">
        <v>986.1</v>
      </c>
      <c r="E116" s="36">
        <f>$D:$D/$B:$B*100</f>
        <v>32.47916735285399</v>
      </c>
      <c r="F116" s="36">
        <f>$D:$D/$C:$C*100</f>
        <v>96.01752677702045</v>
      </c>
      <c r="G116" s="35">
        <v>1000.5</v>
      </c>
      <c r="H116" s="36">
        <f>$D:$D/$G:$G*100</f>
        <v>98.56071964017991</v>
      </c>
      <c r="I116" s="43">
        <f>D116-март!D115</f>
        <v>309.5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D117-март!D116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D118-март!D117</f>
        <v>0</v>
      </c>
    </row>
    <row r="119" spans="1:9" ht="33.75" customHeight="1">
      <c r="A119" s="20" t="s">
        <v>67</v>
      </c>
      <c r="B119" s="42">
        <f>B74+B83+B84+B85+B91+B96+B102+B105+B107+B113+B117</f>
        <v>1951467</v>
      </c>
      <c r="C119" s="42">
        <f>C74+C83+C84+C85+C91+C96+C102+C105+C107+C113+C117</f>
        <v>488606.73</v>
      </c>
      <c r="D119" s="42">
        <f>D74+D83+D84+D85+D91+D96+D102+D105+D107+D113+D117</f>
        <v>448127.8</v>
      </c>
      <c r="E119" s="33">
        <f>$D:$D/$B:$B*100</f>
        <v>22.963637099679367</v>
      </c>
      <c r="F119" s="33">
        <f>$D:$D/$C:$C*100</f>
        <v>91.71543748486641</v>
      </c>
      <c r="G119" s="42">
        <f>G74+G83+G84+G85+G91+G96+G102+G105+G107+G113+G117</f>
        <v>413475.79999999993</v>
      </c>
      <c r="H119" s="33">
        <f>$D:$D/$G:$G*100</f>
        <v>108.38065976291722</v>
      </c>
      <c r="I119" s="42">
        <f>D119-март!D118</f>
        <v>119880.19999999995</v>
      </c>
    </row>
    <row r="120" spans="1:9" ht="26.25" customHeight="1">
      <c r="A120" s="21" t="s">
        <v>68</v>
      </c>
      <c r="B120" s="37">
        <f>B72-B119</f>
        <v>-46559.05000000028</v>
      </c>
      <c r="C120" s="37">
        <f>C72-C119</f>
        <v>60390.45000000007</v>
      </c>
      <c r="D120" s="37">
        <f>D72-D119</f>
        <v>96528.65000000008</v>
      </c>
      <c r="E120" s="37"/>
      <c r="F120" s="37"/>
      <c r="G120" s="37">
        <f>G72-G119</f>
        <v>65413.38000000012</v>
      </c>
      <c r="H120" s="37"/>
      <c r="I120" s="37">
        <f>I72-I119</f>
        <v>61981.96000000005</v>
      </c>
    </row>
    <row r="121" spans="1:9" ht="24" customHeight="1">
      <c r="A121" s="3" t="s">
        <v>69</v>
      </c>
      <c r="B121" s="35" t="s">
        <v>135</v>
      </c>
      <c r="C121" s="35"/>
      <c r="D121" s="35" t="s">
        <v>151</v>
      </c>
      <c r="E121" s="35"/>
      <c r="F121" s="35"/>
      <c r="G121" s="35"/>
      <c r="H121" s="34"/>
      <c r="I121" s="35"/>
    </row>
    <row r="122" spans="1:9" ht="12.75">
      <c r="A122" s="8" t="s">
        <v>70</v>
      </c>
      <c r="B122" s="34">
        <f>B124+B125</f>
        <v>7828</v>
      </c>
      <c r="C122" s="35"/>
      <c r="D122" s="34">
        <f>-D72+D119</f>
        <v>-96528.65000000008</v>
      </c>
      <c r="E122" s="35"/>
      <c r="F122" s="35"/>
      <c r="G122" s="47"/>
      <c r="H122" s="44"/>
      <c r="I122" s="42">
        <f>I124+I125</f>
        <v>61982.2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39568.7</v>
      </c>
      <c r="E124" s="35"/>
      <c r="F124" s="35"/>
      <c r="G124" s="35"/>
      <c r="H124" s="44"/>
      <c r="I124" s="43">
        <f>D124-март!D123</f>
        <v>38032.399999999994</v>
      </c>
    </row>
    <row r="125" spans="1:9" ht="12.75">
      <c r="A125" s="3" t="s">
        <v>72</v>
      </c>
      <c r="B125" s="35">
        <v>7817</v>
      </c>
      <c r="C125" s="35"/>
      <c r="D125" s="35">
        <v>39788.5</v>
      </c>
      <c r="E125" s="35"/>
      <c r="F125" s="35"/>
      <c r="G125" s="35"/>
      <c r="H125" s="44"/>
      <c r="I125" s="43">
        <f>D125-март!D124</f>
        <v>23949.8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35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3:I73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03">
      <selection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6" t="s">
        <v>122</v>
      </c>
      <c r="B1" s="66"/>
      <c r="C1" s="66"/>
      <c r="D1" s="66"/>
      <c r="E1" s="66"/>
      <c r="F1" s="66"/>
      <c r="G1" s="66"/>
      <c r="H1" s="66"/>
      <c r="I1" s="38"/>
    </row>
    <row r="2" spans="1:9" ht="15">
      <c r="A2" s="67" t="s">
        <v>145</v>
      </c>
      <c r="B2" s="67"/>
      <c r="C2" s="67"/>
      <c r="D2" s="67"/>
      <c r="E2" s="67"/>
      <c r="F2" s="67"/>
      <c r="G2" s="67"/>
      <c r="H2" s="67"/>
      <c r="I2" s="39"/>
    </row>
    <row r="3" spans="1:9" ht="5.25" customHeight="1" hidden="1">
      <c r="A3" s="68" t="s">
        <v>0</v>
      </c>
      <c r="B3" s="68"/>
      <c r="C3" s="68"/>
      <c r="D3" s="68"/>
      <c r="E3" s="68"/>
      <c r="F3" s="68"/>
      <c r="G3" s="68"/>
      <c r="H3" s="68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9" t="s">
        <v>3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56" t="s">
        <v>130</v>
      </c>
      <c r="B7" s="42">
        <f>B8+B16+B21+B25+B28+B32+B35+B41+B42+B43+B47</f>
        <v>391917.69</v>
      </c>
      <c r="C7" s="42">
        <f>C8+C16+C21+C25+C28+C32+C35+C41+C42+C43+C47</f>
        <v>142592.36000000002</v>
      </c>
      <c r="D7" s="42">
        <f>D8+D16+D21+D25+D28+D32+D35+D41+D42+D43+D47+D63</f>
        <v>138296.05</v>
      </c>
      <c r="E7" s="33">
        <f>$D:$D/$B:$B*100</f>
        <v>35.28701396459037</v>
      </c>
      <c r="F7" s="33">
        <f>$D:$D/$C:$C*100</f>
        <v>96.98699846190915</v>
      </c>
      <c r="G7" s="42">
        <f>G8+G16+G21+G25+G28+G32+G35+G41+G42+G43+G47+G63</f>
        <v>144237.59999999998</v>
      </c>
      <c r="H7" s="33">
        <f>$D:$D/$G:$G*100</f>
        <v>95.88072042241413</v>
      </c>
      <c r="I7" s="42">
        <f>I8+I16+I21+I25+I28+I32+I35+I41+I42+I43+I47+I63</f>
        <v>28222.42</v>
      </c>
    </row>
    <row r="8" spans="1:9" ht="12.75">
      <c r="A8" s="6" t="s">
        <v>4</v>
      </c>
      <c r="B8" s="33">
        <f>B9+B10</f>
        <v>210385</v>
      </c>
      <c r="C8" s="33">
        <f>C9+C10</f>
        <v>76706</v>
      </c>
      <c r="D8" s="33">
        <f>D9+D10</f>
        <v>75989</v>
      </c>
      <c r="E8" s="33">
        <f aca="true" t="shared" si="0" ref="E8:E71">$D:$D/$B:$B*100</f>
        <v>36.11901989210257</v>
      </c>
      <c r="F8" s="33">
        <f aca="true" t="shared" si="1" ref="F8:F71">$D:$D/$C:$C*100</f>
        <v>99.0652621698433</v>
      </c>
      <c r="G8" s="33">
        <f>G9+G10</f>
        <v>77057.9</v>
      </c>
      <c r="H8" s="33">
        <f aca="true" t="shared" si="2" ref="H8:H71">$D:$D/$G:$G*100</f>
        <v>98.61286123810797</v>
      </c>
      <c r="I8" s="33">
        <f>I9+I10</f>
        <v>16204.45</v>
      </c>
    </row>
    <row r="9" spans="1:9" ht="25.5">
      <c r="A9" s="4" t="s">
        <v>5</v>
      </c>
      <c r="B9" s="34">
        <v>2404.3</v>
      </c>
      <c r="C9" s="34">
        <v>831</v>
      </c>
      <c r="D9" s="34">
        <v>1847.04</v>
      </c>
      <c r="E9" s="33">
        <f t="shared" si="0"/>
        <v>76.82235993844361</v>
      </c>
      <c r="F9" s="33">
        <f t="shared" si="1"/>
        <v>222.26714801444044</v>
      </c>
      <c r="G9" s="53">
        <v>1040.32</v>
      </c>
      <c r="H9" s="33">
        <f t="shared" si="2"/>
        <v>177.54537065518304</v>
      </c>
      <c r="I9" s="53">
        <v>305.92</v>
      </c>
    </row>
    <row r="10" spans="1:9" ht="12.75" customHeight="1">
      <c r="A10" s="72" t="s">
        <v>82</v>
      </c>
      <c r="B10" s="59">
        <f>B12+B13+B14+B15</f>
        <v>207980.7</v>
      </c>
      <c r="C10" s="59">
        <f>C12+C13+C14+C15</f>
        <v>75875</v>
      </c>
      <c r="D10" s="59">
        <f>D12+D13+D14+D15</f>
        <v>74141.96</v>
      </c>
      <c r="E10" s="61">
        <f t="shared" si="0"/>
        <v>35.648480844616834</v>
      </c>
      <c r="F10" s="61">
        <f t="shared" si="1"/>
        <v>97.71592751235586</v>
      </c>
      <c r="G10" s="59">
        <f>G12+G13+G14+G15</f>
        <v>76017.57999999999</v>
      </c>
      <c r="H10" s="61">
        <f t="shared" si="2"/>
        <v>97.5326496844546</v>
      </c>
      <c r="I10" s="59">
        <f>I12+I13+I14+I15</f>
        <v>15898.53</v>
      </c>
    </row>
    <row r="11" spans="1:9" ht="12.75">
      <c r="A11" s="73"/>
      <c r="B11" s="60"/>
      <c r="C11" s="60"/>
      <c r="D11" s="60"/>
      <c r="E11" s="62"/>
      <c r="F11" s="62"/>
      <c r="G11" s="60"/>
      <c r="H11" s="62"/>
      <c r="I11" s="60"/>
    </row>
    <row r="12" spans="1:9" ht="51" customHeight="1">
      <c r="A12" s="1" t="s">
        <v>86</v>
      </c>
      <c r="B12" s="35">
        <v>200535.2</v>
      </c>
      <c r="C12" s="35">
        <v>74900</v>
      </c>
      <c r="D12" s="35">
        <v>72394.49</v>
      </c>
      <c r="E12" s="33">
        <f t="shared" si="0"/>
        <v>36.10063968819439</v>
      </c>
      <c r="F12" s="33">
        <f t="shared" si="1"/>
        <v>96.65485981308412</v>
      </c>
      <c r="G12" s="35">
        <v>75036.4</v>
      </c>
      <c r="H12" s="33">
        <f t="shared" si="2"/>
        <v>96.47916211332101</v>
      </c>
      <c r="I12" s="35">
        <v>15362.89</v>
      </c>
    </row>
    <row r="13" spans="1:9" ht="89.25">
      <c r="A13" s="2" t="s">
        <v>87</v>
      </c>
      <c r="B13" s="35">
        <v>3078.1</v>
      </c>
      <c r="C13" s="35">
        <v>240</v>
      </c>
      <c r="D13" s="35">
        <v>529.19</v>
      </c>
      <c r="E13" s="33">
        <f t="shared" si="0"/>
        <v>17.19209902212404</v>
      </c>
      <c r="F13" s="33">
        <f t="shared" si="1"/>
        <v>220.49583333333334</v>
      </c>
      <c r="G13" s="35">
        <v>240.87</v>
      </c>
      <c r="H13" s="33">
        <f t="shared" si="2"/>
        <v>219.6994229252294</v>
      </c>
      <c r="I13" s="35">
        <v>179.43</v>
      </c>
    </row>
    <row r="14" spans="1:9" ht="25.5">
      <c r="A14" s="3" t="s">
        <v>88</v>
      </c>
      <c r="B14" s="35">
        <v>3471</v>
      </c>
      <c r="C14" s="35">
        <v>475</v>
      </c>
      <c r="D14" s="35">
        <v>612.15</v>
      </c>
      <c r="E14" s="33">
        <f t="shared" si="0"/>
        <v>17.63612791702679</v>
      </c>
      <c r="F14" s="33">
        <f t="shared" si="1"/>
        <v>128.8736842105263</v>
      </c>
      <c r="G14" s="35">
        <v>484.31</v>
      </c>
      <c r="H14" s="33">
        <f t="shared" si="2"/>
        <v>126.39631640891164</v>
      </c>
      <c r="I14" s="35">
        <v>175.12</v>
      </c>
    </row>
    <row r="15" spans="1:9" ht="65.25" customHeight="1">
      <c r="A15" s="7" t="s">
        <v>90</v>
      </c>
      <c r="B15" s="35">
        <v>896.4</v>
      </c>
      <c r="C15" s="49">
        <v>260</v>
      </c>
      <c r="D15" s="35">
        <v>606.13</v>
      </c>
      <c r="E15" s="33">
        <f t="shared" si="0"/>
        <v>67.61825078090139</v>
      </c>
      <c r="F15" s="33">
        <f t="shared" si="1"/>
        <v>233.12692307692308</v>
      </c>
      <c r="G15" s="35">
        <v>256</v>
      </c>
      <c r="H15" s="33">
        <f t="shared" si="2"/>
        <v>236.76953125</v>
      </c>
      <c r="I15" s="35">
        <v>181.09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7670.000000000001</v>
      </c>
      <c r="D16" s="42">
        <f>D17+D18+D19+D20</f>
        <v>7224.760000000001</v>
      </c>
      <c r="E16" s="33">
        <f t="shared" si="0"/>
        <v>34.97148942349581</v>
      </c>
      <c r="F16" s="33">
        <f t="shared" si="1"/>
        <v>94.19504563233377</v>
      </c>
      <c r="G16" s="42">
        <f>G17+G18+G19+G20</f>
        <v>9454.689999999999</v>
      </c>
      <c r="H16" s="33">
        <f t="shared" si="2"/>
        <v>76.41456250813091</v>
      </c>
      <c r="I16" s="42">
        <f>I17+I18+I19+I20</f>
        <v>1441.83</v>
      </c>
    </row>
    <row r="17" spans="1:9" ht="37.5" customHeight="1">
      <c r="A17" s="10" t="s">
        <v>96</v>
      </c>
      <c r="B17" s="35">
        <v>8244.7</v>
      </c>
      <c r="C17" s="49">
        <v>3253</v>
      </c>
      <c r="D17" s="35">
        <v>2834.82</v>
      </c>
      <c r="E17" s="33">
        <f t="shared" si="0"/>
        <v>34.38354336725411</v>
      </c>
      <c r="F17" s="33">
        <f t="shared" si="1"/>
        <v>87.14478942514602</v>
      </c>
      <c r="G17" s="35">
        <v>3253</v>
      </c>
      <c r="H17" s="33">
        <f t="shared" si="2"/>
        <v>87.14478942514602</v>
      </c>
      <c r="I17" s="35">
        <v>605.56</v>
      </c>
    </row>
    <row r="18" spans="1:9" ht="56.25" customHeight="1">
      <c r="A18" s="10" t="s">
        <v>97</v>
      </c>
      <c r="B18" s="35">
        <v>113.1</v>
      </c>
      <c r="C18" s="49">
        <v>48</v>
      </c>
      <c r="D18" s="35">
        <v>30.46</v>
      </c>
      <c r="E18" s="33">
        <f t="shared" si="0"/>
        <v>26.93191865605659</v>
      </c>
      <c r="F18" s="33">
        <f t="shared" si="1"/>
        <v>63.458333333333336</v>
      </c>
      <c r="G18" s="35">
        <v>53.79</v>
      </c>
      <c r="H18" s="33">
        <f t="shared" si="2"/>
        <v>56.627625952779326</v>
      </c>
      <c r="I18" s="35">
        <v>7.08</v>
      </c>
    </row>
    <row r="19" spans="1:9" ht="55.5" customHeight="1">
      <c r="A19" s="10" t="s">
        <v>98</v>
      </c>
      <c r="B19" s="35">
        <v>14067</v>
      </c>
      <c r="C19" s="49">
        <v>5001.2</v>
      </c>
      <c r="D19" s="35">
        <v>4901.51</v>
      </c>
      <c r="E19" s="33">
        <f t="shared" si="0"/>
        <v>34.84403213194</v>
      </c>
      <c r="F19" s="33">
        <f t="shared" si="1"/>
        <v>98.00667839718469</v>
      </c>
      <c r="G19" s="35">
        <v>6677.6</v>
      </c>
      <c r="H19" s="33">
        <f t="shared" si="2"/>
        <v>73.40227027674614</v>
      </c>
      <c r="I19" s="35">
        <v>946.31</v>
      </c>
    </row>
    <row r="20" spans="1:9" ht="54" customHeight="1">
      <c r="A20" s="10" t="s">
        <v>99</v>
      </c>
      <c r="B20" s="35">
        <v>-1765.8</v>
      </c>
      <c r="C20" s="49">
        <v>-632.2</v>
      </c>
      <c r="D20" s="35">
        <v>-542.03</v>
      </c>
      <c r="E20" s="33">
        <f t="shared" si="0"/>
        <v>30.69600181220976</v>
      </c>
      <c r="F20" s="33">
        <f t="shared" si="1"/>
        <v>85.73710850996518</v>
      </c>
      <c r="G20" s="35">
        <v>-529.7</v>
      </c>
      <c r="H20" s="33">
        <f t="shared" si="2"/>
        <v>102.32773267887482</v>
      </c>
      <c r="I20" s="35">
        <v>-117.12</v>
      </c>
    </row>
    <row r="21" spans="1:9" ht="12.75">
      <c r="A21" s="8" t="s">
        <v>7</v>
      </c>
      <c r="B21" s="42">
        <f>B22+B23+B24</f>
        <v>41691.5</v>
      </c>
      <c r="C21" s="42">
        <f>C22+C23+C24</f>
        <v>20737.7</v>
      </c>
      <c r="D21" s="42">
        <f>D22+D23+D24</f>
        <v>18036.1</v>
      </c>
      <c r="E21" s="33">
        <f t="shared" si="0"/>
        <v>43.26085652950841</v>
      </c>
      <c r="F21" s="33">
        <f t="shared" si="1"/>
        <v>86.97251864960916</v>
      </c>
      <c r="G21" s="42">
        <f>G22+G23+G24</f>
        <v>19063.59</v>
      </c>
      <c r="H21" s="33">
        <f t="shared" si="2"/>
        <v>94.61019671530913</v>
      </c>
      <c r="I21" s="42">
        <f>I22+I23+I24</f>
        <v>917.0200000000001</v>
      </c>
    </row>
    <row r="22" spans="1:9" ht="18.75" customHeight="1">
      <c r="A22" s="5" t="s">
        <v>102</v>
      </c>
      <c r="B22" s="35">
        <v>39484.3</v>
      </c>
      <c r="C22" s="35">
        <v>19187.7</v>
      </c>
      <c r="D22" s="35">
        <v>16765.14</v>
      </c>
      <c r="E22" s="33">
        <f t="shared" si="0"/>
        <v>42.46026901831867</v>
      </c>
      <c r="F22" s="33">
        <f t="shared" si="1"/>
        <v>87.37441173251614</v>
      </c>
      <c r="G22" s="35">
        <v>18156.48</v>
      </c>
      <c r="H22" s="33">
        <f t="shared" si="2"/>
        <v>92.33695077459949</v>
      </c>
      <c r="I22" s="35">
        <v>904.33</v>
      </c>
    </row>
    <row r="23" spans="1:9" ht="12.75">
      <c r="A23" s="3" t="s">
        <v>100</v>
      </c>
      <c r="B23" s="35">
        <v>734</v>
      </c>
      <c r="C23" s="35">
        <v>600</v>
      </c>
      <c r="D23" s="35">
        <v>784.71</v>
      </c>
      <c r="E23" s="33">
        <f t="shared" si="0"/>
        <v>106.90871934604904</v>
      </c>
      <c r="F23" s="33">
        <f t="shared" si="1"/>
        <v>130.785</v>
      </c>
      <c r="G23" s="35">
        <v>383.33</v>
      </c>
      <c r="H23" s="33">
        <f t="shared" si="2"/>
        <v>204.70873659770956</v>
      </c>
      <c r="I23" s="35">
        <v>2</v>
      </c>
    </row>
    <row r="24" spans="1:9" ht="27" customHeight="1">
      <c r="A24" s="3" t="s">
        <v>101</v>
      </c>
      <c r="B24" s="35">
        <v>1473.2</v>
      </c>
      <c r="C24" s="35">
        <v>950</v>
      </c>
      <c r="D24" s="35">
        <v>486.25</v>
      </c>
      <c r="E24" s="33">
        <f t="shared" si="0"/>
        <v>33.00638066793375</v>
      </c>
      <c r="F24" s="33">
        <f t="shared" si="1"/>
        <v>51.18421052631579</v>
      </c>
      <c r="G24" s="35">
        <v>523.78</v>
      </c>
      <c r="H24" s="33">
        <f t="shared" si="2"/>
        <v>92.8347779602123</v>
      </c>
      <c r="I24" s="35">
        <v>10.69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4660</v>
      </c>
      <c r="D25" s="42">
        <f>$26:$26+$27:$27</f>
        <v>5758.58</v>
      </c>
      <c r="E25" s="33">
        <f t="shared" si="0"/>
        <v>21.30700381474616</v>
      </c>
      <c r="F25" s="33">
        <f t="shared" si="1"/>
        <v>123.57467811158797</v>
      </c>
      <c r="G25" s="42">
        <f>$26:$26+$27:$27</f>
        <v>5154.95</v>
      </c>
      <c r="H25" s="33">
        <f t="shared" si="2"/>
        <v>111.70971590413099</v>
      </c>
      <c r="I25" s="42">
        <f>$26:$26+$27:$27</f>
        <v>798.31</v>
      </c>
    </row>
    <row r="26" spans="1:9" ht="12.75">
      <c r="A26" s="3" t="s">
        <v>9</v>
      </c>
      <c r="B26" s="35">
        <v>10018.7</v>
      </c>
      <c r="C26" s="35">
        <v>310</v>
      </c>
      <c r="D26" s="35">
        <v>1138.96</v>
      </c>
      <c r="E26" s="33">
        <f t="shared" si="0"/>
        <v>11.368341201952349</v>
      </c>
      <c r="F26" s="33">
        <f t="shared" si="1"/>
        <v>367.40645161290325</v>
      </c>
      <c r="G26" s="35">
        <v>536.17</v>
      </c>
      <c r="H26" s="33">
        <f t="shared" si="2"/>
        <v>212.42516366077925</v>
      </c>
      <c r="I26" s="35">
        <v>108.19</v>
      </c>
    </row>
    <row r="27" spans="1:9" ht="12.75">
      <c r="A27" s="3" t="s">
        <v>10</v>
      </c>
      <c r="B27" s="35">
        <v>17008</v>
      </c>
      <c r="C27" s="35">
        <v>4350</v>
      </c>
      <c r="D27" s="35">
        <v>4619.62</v>
      </c>
      <c r="E27" s="33">
        <f t="shared" si="0"/>
        <v>27.16145343367827</v>
      </c>
      <c r="F27" s="33">
        <f t="shared" si="1"/>
        <v>106.19816091954021</v>
      </c>
      <c r="G27" s="35">
        <v>4618.78</v>
      </c>
      <c r="H27" s="33">
        <f t="shared" si="2"/>
        <v>100.01818662070936</v>
      </c>
      <c r="I27" s="35">
        <v>690.12</v>
      </c>
    </row>
    <row r="28" spans="1:9" ht="12.75">
      <c r="A28" s="6" t="s">
        <v>11</v>
      </c>
      <c r="B28" s="42">
        <f>B29+B30+B31</f>
        <v>14334.1</v>
      </c>
      <c r="C28" s="42">
        <f>C29+C30+C31</f>
        <v>5924</v>
      </c>
      <c r="D28" s="42">
        <f>D29+D30+D31</f>
        <v>5605.21</v>
      </c>
      <c r="E28" s="33">
        <f t="shared" si="0"/>
        <v>39.10402466844797</v>
      </c>
      <c r="F28" s="33">
        <f t="shared" si="1"/>
        <v>94.61866981769074</v>
      </c>
      <c r="G28" s="42">
        <f>G29+G30+G31</f>
        <v>5485.3</v>
      </c>
      <c r="H28" s="33">
        <f t="shared" si="2"/>
        <v>102.18602446538931</v>
      </c>
      <c r="I28" s="42">
        <f>I29+I30+I31</f>
        <v>1220.01</v>
      </c>
    </row>
    <row r="29" spans="1:9" ht="25.5">
      <c r="A29" s="3" t="s">
        <v>12</v>
      </c>
      <c r="B29" s="35">
        <v>14256.1</v>
      </c>
      <c r="C29" s="35">
        <v>5900</v>
      </c>
      <c r="D29" s="35">
        <v>5478.81</v>
      </c>
      <c r="E29" s="33">
        <f t="shared" si="0"/>
        <v>38.431338164014</v>
      </c>
      <c r="F29" s="33">
        <f t="shared" si="1"/>
        <v>92.86118644067797</v>
      </c>
      <c r="G29" s="35">
        <v>5453.3</v>
      </c>
      <c r="H29" s="33">
        <f t="shared" si="2"/>
        <v>100.46779014541653</v>
      </c>
      <c r="I29" s="35">
        <v>1182.41</v>
      </c>
    </row>
    <row r="30" spans="1:9" ht="25.5">
      <c r="A30" s="5" t="s">
        <v>104</v>
      </c>
      <c r="B30" s="35">
        <v>58</v>
      </c>
      <c r="C30" s="35">
        <v>24</v>
      </c>
      <c r="D30" s="35">
        <v>46.4</v>
      </c>
      <c r="E30" s="33">
        <f t="shared" si="0"/>
        <v>80</v>
      </c>
      <c r="F30" s="33">
        <f t="shared" si="1"/>
        <v>193.33333333333334</v>
      </c>
      <c r="G30" s="35">
        <v>32</v>
      </c>
      <c r="H30" s="33">
        <f t="shared" si="2"/>
        <v>145</v>
      </c>
      <c r="I30" s="35">
        <v>17.6</v>
      </c>
    </row>
    <row r="31" spans="1:9" ht="25.5">
      <c r="A31" s="3" t="s">
        <v>103</v>
      </c>
      <c r="B31" s="35">
        <v>20</v>
      </c>
      <c r="C31" s="35">
        <v>0</v>
      </c>
      <c r="D31" s="35">
        <v>80</v>
      </c>
      <c r="E31" s="33">
        <f t="shared" si="0"/>
        <v>400</v>
      </c>
      <c r="F31" s="33">
        <v>0</v>
      </c>
      <c r="G31" s="35">
        <v>0</v>
      </c>
      <c r="H31" s="33">
        <v>0</v>
      </c>
      <c r="I31" s="35">
        <v>20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0.27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0.27</v>
      </c>
    </row>
    <row r="35" spans="1:9" ht="38.25">
      <c r="A35" s="8" t="s">
        <v>14</v>
      </c>
      <c r="B35" s="42">
        <f>B36+B39+B40</f>
        <v>54781.3</v>
      </c>
      <c r="C35" s="42">
        <f>C36+C39+C40</f>
        <v>19807.74</v>
      </c>
      <c r="D35" s="42">
        <f>D36+D39+D40</f>
        <v>16110.980000000001</v>
      </c>
      <c r="E35" s="33">
        <f t="shared" si="0"/>
        <v>29.40963430951803</v>
      </c>
      <c r="F35" s="33">
        <f t="shared" si="1"/>
        <v>81.33679056772756</v>
      </c>
      <c r="G35" s="42">
        <f>G36+G39+G40</f>
        <v>19697.67</v>
      </c>
      <c r="H35" s="33">
        <f t="shared" si="2"/>
        <v>81.79129815861471</v>
      </c>
      <c r="I35" s="42">
        <f>I36+I39+I40</f>
        <v>4464.64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18980.260000000002</v>
      </c>
      <c r="D36" s="35">
        <f>D37+D38</f>
        <v>14445.94</v>
      </c>
      <c r="E36" s="33">
        <f t="shared" si="0"/>
        <v>27.507535755565414</v>
      </c>
      <c r="F36" s="33">
        <f t="shared" si="1"/>
        <v>76.11033779305446</v>
      </c>
      <c r="G36" s="35">
        <f>G37+G38</f>
        <v>18205.489999999998</v>
      </c>
      <c r="H36" s="33">
        <f t="shared" si="2"/>
        <v>79.34936109931675</v>
      </c>
      <c r="I36" s="35">
        <f>I37+I38</f>
        <v>3517.55</v>
      </c>
    </row>
    <row r="37" spans="1:9" ht="81.75" customHeight="1">
      <c r="A37" s="1" t="s">
        <v>108</v>
      </c>
      <c r="B37" s="35">
        <v>26658</v>
      </c>
      <c r="C37" s="35">
        <v>9300</v>
      </c>
      <c r="D37" s="35">
        <v>7800.14</v>
      </c>
      <c r="E37" s="33">
        <f t="shared" si="0"/>
        <v>29.260034511216148</v>
      </c>
      <c r="F37" s="33">
        <f t="shared" si="1"/>
        <v>83.87247311827957</v>
      </c>
      <c r="G37" s="35">
        <v>9753.8</v>
      </c>
      <c r="H37" s="33">
        <f t="shared" si="2"/>
        <v>79.97026799811357</v>
      </c>
      <c r="I37" s="35">
        <v>1715.06</v>
      </c>
    </row>
    <row r="38" spans="1:9" ht="76.5">
      <c r="A38" s="3" t="s">
        <v>109</v>
      </c>
      <c r="B38" s="35">
        <v>25858.3</v>
      </c>
      <c r="C38" s="35">
        <v>9680.26</v>
      </c>
      <c r="D38" s="35">
        <v>6645.8</v>
      </c>
      <c r="E38" s="33">
        <f t="shared" si="0"/>
        <v>25.70083880224145</v>
      </c>
      <c r="F38" s="33">
        <f t="shared" si="1"/>
        <v>68.65311468906827</v>
      </c>
      <c r="G38" s="35">
        <v>8451.69</v>
      </c>
      <c r="H38" s="33">
        <f t="shared" si="2"/>
        <v>78.63279415122892</v>
      </c>
      <c r="I38" s="35">
        <v>1802.49</v>
      </c>
    </row>
    <row r="39" spans="1:9" ht="51">
      <c r="A39" s="5" t="s">
        <v>110</v>
      </c>
      <c r="B39" s="35">
        <v>868</v>
      </c>
      <c r="C39" s="35">
        <v>629.34</v>
      </c>
      <c r="D39" s="35">
        <v>865.95</v>
      </c>
      <c r="E39" s="33">
        <f t="shared" si="0"/>
        <v>99.76382488479263</v>
      </c>
      <c r="F39" s="33">
        <f t="shared" si="1"/>
        <v>137.59652969777864</v>
      </c>
      <c r="G39" s="35">
        <v>1033.72</v>
      </c>
      <c r="H39" s="33">
        <f t="shared" si="2"/>
        <v>83.77026660991372</v>
      </c>
      <c r="I39" s="35">
        <v>801.09</v>
      </c>
    </row>
    <row r="40" spans="1:9" ht="76.5">
      <c r="A40" s="55" t="s">
        <v>127</v>
      </c>
      <c r="B40" s="35">
        <v>1397</v>
      </c>
      <c r="C40" s="35">
        <v>198.14</v>
      </c>
      <c r="D40" s="35">
        <v>799.09</v>
      </c>
      <c r="E40" s="33">
        <f t="shared" si="0"/>
        <v>57.20042949176808</v>
      </c>
      <c r="F40" s="33">
        <f t="shared" si="1"/>
        <v>403.2956495407288</v>
      </c>
      <c r="G40" s="35">
        <v>458.46</v>
      </c>
      <c r="H40" s="33">
        <f t="shared" si="2"/>
        <v>174.2987392575143</v>
      </c>
      <c r="I40" s="35">
        <v>146</v>
      </c>
    </row>
    <row r="41" spans="1:9" ht="25.5">
      <c r="A41" s="4" t="s">
        <v>15</v>
      </c>
      <c r="B41" s="34">
        <v>953.5</v>
      </c>
      <c r="C41" s="34">
        <v>272</v>
      </c>
      <c r="D41" s="34">
        <v>238.05</v>
      </c>
      <c r="E41" s="33">
        <f t="shared" si="0"/>
        <v>24.965915049816466</v>
      </c>
      <c r="F41" s="33">
        <f t="shared" si="1"/>
        <v>87.51838235294119</v>
      </c>
      <c r="G41" s="34">
        <v>281.85</v>
      </c>
      <c r="H41" s="33">
        <f t="shared" si="2"/>
        <v>84.4598190526876</v>
      </c>
      <c r="I41" s="34">
        <v>2.15</v>
      </c>
    </row>
    <row r="42" spans="1:9" ht="25.5">
      <c r="A42" s="12" t="s">
        <v>115</v>
      </c>
      <c r="B42" s="34">
        <v>9480.5</v>
      </c>
      <c r="C42" s="34">
        <v>3215.98</v>
      </c>
      <c r="D42" s="34">
        <v>3332.44</v>
      </c>
      <c r="E42" s="33">
        <f t="shared" si="0"/>
        <v>35.150466747534416</v>
      </c>
      <c r="F42" s="33">
        <f t="shared" si="1"/>
        <v>103.62129117718395</v>
      </c>
      <c r="G42" s="34">
        <v>2558.16</v>
      </c>
      <c r="H42" s="33">
        <f t="shared" si="2"/>
        <v>130.26706695437346</v>
      </c>
      <c r="I42" s="34">
        <v>1874.69</v>
      </c>
    </row>
    <row r="43" spans="1:9" ht="25.5">
      <c r="A43" s="8" t="s">
        <v>16</v>
      </c>
      <c r="B43" s="42">
        <f>B44+B45+B46</f>
        <v>4773.84</v>
      </c>
      <c r="C43" s="42">
        <f>C44+C45+C46</f>
        <v>460.54</v>
      </c>
      <c r="D43" s="42">
        <f>D44+D45+D46</f>
        <v>1448.21</v>
      </c>
      <c r="E43" s="33">
        <f t="shared" si="0"/>
        <v>30.336374909925762</v>
      </c>
      <c r="F43" s="33">
        <f t="shared" si="1"/>
        <v>314.4591132149216</v>
      </c>
      <c r="G43" s="42">
        <f>G44+G45+G46</f>
        <v>1739.4199999999998</v>
      </c>
      <c r="H43" s="33">
        <f t="shared" si="2"/>
        <v>83.25821250761749</v>
      </c>
      <c r="I43" s="42">
        <f>I44+I45+I46</f>
        <v>187.39000000000001</v>
      </c>
    </row>
    <row r="44" spans="1:9" ht="12.75">
      <c r="A44" s="3" t="s">
        <v>112</v>
      </c>
      <c r="B44" s="35">
        <v>40</v>
      </c>
      <c r="C44" s="35">
        <v>20.54</v>
      </c>
      <c r="D44" s="35">
        <v>60.21</v>
      </c>
      <c r="E44" s="33">
        <f t="shared" si="0"/>
        <v>150.525</v>
      </c>
      <c r="F44" s="33">
        <f t="shared" si="1"/>
        <v>293.13534566699127</v>
      </c>
      <c r="G44" s="35">
        <v>20.81</v>
      </c>
      <c r="H44" s="33">
        <f t="shared" si="2"/>
        <v>289.33205189812594</v>
      </c>
      <c r="I44" s="35">
        <v>4.61</v>
      </c>
    </row>
    <row r="45" spans="1:9" ht="68.25" customHeight="1">
      <c r="A45" s="3" t="s">
        <v>113</v>
      </c>
      <c r="B45" s="35">
        <v>3333.84</v>
      </c>
      <c r="C45" s="35">
        <v>0</v>
      </c>
      <c r="D45" s="35">
        <v>92.26</v>
      </c>
      <c r="E45" s="33">
        <f t="shared" si="0"/>
        <v>2.7673793583375326</v>
      </c>
      <c r="F45" s="33">
        <v>0</v>
      </c>
      <c r="G45" s="35">
        <v>107</v>
      </c>
      <c r="H45" s="33">
        <f t="shared" si="2"/>
        <v>86.22429906542057</v>
      </c>
      <c r="I45" s="35">
        <v>7.82</v>
      </c>
    </row>
    <row r="46" spans="1:9" ht="12.75">
      <c r="A46" s="48" t="s">
        <v>111</v>
      </c>
      <c r="B46" s="35">
        <v>1400</v>
      </c>
      <c r="C46" s="35">
        <v>440</v>
      </c>
      <c r="D46" s="35">
        <v>1295.74</v>
      </c>
      <c r="E46" s="33">
        <f t="shared" si="0"/>
        <v>92.55285714285715</v>
      </c>
      <c r="F46" s="33">
        <f t="shared" si="1"/>
        <v>294.48636363636365</v>
      </c>
      <c r="G46" s="35">
        <v>1611.61</v>
      </c>
      <c r="H46" s="33">
        <f t="shared" si="2"/>
        <v>80.40034499661829</v>
      </c>
      <c r="I46" s="35">
        <v>174.96</v>
      </c>
    </row>
    <row r="47" spans="1:9" ht="12.75">
      <c r="A47" s="4" t="s">
        <v>17</v>
      </c>
      <c r="B47" s="42">
        <f>B48+B49+B50+B53+B54+B55+B56+B58+B59+B61+B62+B57+B52+B51</f>
        <v>7832.25</v>
      </c>
      <c r="C47" s="42">
        <f>C48+C49+C50+C53+C54+C55+C56+C58+C59+C61+C62+C57+C52+C51</f>
        <v>3138.4</v>
      </c>
      <c r="D47" s="42">
        <f>D48+D49+D50+D53+D54+D55+D56+D58+D59+D61+D62+D57+D52+D51</f>
        <v>4428.17</v>
      </c>
      <c r="E47" s="33">
        <f t="shared" si="0"/>
        <v>56.5376488237735</v>
      </c>
      <c r="F47" s="33">
        <f t="shared" si="1"/>
        <v>141.0964185572266</v>
      </c>
      <c r="G47" s="42">
        <f>G48+G49+G50+G53+G54+G55+G56+G58+G59+G61+G62+G57+G52+G51</f>
        <v>3006.3</v>
      </c>
      <c r="H47" s="33">
        <f t="shared" si="2"/>
        <v>147.29634434354523</v>
      </c>
      <c r="I47" s="42">
        <f>I48+I49+I50+I53+I54+I55+I56+I58+I59+I61+I62+I57+I52+I51</f>
        <v>1074.8500000000001</v>
      </c>
    </row>
    <row r="48" spans="1:9" ht="25.5">
      <c r="A48" s="3" t="s">
        <v>18</v>
      </c>
      <c r="B48" s="35">
        <v>135</v>
      </c>
      <c r="C48" s="35">
        <v>40.5</v>
      </c>
      <c r="D48" s="35">
        <v>125.59</v>
      </c>
      <c r="E48" s="33">
        <f t="shared" si="0"/>
        <v>93.02962962962962</v>
      </c>
      <c r="F48" s="33">
        <f t="shared" si="1"/>
        <v>310.09876543209873</v>
      </c>
      <c r="G48" s="35">
        <v>44.59</v>
      </c>
      <c r="H48" s="33">
        <f t="shared" si="2"/>
        <v>281.6550796142633</v>
      </c>
      <c r="I48" s="35">
        <v>25.68</v>
      </c>
    </row>
    <row r="49" spans="1:9" ht="63.75">
      <c r="A49" s="3" t="s">
        <v>125</v>
      </c>
      <c r="B49" s="35">
        <v>200</v>
      </c>
      <c r="C49" s="35">
        <v>67</v>
      </c>
      <c r="D49" s="35">
        <v>265.1</v>
      </c>
      <c r="E49" s="33">
        <f t="shared" si="0"/>
        <v>132.55</v>
      </c>
      <c r="F49" s="33">
        <f t="shared" si="1"/>
        <v>395.6716417910448</v>
      </c>
      <c r="G49" s="35">
        <v>71</v>
      </c>
      <c r="H49" s="33">
        <f t="shared" si="2"/>
        <v>373.38028169014086</v>
      </c>
      <c r="I49" s="35">
        <v>30</v>
      </c>
    </row>
    <row r="50" spans="1:9" ht="52.5" customHeight="1">
      <c r="A50" s="5" t="s">
        <v>123</v>
      </c>
      <c r="B50" s="35">
        <v>90</v>
      </c>
      <c r="C50" s="35">
        <v>50</v>
      </c>
      <c r="D50" s="35">
        <v>30.6</v>
      </c>
      <c r="E50" s="33">
        <f t="shared" si="0"/>
        <v>34</v>
      </c>
      <c r="F50" s="33">
        <f t="shared" si="1"/>
        <v>61.199999999999996</v>
      </c>
      <c r="G50" s="35">
        <v>42.3</v>
      </c>
      <c r="H50" s="33">
        <f t="shared" si="2"/>
        <v>72.3404255319149</v>
      </c>
      <c r="I50" s="35">
        <v>10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20</v>
      </c>
      <c r="E51" s="33">
        <v>0</v>
      </c>
      <c r="F51" s="33">
        <v>0</v>
      </c>
      <c r="G51" s="35">
        <v>0</v>
      </c>
      <c r="H51" s="33">
        <v>0</v>
      </c>
      <c r="I51" s="35">
        <v>5.82</v>
      </c>
    </row>
    <row r="52" spans="1:9" ht="52.5" customHeight="1">
      <c r="A52" s="5" t="s">
        <v>140</v>
      </c>
      <c r="B52" s="35">
        <v>17.4</v>
      </c>
      <c r="C52" s="35">
        <v>17.4</v>
      </c>
      <c r="D52" s="35">
        <v>17.4</v>
      </c>
      <c r="E52" s="33">
        <f t="shared" si="0"/>
        <v>100</v>
      </c>
      <c r="F52" s="33">
        <f t="shared" si="1"/>
        <v>100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383.5</v>
      </c>
      <c r="D53" s="35">
        <v>472.39</v>
      </c>
      <c r="E53" s="33">
        <f t="shared" si="0"/>
        <v>41.1848299912816</v>
      </c>
      <c r="F53" s="33">
        <f t="shared" si="1"/>
        <v>123.17861799217731</v>
      </c>
      <c r="G53" s="35">
        <v>388.99</v>
      </c>
      <c r="H53" s="33">
        <f t="shared" si="2"/>
        <v>121.44013984935344</v>
      </c>
      <c r="I53" s="35">
        <v>116.97</v>
      </c>
    </row>
    <row r="54" spans="1:9" ht="63.75">
      <c r="A54" s="3" t="s">
        <v>20</v>
      </c>
      <c r="B54" s="35">
        <v>2060</v>
      </c>
      <c r="C54" s="35">
        <v>875</v>
      </c>
      <c r="D54" s="35">
        <v>975.81</v>
      </c>
      <c r="E54" s="33">
        <f t="shared" si="0"/>
        <v>47.369417475728156</v>
      </c>
      <c r="F54" s="33">
        <f t="shared" si="1"/>
        <v>111.52114285714285</v>
      </c>
      <c r="G54" s="35">
        <v>823.69</v>
      </c>
      <c r="H54" s="33">
        <f t="shared" si="2"/>
        <v>118.46811300367854</v>
      </c>
      <c r="I54" s="35">
        <v>186.93</v>
      </c>
    </row>
    <row r="55" spans="1:9" ht="25.5">
      <c r="A55" s="3" t="s">
        <v>21</v>
      </c>
      <c r="B55" s="35">
        <v>40</v>
      </c>
      <c r="C55" s="35">
        <v>13</v>
      </c>
      <c r="D55" s="35">
        <v>389.95</v>
      </c>
      <c r="E55" s="33">
        <f t="shared" si="0"/>
        <v>974.8749999999999</v>
      </c>
      <c r="F55" s="33">
        <f t="shared" si="1"/>
        <v>2999.6153846153848</v>
      </c>
      <c r="G55" s="35">
        <v>17.5</v>
      </c>
      <c r="H55" s="33">
        <f t="shared" si="2"/>
        <v>2228.285714285714</v>
      </c>
      <c r="I55" s="35">
        <v>315.95</v>
      </c>
    </row>
    <row r="56" spans="1:9" ht="38.25">
      <c r="A56" s="3" t="s">
        <v>22</v>
      </c>
      <c r="B56" s="35">
        <v>5</v>
      </c>
      <c r="C56" s="35">
        <v>5</v>
      </c>
      <c r="D56" s="35">
        <v>0.7</v>
      </c>
      <c r="E56" s="33">
        <f t="shared" si="0"/>
        <v>13.999999999999998</v>
      </c>
      <c r="F56" s="33">
        <f t="shared" si="1"/>
        <v>13.999999999999998</v>
      </c>
      <c r="G56" s="35">
        <v>3</v>
      </c>
      <c r="H56" s="33">
        <v>0</v>
      </c>
      <c r="I56" s="35">
        <v>0.7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6</v>
      </c>
      <c r="D58" s="35">
        <v>0.59</v>
      </c>
      <c r="E58" s="33">
        <f t="shared" si="0"/>
        <v>3.6875</v>
      </c>
      <c r="F58" s="33">
        <f t="shared" si="1"/>
        <v>9.833333333333332</v>
      </c>
      <c r="G58" s="35">
        <v>11.44</v>
      </c>
      <c r="H58" s="33">
        <f t="shared" si="2"/>
        <v>5.1573426573426575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790</v>
      </c>
      <c r="D59" s="35">
        <v>748.82</v>
      </c>
      <c r="E59" s="33">
        <f t="shared" si="0"/>
        <v>48.21764327108822</v>
      </c>
      <c r="F59" s="33">
        <f t="shared" si="1"/>
        <v>94.7873417721519</v>
      </c>
      <c r="G59" s="35">
        <v>535.06</v>
      </c>
      <c r="H59" s="33">
        <f t="shared" si="2"/>
        <v>139.9506597390947</v>
      </c>
      <c r="I59" s="35">
        <v>47.64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26.21</v>
      </c>
      <c r="E61" s="33">
        <v>0</v>
      </c>
      <c r="F61" s="33">
        <v>0</v>
      </c>
      <c r="G61" s="35">
        <v>18.42</v>
      </c>
      <c r="H61" s="33">
        <f t="shared" si="2"/>
        <v>142.29098805646038</v>
      </c>
      <c r="I61" s="35">
        <v>7.94</v>
      </c>
    </row>
    <row r="62" spans="1:9" ht="38.25">
      <c r="A62" s="3" t="s">
        <v>23</v>
      </c>
      <c r="B62" s="35">
        <v>2568.85</v>
      </c>
      <c r="C62" s="35">
        <v>891</v>
      </c>
      <c r="D62" s="35">
        <v>1355.01</v>
      </c>
      <c r="E62" s="33">
        <f t="shared" si="0"/>
        <v>52.74772758238122</v>
      </c>
      <c r="F62" s="33">
        <f t="shared" si="1"/>
        <v>152.07744107744108</v>
      </c>
      <c r="G62" s="35">
        <v>1050.31</v>
      </c>
      <c r="H62" s="33">
        <f t="shared" si="2"/>
        <v>129.01048261941713</v>
      </c>
      <c r="I62" s="35">
        <v>327.22</v>
      </c>
    </row>
    <row r="63" spans="1:9" ht="12.75">
      <c r="A63" s="6" t="s">
        <v>24</v>
      </c>
      <c r="B63" s="34">
        <v>0</v>
      </c>
      <c r="C63" s="34">
        <v>0</v>
      </c>
      <c r="D63" s="34">
        <v>124.19</v>
      </c>
      <c r="E63" s="33">
        <v>0</v>
      </c>
      <c r="F63" s="33">
        <v>0</v>
      </c>
      <c r="G63" s="34">
        <v>737.77</v>
      </c>
      <c r="H63" s="33">
        <f t="shared" si="2"/>
        <v>16.833159385716414</v>
      </c>
      <c r="I63" s="34">
        <v>36.81</v>
      </c>
    </row>
    <row r="64" spans="1:9" ht="12.75">
      <c r="A64" s="8" t="s">
        <v>25</v>
      </c>
      <c r="B64" s="42">
        <f>B8+B16+B21+B25+B28+B32+B35+B41+B42+B43+B63+B47</f>
        <v>391917.69</v>
      </c>
      <c r="C64" s="42">
        <f>C8+C16+C21+C25+C28+C32+C35+C41+C42+C43+C63+C47</f>
        <v>142592.36000000002</v>
      </c>
      <c r="D64" s="42">
        <f>D8+D16+D21+D25+D28+D32+D35+D41+D42+D43+D63+D47</f>
        <v>138296.05</v>
      </c>
      <c r="E64" s="33">
        <f t="shared" si="0"/>
        <v>35.28701396459037</v>
      </c>
      <c r="F64" s="33">
        <f t="shared" si="1"/>
        <v>96.98699846190915</v>
      </c>
      <c r="G64" s="42">
        <f>G8+G16+G21+G25+G28+G32+G35+G41+G42+G43+G63+G47</f>
        <v>144237.59999999998</v>
      </c>
      <c r="H64" s="33">
        <f t="shared" si="2"/>
        <v>95.88072042241413</v>
      </c>
      <c r="I64" s="42">
        <f>I8+I16+I21+I25+I28+I32+I35+I41+I42+I43+I63+I47</f>
        <v>28222.42</v>
      </c>
    </row>
    <row r="65" spans="1:9" ht="12.75">
      <c r="A65" s="8" t="s">
        <v>26</v>
      </c>
      <c r="B65" s="42">
        <f>B66+B71</f>
        <v>1531547.7799999998</v>
      </c>
      <c r="C65" s="42">
        <f>C66+C71</f>
        <v>530605.9</v>
      </c>
      <c r="D65" s="42">
        <f>D66+D71</f>
        <v>530531.03</v>
      </c>
      <c r="E65" s="33">
        <f t="shared" si="0"/>
        <v>34.64018798029272</v>
      </c>
      <c r="F65" s="33">
        <f t="shared" si="1"/>
        <v>99.98588971588896</v>
      </c>
      <c r="G65" s="42">
        <f>G66+G71</f>
        <v>459290.54</v>
      </c>
      <c r="H65" s="33">
        <f t="shared" si="2"/>
        <v>115.51098570416889</v>
      </c>
      <c r="I65" s="42">
        <f>I66+I71</f>
        <v>95948.15</v>
      </c>
    </row>
    <row r="66" spans="1:9" ht="25.5">
      <c r="A66" s="8" t="s">
        <v>27</v>
      </c>
      <c r="B66" s="42">
        <f>B67+B68+B69+B70</f>
        <v>1531558.9999999998</v>
      </c>
      <c r="C66" s="42">
        <f>C67+C68+C69+C70</f>
        <v>530617.12</v>
      </c>
      <c r="D66" s="42">
        <f>D67+D68+D69+D70</f>
        <v>530617.12</v>
      </c>
      <c r="E66" s="33">
        <f t="shared" si="0"/>
        <v>34.64555528059971</v>
      </c>
      <c r="F66" s="33">
        <f t="shared" si="1"/>
        <v>100</v>
      </c>
      <c r="G66" s="42">
        <f>G67+G68+G69+G70</f>
        <v>463424.87</v>
      </c>
      <c r="H66" s="33">
        <f t="shared" si="2"/>
        <v>114.49906000944662</v>
      </c>
      <c r="I66" s="42">
        <f>I67+I68+I69+I70</f>
        <v>95957.98</v>
      </c>
    </row>
    <row r="67" spans="1:9" ht="12.75">
      <c r="A67" s="3" t="s">
        <v>28</v>
      </c>
      <c r="B67" s="35">
        <v>276183.3</v>
      </c>
      <c r="C67" s="35">
        <v>182187.7</v>
      </c>
      <c r="D67" s="35">
        <v>182187.7</v>
      </c>
      <c r="E67" s="33">
        <f t="shared" si="0"/>
        <v>65.9662260534942</v>
      </c>
      <c r="F67" s="33">
        <f t="shared" si="1"/>
        <v>100</v>
      </c>
      <c r="G67" s="35">
        <v>132233.8</v>
      </c>
      <c r="H67" s="33">
        <f t="shared" si="2"/>
        <v>137.77695263994534</v>
      </c>
      <c r="I67" s="35">
        <v>12950.5</v>
      </c>
    </row>
    <row r="68" spans="1:9" ht="12.75">
      <c r="A68" s="3" t="s">
        <v>29</v>
      </c>
      <c r="B68" s="35">
        <v>315218.1</v>
      </c>
      <c r="C68" s="35">
        <v>20164.48</v>
      </c>
      <c r="D68" s="35">
        <v>20164.48</v>
      </c>
      <c r="E68" s="33">
        <f t="shared" si="0"/>
        <v>6.396993066070762</v>
      </c>
      <c r="F68" s="33">
        <f t="shared" si="1"/>
        <v>100</v>
      </c>
      <c r="G68" s="35">
        <v>19700.57</v>
      </c>
      <c r="H68" s="33">
        <f t="shared" si="2"/>
        <v>102.354804962496</v>
      </c>
      <c r="I68" s="35">
        <v>796.55</v>
      </c>
    </row>
    <row r="69" spans="1:9" ht="12.75">
      <c r="A69" s="3" t="s">
        <v>30</v>
      </c>
      <c r="B69" s="35">
        <v>931699.4</v>
      </c>
      <c r="C69" s="35">
        <v>328264.94</v>
      </c>
      <c r="D69" s="35">
        <v>328264.94</v>
      </c>
      <c r="E69" s="33">
        <f t="shared" si="0"/>
        <v>35.23292383788162</v>
      </c>
      <c r="F69" s="33">
        <f t="shared" si="1"/>
        <v>100</v>
      </c>
      <c r="G69" s="35">
        <v>311490.5</v>
      </c>
      <c r="H69" s="33">
        <f t="shared" si="2"/>
        <v>105.38521720566116</v>
      </c>
      <c r="I69" s="35">
        <v>82210.93</v>
      </c>
    </row>
    <row r="70" spans="1:9" ht="24.75" customHeight="1">
      <c r="A70" s="3" t="s">
        <v>31</v>
      </c>
      <c r="B70" s="35">
        <v>8458.2</v>
      </c>
      <c r="C70" s="35">
        <v>0</v>
      </c>
      <c r="D70" s="35">
        <v>0</v>
      </c>
      <c r="E70" s="33">
        <f t="shared" si="0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-11.22</v>
      </c>
      <c r="C71" s="34">
        <v>-11.22</v>
      </c>
      <c r="D71" s="34">
        <v>-86.09</v>
      </c>
      <c r="E71" s="33">
        <f t="shared" si="0"/>
        <v>767.2905525846702</v>
      </c>
      <c r="F71" s="33">
        <f t="shared" si="1"/>
        <v>767.2905525846702</v>
      </c>
      <c r="G71" s="34">
        <v>-4134.33</v>
      </c>
      <c r="H71" s="33">
        <f t="shared" si="2"/>
        <v>2.082320472724722</v>
      </c>
      <c r="I71" s="34">
        <v>-9.83</v>
      </c>
    </row>
    <row r="72" spans="1:9" ht="12.75">
      <c r="A72" s="6" t="s">
        <v>32</v>
      </c>
      <c r="B72" s="42">
        <f>B65+B64</f>
        <v>1923465.4699999997</v>
      </c>
      <c r="C72" s="42">
        <f>C65+C64</f>
        <v>673198.26</v>
      </c>
      <c r="D72" s="42">
        <f>D65+D64</f>
        <v>668827.0800000001</v>
      </c>
      <c r="E72" s="33">
        <f>$D:$D/$B:$B*100</f>
        <v>34.771982675623505</v>
      </c>
      <c r="F72" s="33">
        <f>$D:$D/$C:$C*100</f>
        <v>99.35068459624362</v>
      </c>
      <c r="G72" s="42">
        <f>G65+G64</f>
        <v>603528.1399999999</v>
      </c>
      <c r="H72" s="33">
        <f>$D:$D/$G:$G*100</f>
        <v>110.81953527469328</v>
      </c>
      <c r="I72" s="42">
        <f>I65+I64</f>
        <v>124170.56999999999</v>
      </c>
    </row>
    <row r="73" spans="1:9" ht="12.75">
      <c r="A73" s="63" t="s">
        <v>34</v>
      </c>
      <c r="B73" s="64"/>
      <c r="C73" s="64"/>
      <c r="D73" s="64"/>
      <c r="E73" s="64"/>
      <c r="F73" s="64"/>
      <c r="G73" s="64"/>
      <c r="H73" s="64"/>
      <c r="I73" s="65"/>
    </row>
    <row r="74" spans="1:9" ht="12.75">
      <c r="A74" s="13" t="s">
        <v>35</v>
      </c>
      <c r="B74" s="42">
        <f>B75+B76+B77+B78+B79+B80+B81+B82</f>
        <v>100360.5</v>
      </c>
      <c r="C74" s="42">
        <f>C75+C76+C77+C78+C79+C80+C81+C82</f>
        <v>34720.8</v>
      </c>
      <c r="D74" s="42">
        <f>D75+D76+D77+D78+D79+D80+D81+D82</f>
        <v>29056.5</v>
      </c>
      <c r="E74" s="33">
        <f>$D:$D/$B:$B*100</f>
        <v>28.95212758007383</v>
      </c>
      <c r="F74" s="33">
        <f>$D:$D/$C:$C*100</f>
        <v>83.68614778461325</v>
      </c>
      <c r="G74" s="42">
        <f>G75+G76+G77+G78+G79+G80+G81+G82</f>
        <v>31747.899999999998</v>
      </c>
      <c r="H74" s="33">
        <f>$D:$D/$G:$G*100</f>
        <v>91.5225888956435</v>
      </c>
      <c r="I74" s="42">
        <f>I75+I76+I77+I78+I79+I80+I81+I82</f>
        <v>6657.800000000001</v>
      </c>
    </row>
    <row r="75" spans="1:9" ht="14.25" customHeight="1">
      <c r="A75" s="14" t="s">
        <v>36</v>
      </c>
      <c r="B75" s="43">
        <v>1246.6</v>
      </c>
      <c r="C75" s="43">
        <v>505.3</v>
      </c>
      <c r="D75" s="43">
        <v>505.3</v>
      </c>
      <c r="E75" s="36">
        <f>$D:$D/$B:$B*100</f>
        <v>40.53425316861865</v>
      </c>
      <c r="F75" s="36">
        <f>$D:$D/$C:$C*100</f>
        <v>100</v>
      </c>
      <c r="G75" s="43">
        <v>484.6</v>
      </c>
      <c r="H75" s="36">
        <f>$D:$D/$G:$G*100</f>
        <v>104.27156417664052</v>
      </c>
      <c r="I75" s="43">
        <f>D75-апрель!D75</f>
        <v>103.80000000000001</v>
      </c>
    </row>
    <row r="76" spans="1:9" ht="12.75">
      <c r="A76" s="14" t="s">
        <v>37</v>
      </c>
      <c r="B76" s="43">
        <v>4243.6</v>
      </c>
      <c r="C76" s="43">
        <v>1424.2</v>
      </c>
      <c r="D76" s="43">
        <v>1112.3</v>
      </c>
      <c r="E76" s="36">
        <f>$D:$D/$B:$B*100</f>
        <v>26.21123574323687</v>
      </c>
      <c r="F76" s="36">
        <f>$D:$D/$C:$C*100</f>
        <v>78.09998595702851</v>
      </c>
      <c r="G76" s="43">
        <v>1411.1</v>
      </c>
      <c r="H76" s="36">
        <f>$D:$D/$G:$G*100</f>
        <v>78.8250301183474</v>
      </c>
      <c r="I76" s="43">
        <f>D76-апрель!D76</f>
        <v>274.19999999999993</v>
      </c>
    </row>
    <row r="77" spans="1:9" ht="25.5">
      <c r="A77" s="14" t="s">
        <v>38</v>
      </c>
      <c r="B77" s="43">
        <f>35757-60</f>
        <v>35697</v>
      </c>
      <c r="C77" s="43">
        <v>14574.9</v>
      </c>
      <c r="D77" s="43">
        <v>13471.4</v>
      </c>
      <c r="E77" s="36">
        <f>$D:$D/$B:$B*100</f>
        <v>37.73818528167633</v>
      </c>
      <c r="F77" s="36">
        <f>$D:$D/$C:$C*100</f>
        <v>92.42876451982518</v>
      </c>
      <c r="G77" s="43">
        <v>13569.6</v>
      </c>
      <c r="H77" s="36">
        <f>$D:$D/$G:$G*100</f>
        <v>99.27632354675156</v>
      </c>
      <c r="I77" s="43">
        <f>D77-апрель!D77</f>
        <v>3232.7999999999993</v>
      </c>
    </row>
    <row r="78" spans="1:9" ht="12.75" hidden="1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D78-апрель!D78</f>
        <v>0</v>
      </c>
    </row>
    <row r="79" spans="1:9" ht="25.5">
      <c r="A79" s="3" t="s">
        <v>39</v>
      </c>
      <c r="B79" s="43">
        <v>10423.3</v>
      </c>
      <c r="C79" s="43">
        <v>3999</v>
      </c>
      <c r="D79" s="43">
        <v>3860.3</v>
      </c>
      <c r="E79" s="36">
        <f>$D:$D/$B:$B*100</f>
        <v>37.035295923555886</v>
      </c>
      <c r="F79" s="36">
        <f>$D:$D/$C:$C*100</f>
        <v>96.53163290822707</v>
      </c>
      <c r="G79" s="43">
        <v>4594.8</v>
      </c>
      <c r="H79" s="36">
        <f>$D:$D/$G:$G*100</f>
        <v>84.01453817358754</v>
      </c>
      <c r="I79" s="43">
        <f>D79-апрель!D79</f>
        <v>883.7000000000003</v>
      </c>
    </row>
    <row r="80" spans="1:9" ht="12.75">
      <c r="A80" s="14" t="s">
        <v>40</v>
      </c>
      <c r="B80" s="43">
        <v>1490</v>
      </c>
      <c r="C80" s="43">
        <v>0</v>
      </c>
      <c r="D80" s="43">
        <v>0</v>
      </c>
      <c r="E80" s="36">
        <v>0</v>
      </c>
      <c r="F80" s="36">
        <v>0</v>
      </c>
      <c r="G80" s="43"/>
      <c r="H80" s="36">
        <v>0</v>
      </c>
      <c r="I80" s="43">
        <f>D80-апрель!D80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3" t="s">
        <v>42</v>
      </c>
      <c r="B82" s="43">
        <v>46960</v>
      </c>
      <c r="C82" s="43">
        <v>14217.4</v>
      </c>
      <c r="D82" s="43">
        <v>10107.2</v>
      </c>
      <c r="E82" s="36">
        <f>$D:$D/$B:$B*100</f>
        <v>21.52299829642249</v>
      </c>
      <c r="F82" s="36">
        <f>$D:$D/$C:$C*100</f>
        <v>71.09035407317793</v>
      </c>
      <c r="G82" s="43">
        <v>11687.8</v>
      </c>
      <c r="H82" s="36">
        <f>$D:$D/$G:$G*100</f>
        <v>86.47649685997366</v>
      </c>
      <c r="I82" s="43">
        <f>D82-апрель!D82</f>
        <v>2163.300000000001</v>
      </c>
    </row>
    <row r="83" spans="1:9" ht="12.75">
      <c r="A83" s="13" t="s">
        <v>43</v>
      </c>
      <c r="B83" s="34">
        <v>266.6</v>
      </c>
      <c r="C83" s="34">
        <v>103.7</v>
      </c>
      <c r="D83" s="34">
        <v>92.9</v>
      </c>
      <c r="E83" s="33">
        <f>$D:$D/$B:$B*100</f>
        <v>34.84621155288822</v>
      </c>
      <c r="F83" s="33">
        <f>$D:$D/$C:$C*100</f>
        <v>89.58534233365476</v>
      </c>
      <c r="G83" s="34">
        <v>86.5</v>
      </c>
      <c r="H83" s="33">
        <f>$D:$D/$G:$G*100</f>
        <v>107.39884393063583</v>
      </c>
      <c r="I83" s="42">
        <f>D83-апрель!D83</f>
        <v>24</v>
      </c>
    </row>
    <row r="84" spans="1:9" ht="25.5">
      <c r="A84" s="15" t="s">
        <v>44</v>
      </c>
      <c r="B84" s="34">
        <v>4798.1</v>
      </c>
      <c r="C84" s="34">
        <v>2969.5</v>
      </c>
      <c r="D84" s="34">
        <v>968.4</v>
      </c>
      <c r="E84" s="33">
        <f>$D:$D/$B:$B*100</f>
        <v>20.182989099852023</v>
      </c>
      <c r="F84" s="33">
        <f>$D:$D/$C:$C*100</f>
        <v>32.61155076612224</v>
      </c>
      <c r="G84" s="34">
        <v>765</v>
      </c>
      <c r="H84" s="33">
        <f>$D:$D/$G:$G*100</f>
        <v>126.58823529411765</v>
      </c>
      <c r="I84" s="42">
        <f>D84-апрель!D84</f>
        <v>216.60000000000002</v>
      </c>
    </row>
    <row r="85" spans="1:9" ht="12.75">
      <c r="A85" s="13" t="s">
        <v>45</v>
      </c>
      <c r="B85" s="42">
        <f>B86+B87+B88+B89+B90</f>
        <v>229263.6</v>
      </c>
      <c r="C85" s="42">
        <f>C86+C87+C88+C89+C90</f>
        <v>57982.399999999994</v>
      </c>
      <c r="D85" s="42">
        <f>D86+D87+D88+D89+D90</f>
        <v>52453.2</v>
      </c>
      <c r="E85" s="33">
        <f>$D:$D/$B:$B*100</f>
        <v>22.878991693404448</v>
      </c>
      <c r="F85" s="33">
        <f>$D:$D/$C:$C*100</f>
        <v>90.46400286983636</v>
      </c>
      <c r="G85" s="42">
        <f>G86+G87+G88+G89+G90</f>
        <v>25742</v>
      </c>
      <c r="H85" s="33">
        <f>$D:$D/$G:$G*100</f>
        <v>203.765053220418</v>
      </c>
      <c r="I85" s="42">
        <f>D85-апрель!D85</f>
        <v>6573.299999999996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D86-апрель!D86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>
      <c r="A88" s="14" t="s">
        <v>46</v>
      </c>
      <c r="B88" s="43">
        <v>15243</v>
      </c>
      <c r="C88" s="43">
        <v>5076</v>
      </c>
      <c r="D88" s="43">
        <v>5076</v>
      </c>
      <c r="E88" s="36">
        <f aca="true" t="shared" si="3" ref="E88:E95">$D:$D/$B:$B*100</f>
        <v>33.30053139145838</v>
      </c>
      <c r="F88" s="36">
        <f aca="true" t="shared" si="4" ref="F88:F95">$D:$D/$C:$C*100</f>
        <v>100</v>
      </c>
      <c r="G88" s="43">
        <v>5033.1</v>
      </c>
      <c r="H88" s="36">
        <f>$D:$D/$G:$G*100</f>
        <v>100.85235739405137</v>
      </c>
      <c r="I88" s="43">
        <f>D88-апрель!D88</f>
        <v>1269</v>
      </c>
    </row>
    <row r="89" spans="1:9" ht="12.75">
      <c r="A89" s="16" t="s">
        <v>89</v>
      </c>
      <c r="B89" s="35">
        <v>168719.2</v>
      </c>
      <c r="C89" s="35">
        <v>18346.8</v>
      </c>
      <c r="D89" s="35">
        <v>14561.2</v>
      </c>
      <c r="E89" s="36">
        <f t="shared" si="3"/>
        <v>8.63043447337351</v>
      </c>
      <c r="F89" s="36">
        <f t="shared" si="4"/>
        <v>79.36642902304489</v>
      </c>
      <c r="G89" s="35">
        <v>16808.4</v>
      </c>
      <c r="H89" s="36">
        <f>$D:$D/$G:$G*100</f>
        <v>86.63049427667119</v>
      </c>
      <c r="I89" s="43">
        <f>D89-апрель!D89</f>
        <v>4474.300000000001</v>
      </c>
    </row>
    <row r="90" spans="1:9" ht="12.75">
      <c r="A90" s="14" t="s">
        <v>47</v>
      </c>
      <c r="B90" s="43">
        <v>45301.4</v>
      </c>
      <c r="C90" s="43">
        <v>34559.6</v>
      </c>
      <c r="D90" s="43">
        <v>32816</v>
      </c>
      <c r="E90" s="36">
        <f t="shared" si="3"/>
        <v>72.43926236275259</v>
      </c>
      <c r="F90" s="36">
        <f t="shared" si="4"/>
        <v>94.95480271762405</v>
      </c>
      <c r="G90" s="43">
        <v>3900.5</v>
      </c>
      <c r="H90" s="36">
        <f>$D:$D/$G:$G*100</f>
        <v>841.3280348673247</v>
      </c>
      <c r="I90" s="43">
        <f>D90-апрель!D90</f>
        <v>830</v>
      </c>
    </row>
    <row r="91" spans="1:9" ht="12.75">
      <c r="A91" s="13" t="s">
        <v>48</v>
      </c>
      <c r="B91" s="42">
        <f>B92+B93+B94+B95</f>
        <v>111302.7</v>
      </c>
      <c r="C91" s="42">
        <f>C92+C93+C94+C95</f>
        <v>23565.5</v>
      </c>
      <c r="D91" s="42">
        <f>D92+D93+D94+D95</f>
        <v>17484.300000000003</v>
      </c>
      <c r="E91" s="33">
        <f t="shared" si="3"/>
        <v>15.70878334487843</v>
      </c>
      <c r="F91" s="33">
        <f t="shared" si="4"/>
        <v>74.19447921750017</v>
      </c>
      <c r="G91" s="42">
        <f>G92+G93+G94+G95</f>
        <v>13912.4</v>
      </c>
      <c r="H91" s="33">
        <f>$D:$D/$G:$G*100</f>
        <v>125.6742186826141</v>
      </c>
      <c r="I91" s="42">
        <f>D91-апрель!D91</f>
        <v>5446.800000000003</v>
      </c>
    </row>
    <row r="92" spans="1:9" ht="12.75">
      <c r="A92" s="14" t="s">
        <v>49</v>
      </c>
      <c r="B92" s="43">
        <v>858.4</v>
      </c>
      <c r="C92" s="43">
        <v>0</v>
      </c>
      <c r="D92" s="43">
        <v>0</v>
      </c>
      <c r="E92" s="36">
        <f t="shared" si="3"/>
        <v>0</v>
      </c>
      <c r="F92" s="36">
        <v>0</v>
      </c>
      <c r="G92" s="43">
        <v>0</v>
      </c>
      <c r="H92" s="36">
        <v>0</v>
      </c>
      <c r="I92" s="43">
        <f>D92-апрель!D92</f>
        <v>0</v>
      </c>
    </row>
    <row r="93" spans="1:9" ht="12.75">
      <c r="A93" s="14" t="s">
        <v>50</v>
      </c>
      <c r="B93" s="43">
        <v>25730.8</v>
      </c>
      <c r="C93" s="43">
        <v>6400.3</v>
      </c>
      <c r="D93" s="43">
        <v>858.7</v>
      </c>
      <c r="E93" s="36">
        <f t="shared" si="3"/>
        <v>3.337245635580705</v>
      </c>
      <c r="F93" s="36">
        <f t="shared" si="4"/>
        <v>13.416558598815682</v>
      </c>
      <c r="G93" s="43">
        <v>405.7</v>
      </c>
      <c r="H93" s="36">
        <v>0</v>
      </c>
      <c r="I93" s="43">
        <f>D93-апрель!D93</f>
        <v>858.7</v>
      </c>
    </row>
    <row r="94" spans="1:9" ht="12.75">
      <c r="A94" s="14" t="s">
        <v>51</v>
      </c>
      <c r="B94" s="43">
        <v>56233.3</v>
      </c>
      <c r="C94" s="43">
        <v>10555.2</v>
      </c>
      <c r="D94" s="43">
        <v>10058.2</v>
      </c>
      <c r="E94" s="36">
        <f t="shared" si="3"/>
        <v>17.886554763814324</v>
      </c>
      <c r="F94" s="36">
        <f t="shared" si="4"/>
        <v>95.29142034257995</v>
      </c>
      <c r="G94" s="43">
        <v>7459.9</v>
      </c>
      <c r="H94" s="36">
        <f>$D:$D/$G:$G*100</f>
        <v>134.83022560624138</v>
      </c>
      <c r="I94" s="43">
        <f>D94-апрель!D94</f>
        <v>2850.500000000001</v>
      </c>
    </row>
    <row r="95" spans="1:9" ht="12.75">
      <c r="A95" s="14" t="s">
        <v>52</v>
      </c>
      <c r="B95" s="43">
        <v>28480.2</v>
      </c>
      <c r="C95" s="43">
        <v>6610</v>
      </c>
      <c r="D95" s="43">
        <v>6567.4</v>
      </c>
      <c r="E95" s="36">
        <f t="shared" si="3"/>
        <v>23.059529076340755</v>
      </c>
      <c r="F95" s="36">
        <f t="shared" si="4"/>
        <v>99.3555219364599</v>
      </c>
      <c r="G95" s="43">
        <v>6046.8</v>
      </c>
      <c r="H95" s="36">
        <f>$D:$D/$G:$G*100</f>
        <v>108.60951246940529</v>
      </c>
      <c r="I95" s="43">
        <f>D95-апрель!D95</f>
        <v>1737.5999999999995</v>
      </c>
    </row>
    <row r="96" spans="1:9" ht="12.75">
      <c r="A96" s="17" t="s">
        <v>53</v>
      </c>
      <c r="B96" s="42">
        <f>B97+B98+B99+B100+B101</f>
        <v>1112712</v>
      </c>
      <c r="C96" s="42">
        <f aca="true" t="shared" si="5" ref="C96:H96">C97+C98+C99+C100+C101</f>
        <v>446491.9000000001</v>
      </c>
      <c r="D96" s="42">
        <f t="shared" si="5"/>
        <v>407276.99999999994</v>
      </c>
      <c r="E96" s="42">
        <f t="shared" si="5"/>
        <v>167.1299160900718</v>
      </c>
      <c r="F96" s="42">
        <f t="shared" si="5"/>
        <v>451.5096058130832</v>
      </c>
      <c r="G96" s="42">
        <f>G97+G98+G99+G100+G101</f>
        <v>428343.9</v>
      </c>
      <c r="H96" s="42">
        <f t="shared" si="5"/>
        <v>350.10364631576135</v>
      </c>
      <c r="I96" s="42">
        <f>D96-апрель!D96</f>
        <v>106911.19999999995</v>
      </c>
    </row>
    <row r="97" spans="1:9" ht="12.75">
      <c r="A97" s="14" t="s">
        <v>54</v>
      </c>
      <c r="B97" s="43">
        <v>437688.2</v>
      </c>
      <c r="C97" s="43">
        <v>172713.5</v>
      </c>
      <c r="D97" s="43">
        <v>164751.6</v>
      </c>
      <c r="E97" s="36">
        <f aca="true" t="shared" si="6" ref="E97:E114">$D:$D/$B:$B*100</f>
        <v>37.641316352599866</v>
      </c>
      <c r="F97" s="36">
        <f aca="true" t="shared" si="7" ref="F97:F104">$D:$D/$C:$C*100</f>
        <v>95.39011136940655</v>
      </c>
      <c r="G97" s="43">
        <v>161433.5</v>
      </c>
      <c r="H97" s="36">
        <f>$D:$D/$G:$G*100</f>
        <v>102.05539742370698</v>
      </c>
      <c r="I97" s="43">
        <f>D97-апрель!D97</f>
        <v>45398.5</v>
      </c>
    </row>
    <row r="98" spans="1:9" ht="12.75">
      <c r="A98" s="14" t="s">
        <v>55</v>
      </c>
      <c r="B98" s="43">
        <v>492792.2</v>
      </c>
      <c r="C98" s="43">
        <v>208845.4</v>
      </c>
      <c r="D98" s="43">
        <v>181677.5</v>
      </c>
      <c r="E98" s="36">
        <f t="shared" si="6"/>
        <v>36.86695933904798</v>
      </c>
      <c r="F98" s="36">
        <f t="shared" si="7"/>
        <v>86.99138214200552</v>
      </c>
      <c r="G98" s="43">
        <v>240553.9</v>
      </c>
      <c r="H98" s="36">
        <f>$D:$D/$G:$G*100</f>
        <v>75.52465372625429</v>
      </c>
      <c r="I98" s="43">
        <f>D98-апрель!D98</f>
        <v>44708.600000000006</v>
      </c>
    </row>
    <row r="99" spans="1:9" ht="12.75">
      <c r="A99" s="14" t="s">
        <v>134</v>
      </c>
      <c r="B99" s="43">
        <v>97813.2</v>
      </c>
      <c r="C99" s="43">
        <v>38011.4</v>
      </c>
      <c r="D99" s="43">
        <v>37255.6</v>
      </c>
      <c r="E99" s="36">
        <f t="shared" si="6"/>
        <v>38.08851974989061</v>
      </c>
      <c r="F99" s="36">
        <f t="shared" si="7"/>
        <v>98.01164913683789</v>
      </c>
      <c r="G99" s="58">
        <v>0</v>
      </c>
      <c r="H99" s="36">
        <v>0</v>
      </c>
      <c r="I99" s="43">
        <f>D99-апрель!D99</f>
        <v>9772.8</v>
      </c>
    </row>
    <row r="100" spans="1:9" ht="12.75">
      <c r="A100" s="14" t="s">
        <v>56</v>
      </c>
      <c r="B100" s="43">
        <v>38867.3</v>
      </c>
      <c r="C100" s="43">
        <v>9184.4</v>
      </c>
      <c r="D100" s="43">
        <v>7258.1</v>
      </c>
      <c r="E100" s="36">
        <f t="shared" si="6"/>
        <v>18.674052481134527</v>
      </c>
      <c r="F100" s="36">
        <f t="shared" si="7"/>
        <v>79.02639257872045</v>
      </c>
      <c r="G100" s="43">
        <v>9935.5</v>
      </c>
      <c r="H100" s="36">
        <f>$D:$D/$G:$G*100</f>
        <v>73.05218660359319</v>
      </c>
      <c r="I100" s="43">
        <f>D100-апрель!D100</f>
        <v>3479.9000000000005</v>
      </c>
    </row>
    <row r="101" spans="1:9" ht="12.75">
      <c r="A101" s="14" t="s">
        <v>57</v>
      </c>
      <c r="B101" s="43">
        <v>45551.1</v>
      </c>
      <c r="C101" s="43">
        <v>17737.2</v>
      </c>
      <c r="D101" s="35">
        <v>16334.2</v>
      </c>
      <c r="E101" s="36">
        <f t="shared" si="6"/>
        <v>35.85906816739882</v>
      </c>
      <c r="F101" s="36">
        <f t="shared" si="7"/>
        <v>92.0900705861128</v>
      </c>
      <c r="G101" s="35">
        <v>16421</v>
      </c>
      <c r="H101" s="36">
        <f>$D:$D/$G:$G*100</f>
        <v>99.47140856220693</v>
      </c>
      <c r="I101" s="43">
        <f>D101-апрель!D101</f>
        <v>3551.4000000000015</v>
      </c>
    </row>
    <row r="102" spans="1:9" ht="25.5">
      <c r="A102" s="17" t="s">
        <v>58</v>
      </c>
      <c r="B102" s="42">
        <f>B103+B104</f>
        <v>162439.7</v>
      </c>
      <c r="C102" s="42">
        <f>C103+C104</f>
        <v>46601</v>
      </c>
      <c r="D102" s="42">
        <f>D103+D104</f>
        <v>34011.6</v>
      </c>
      <c r="E102" s="33">
        <f t="shared" si="6"/>
        <v>20.937984987660034</v>
      </c>
      <c r="F102" s="33">
        <f t="shared" si="7"/>
        <v>72.98469989914379</v>
      </c>
      <c r="G102" s="42">
        <f>G103+G104</f>
        <v>32800.8</v>
      </c>
      <c r="H102" s="33">
        <f>$D:$D/$G:$G*100</f>
        <v>103.69137338113703</v>
      </c>
      <c r="I102" s="42">
        <f>D102-апрель!D102</f>
        <v>7911.499999999996</v>
      </c>
    </row>
    <row r="103" spans="1:9" ht="12.75">
      <c r="A103" s="14" t="s">
        <v>59</v>
      </c>
      <c r="B103" s="43">
        <v>159532.5</v>
      </c>
      <c r="C103" s="43">
        <v>45497.7</v>
      </c>
      <c r="D103" s="43">
        <v>32912.4</v>
      </c>
      <c r="E103" s="36">
        <f t="shared" si="6"/>
        <v>20.630529829345118</v>
      </c>
      <c r="F103" s="36">
        <f t="shared" si="7"/>
        <v>72.3386017315161</v>
      </c>
      <c r="G103" s="43">
        <v>31638.9</v>
      </c>
      <c r="H103" s="36">
        <f>$D:$D/$G:$G*100</f>
        <v>104.025108331832</v>
      </c>
      <c r="I103" s="43">
        <f>D103-апрель!D103</f>
        <v>7655.700000000001</v>
      </c>
    </row>
    <row r="104" spans="1:9" ht="25.5">
      <c r="A104" s="14" t="s">
        <v>60</v>
      </c>
      <c r="B104" s="43">
        <v>2907.2</v>
      </c>
      <c r="C104" s="43">
        <v>1103.3</v>
      </c>
      <c r="D104" s="43">
        <v>1099.2</v>
      </c>
      <c r="E104" s="36">
        <f t="shared" si="6"/>
        <v>37.80957622454596</v>
      </c>
      <c r="F104" s="36">
        <f t="shared" si="7"/>
        <v>99.628387564579</v>
      </c>
      <c r="G104" s="43">
        <v>1161.9</v>
      </c>
      <c r="H104" s="36">
        <f>$D:$D/$G:$G*100</f>
        <v>94.60366640846888</v>
      </c>
      <c r="I104" s="43">
        <f>D104-апрель!D104</f>
        <v>255.80000000000007</v>
      </c>
    </row>
    <row r="105" spans="1:9" ht="12.75">
      <c r="A105" s="17" t="s">
        <v>116</v>
      </c>
      <c r="B105" s="42">
        <f>B106</f>
        <v>44.8</v>
      </c>
      <c r="C105" s="42">
        <f>C106</f>
        <v>4.8</v>
      </c>
      <c r="D105" s="42">
        <f>D106</f>
        <v>4.8</v>
      </c>
      <c r="E105" s="33">
        <f t="shared" si="6"/>
        <v>10.714285714285715</v>
      </c>
      <c r="F105" s="33">
        <v>0</v>
      </c>
      <c r="G105" s="42">
        <f>G106</f>
        <v>0</v>
      </c>
      <c r="H105" s="33">
        <v>0</v>
      </c>
      <c r="I105" s="42">
        <f>D105-апрель!D105</f>
        <v>4.8</v>
      </c>
    </row>
    <row r="106" spans="1:9" ht="12.75">
      <c r="A106" s="14" t="s">
        <v>117</v>
      </c>
      <c r="B106" s="43">
        <v>44.8</v>
      </c>
      <c r="C106" s="43">
        <v>4.8</v>
      </c>
      <c r="D106" s="43">
        <v>4.8</v>
      </c>
      <c r="E106" s="36">
        <f t="shared" si="6"/>
        <v>10.714285714285715</v>
      </c>
      <c r="F106" s="36">
        <v>0</v>
      </c>
      <c r="G106" s="43">
        <v>0</v>
      </c>
      <c r="H106" s="36">
        <v>0</v>
      </c>
      <c r="I106" s="43">
        <f>D106-апрель!D106</f>
        <v>4.8</v>
      </c>
    </row>
    <row r="107" spans="1:9" ht="12.75">
      <c r="A107" s="17" t="s">
        <v>61</v>
      </c>
      <c r="B107" s="42">
        <f>B108+B109+B110+B111+B112</f>
        <v>217127.3</v>
      </c>
      <c r="C107" s="42">
        <f>C108+C109+C110+C111+C112</f>
        <v>43839.700000000004</v>
      </c>
      <c r="D107" s="42">
        <f>D108+D109+D110+D111+D112</f>
        <v>40187.3</v>
      </c>
      <c r="E107" s="33">
        <f t="shared" si="6"/>
        <v>18.5086352568286</v>
      </c>
      <c r="F107" s="33">
        <f aca="true" t="shared" si="8" ref="F107:F114">$D:$D/$C:$C*100</f>
        <v>91.66873860906894</v>
      </c>
      <c r="G107" s="42">
        <f>G108+G109+G110+G111+G112</f>
        <v>39846.1</v>
      </c>
      <c r="H107" s="33">
        <f>$D:$D/$G:$G*100</f>
        <v>100.8562945934483</v>
      </c>
      <c r="I107" s="42">
        <f>D107-апрель!D107</f>
        <v>9244.599999999999</v>
      </c>
    </row>
    <row r="108" spans="1:9" ht="12.75">
      <c r="A108" s="14" t="s">
        <v>62</v>
      </c>
      <c r="B108" s="43">
        <v>800</v>
      </c>
      <c r="C108" s="43">
        <v>211.9</v>
      </c>
      <c r="D108" s="43">
        <v>210</v>
      </c>
      <c r="E108" s="36">
        <f t="shared" si="6"/>
        <v>26.25</v>
      </c>
      <c r="F108" s="36">
        <f t="shared" si="8"/>
        <v>99.10335063709297</v>
      </c>
      <c r="G108" s="43">
        <v>211.4</v>
      </c>
      <c r="H108" s="36">
        <f>$D:$D/$G:$G*100</f>
        <v>99.33774834437085</v>
      </c>
      <c r="I108" s="43">
        <f>D108-апрель!D108</f>
        <v>44.400000000000006</v>
      </c>
    </row>
    <row r="109" spans="1:9" ht="12.75">
      <c r="A109" s="14" t="s">
        <v>63</v>
      </c>
      <c r="B109" s="43">
        <v>48225</v>
      </c>
      <c r="C109" s="43">
        <v>16450.7</v>
      </c>
      <c r="D109" s="43">
        <v>16450.7</v>
      </c>
      <c r="E109" s="36">
        <f t="shared" si="6"/>
        <v>34.11238983929497</v>
      </c>
      <c r="F109" s="36">
        <f t="shared" si="8"/>
        <v>100</v>
      </c>
      <c r="G109" s="43">
        <v>16865.6</v>
      </c>
      <c r="H109" s="36">
        <f>$D:$D/$G:$G*100</f>
        <v>97.53996300161276</v>
      </c>
      <c r="I109" s="43">
        <f>D109-апрель!D109</f>
        <v>3820</v>
      </c>
    </row>
    <row r="110" spans="1:9" ht="12.75">
      <c r="A110" s="14" t="s">
        <v>64</v>
      </c>
      <c r="B110" s="43">
        <v>27308</v>
      </c>
      <c r="C110" s="43">
        <v>12573.2</v>
      </c>
      <c r="D110" s="43">
        <v>10406</v>
      </c>
      <c r="E110" s="36">
        <f t="shared" si="6"/>
        <v>38.10604950930131</v>
      </c>
      <c r="F110" s="36">
        <f t="shared" si="8"/>
        <v>82.76333789329685</v>
      </c>
      <c r="G110" s="43">
        <v>9571.1</v>
      </c>
      <c r="H110" s="36">
        <f>$D:$D/$G:$G*100</f>
        <v>108.72313527180783</v>
      </c>
      <c r="I110" s="43">
        <f>D110-апрель!D110</f>
        <v>2608.5</v>
      </c>
    </row>
    <row r="111" spans="1:9" ht="12.75">
      <c r="A111" s="14" t="s">
        <v>65</v>
      </c>
      <c r="B111" s="35">
        <v>115160.4</v>
      </c>
      <c r="C111" s="35">
        <v>3861.8</v>
      </c>
      <c r="D111" s="35">
        <v>2544.3</v>
      </c>
      <c r="E111" s="36">
        <f t="shared" si="6"/>
        <v>2.209353215167714</v>
      </c>
      <c r="F111" s="36">
        <f t="shared" si="8"/>
        <v>65.88378476358176</v>
      </c>
      <c r="G111" s="35">
        <v>2477.9</v>
      </c>
      <c r="H111" s="36">
        <v>0</v>
      </c>
      <c r="I111" s="43">
        <f>D111-апрель!D111</f>
        <v>691.8000000000002</v>
      </c>
    </row>
    <row r="112" spans="1:9" ht="12.75">
      <c r="A112" s="14" t="s">
        <v>66</v>
      </c>
      <c r="B112" s="43">
        <v>25633.9</v>
      </c>
      <c r="C112" s="43">
        <v>10742.1</v>
      </c>
      <c r="D112" s="43">
        <v>10576.3</v>
      </c>
      <c r="E112" s="36">
        <f t="shared" si="6"/>
        <v>41.25903588607274</v>
      </c>
      <c r="F112" s="36">
        <f t="shared" si="8"/>
        <v>98.4565401550907</v>
      </c>
      <c r="G112" s="43">
        <v>10720.1</v>
      </c>
      <c r="H112" s="36">
        <f>$D:$D/$G:$G*100</f>
        <v>98.65859460266228</v>
      </c>
      <c r="I112" s="43">
        <f>D112-апрель!D112</f>
        <v>2079.8999999999996</v>
      </c>
    </row>
    <row r="113" spans="1:9" ht="12.75">
      <c r="A113" s="17" t="s">
        <v>73</v>
      </c>
      <c r="B113" s="34">
        <f>B114+B115+B116</f>
        <v>31284.2</v>
      </c>
      <c r="C113" s="34">
        <f>C114+C115+C116</f>
        <v>12337.4</v>
      </c>
      <c r="D113" s="34">
        <f>D114+D115+D116</f>
        <v>11636.9</v>
      </c>
      <c r="E113" s="33">
        <f t="shared" si="6"/>
        <v>37.197371196962045</v>
      </c>
      <c r="F113" s="33">
        <f t="shared" si="8"/>
        <v>94.3221424287127</v>
      </c>
      <c r="G113" s="34">
        <f>G114+G115+G116</f>
        <v>11019.8</v>
      </c>
      <c r="H113" s="33">
        <f>$D:$D/$G:$G*100</f>
        <v>105.59992014374127</v>
      </c>
      <c r="I113" s="42">
        <f>D113-апрель!D113</f>
        <v>2059.199999999999</v>
      </c>
    </row>
    <row r="114" spans="1:9" ht="12.75">
      <c r="A114" s="51" t="s">
        <v>74</v>
      </c>
      <c r="B114" s="35">
        <v>26728</v>
      </c>
      <c r="C114" s="35">
        <v>11005.3</v>
      </c>
      <c r="D114" s="35">
        <v>10453.9</v>
      </c>
      <c r="E114" s="36">
        <f t="shared" si="6"/>
        <v>39.11216701586351</v>
      </c>
      <c r="F114" s="36">
        <f t="shared" si="8"/>
        <v>94.98968678727523</v>
      </c>
      <c r="G114" s="35">
        <v>9790.5</v>
      </c>
      <c r="H114" s="36">
        <f>$D:$D/$G:$G*100</f>
        <v>106.775956284153</v>
      </c>
      <c r="I114" s="43">
        <f>D114-апрель!D114</f>
        <v>1862.2999999999993</v>
      </c>
    </row>
    <row r="115" spans="1:9" ht="13.5" customHeight="1">
      <c r="A115" s="18" t="s">
        <v>75</v>
      </c>
      <c r="B115" s="35">
        <v>1515</v>
      </c>
      <c r="C115" s="35">
        <v>15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43">
        <f>D115-апрель!D115</f>
        <v>0</v>
      </c>
    </row>
    <row r="116" spans="1:9" ht="25.5">
      <c r="A116" s="18" t="s">
        <v>85</v>
      </c>
      <c r="B116" s="35">
        <v>3041.2</v>
      </c>
      <c r="C116" s="35">
        <v>1317.1</v>
      </c>
      <c r="D116" s="35">
        <v>1183</v>
      </c>
      <c r="E116" s="36">
        <f>$D:$D/$B:$B*100</f>
        <v>38.899118768907016</v>
      </c>
      <c r="F116" s="36">
        <f>$D:$D/$C:$C*100</f>
        <v>89.81854073342951</v>
      </c>
      <c r="G116" s="35">
        <v>1229.3</v>
      </c>
      <c r="H116" s="36">
        <f>$D:$D/$G:$G*100</f>
        <v>96.23362889449281</v>
      </c>
      <c r="I116" s="43">
        <f>D116-апрель!D116</f>
        <v>196.89999999999998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D117-апрель!D117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D118-апрель!D118</f>
        <v>0</v>
      </c>
    </row>
    <row r="119" spans="1:9" ht="33.75" customHeight="1">
      <c r="A119" s="20" t="s">
        <v>67</v>
      </c>
      <c r="B119" s="42">
        <f>B74+B83+B84+B85+B91+B96+B102+B105+B107+B113+B117</f>
        <v>1970024.5</v>
      </c>
      <c r="C119" s="42">
        <f>C74+C83+C84+C85+C91+C96+C102+C105+C107+C113+C117</f>
        <v>668736.7000000001</v>
      </c>
      <c r="D119" s="42">
        <f>D74+D83+D84+D85+D91+D96+D102+D105+D107+D113+D117</f>
        <v>593177.6</v>
      </c>
      <c r="E119" s="33">
        <f>$D:$D/$B:$B*100</f>
        <v>30.110163604564306</v>
      </c>
      <c r="F119" s="33">
        <f>$D:$D/$C:$C*100</f>
        <v>88.70121828217292</v>
      </c>
      <c r="G119" s="42">
        <f>G74+G83+G84+G85+G91+G96+G102+G105+G107+G113+G117</f>
        <v>584320.2000000001</v>
      </c>
      <c r="H119" s="33">
        <f>$D:$D/$G:$G*100</f>
        <v>101.51584696199103</v>
      </c>
      <c r="I119" s="42">
        <f>D119-апрель!D119</f>
        <v>145049.8</v>
      </c>
    </row>
    <row r="120" spans="1:9" ht="26.25" customHeight="1">
      <c r="A120" s="21" t="s">
        <v>68</v>
      </c>
      <c r="B120" s="37">
        <f>B72-B119</f>
        <v>-46559.03000000026</v>
      </c>
      <c r="C120" s="37">
        <f>C72-C119</f>
        <v>4461.5599999999395</v>
      </c>
      <c r="D120" s="37">
        <f>D72-D119</f>
        <v>75649.4800000001</v>
      </c>
      <c r="E120" s="37"/>
      <c r="F120" s="37"/>
      <c r="G120" s="37">
        <f>G72-G119</f>
        <v>19207.939999999828</v>
      </c>
      <c r="H120" s="37"/>
      <c r="I120" s="42">
        <f>D120-апрель!D119</f>
        <v>-372478.3199999999</v>
      </c>
    </row>
    <row r="121" spans="1:9" ht="24" customHeight="1">
      <c r="A121" s="3" t="s">
        <v>69</v>
      </c>
      <c r="B121" s="35" t="s">
        <v>135</v>
      </c>
      <c r="C121" s="35"/>
      <c r="D121" s="35" t="s">
        <v>152</v>
      </c>
      <c r="E121" s="35"/>
      <c r="F121" s="35"/>
      <c r="G121" s="35"/>
      <c r="H121" s="34"/>
      <c r="I121" s="43"/>
    </row>
    <row r="122" spans="1:9" ht="12.75">
      <c r="A122" s="8" t="s">
        <v>70</v>
      </c>
      <c r="B122" s="34">
        <f>B124+B125</f>
        <v>7828</v>
      </c>
      <c r="C122" s="35"/>
      <c r="D122" s="34">
        <f>-D72+D119</f>
        <v>-75649.4800000001</v>
      </c>
      <c r="E122" s="35"/>
      <c r="F122" s="35"/>
      <c r="G122" s="47"/>
      <c r="H122" s="44"/>
      <c r="I122" s="42">
        <f>I124+I125</f>
        <v>-20879.3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35219.2</v>
      </c>
      <c r="E124" s="35"/>
      <c r="F124" s="35"/>
      <c r="G124" s="35"/>
      <c r="H124" s="44"/>
      <c r="I124" s="43">
        <f>D124-апрель!D124</f>
        <v>-4349.5</v>
      </c>
    </row>
    <row r="125" spans="1:9" ht="12.75">
      <c r="A125" s="3" t="s">
        <v>72</v>
      </c>
      <c r="B125" s="35">
        <v>7817</v>
      </c>
      <c r="C125" s="35"/>
      <c r="D125" s="35">
        <v>23258.7</v>
      </c>
      <c r="E125" s="35"/>
      <c r="F125" s="35"/>
      <c r="G125" s="35"/>
      <c r="H125" s="44"/>
      <c r="I125" s="43">
        <f>D125-апрель!D125</f>
        <v>-16529.8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43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3:I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ySplit="5" topLeftCell="A109" activePane="bottomLeft" state="frozen"/>
      <selection pane="topLeft" activeCell="A1" sqref="A1"/>
      <selection pane="bottomLeft"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6" t="s">
        <v>122</v>
      </c>
      <c r="B1" s="66"/>
      <c r="C1" s="66"/>
      <c r="D1" s="66"/>
      <c r="E1" s="66"/>
      <c r="F1" s="66"/>
      <c r="G1" s="66"/>
      <c r="H1" s="66"/>
      <c r="I1" s="38"/>
    </row>
    <row r="2" spans="1:9" ht="15">
      <c r="A2" s="67" t="s">
        <v>146</v>
      </c>
      <c r="B2" s="67"/>
      <c r="C2" s="67"/>
      <c r="D2" s="67"/>
      <c r="E2" s="67"/>
      <c r="F2" s="67"/>
      <c r="G2" s="67"/>
      <c r="H2" s="67"/>
      <c r="I2" s="39"/>
    </row>
    <row r="3" spans="1:9" ht="5.25" customHeight="1" hidden="1">
      <c r="A3" s="68" t="s">
        <v>0</v>
      </c>
      <c r="B3" s="68"/>
      <c r="C3" s="68"/>
      <c r="D3" s="68"/>
      <c r="E3" s="68"/>
      <c r="F3" s="68"/>
      <c r="G3" s="68"/>
      <c r="H3" s="68"/>
      <c r="I3" s="40"/>
    </row>
    <row r="4" spans="1:9" ht="45" customHeight="1">
      <c r="A4" s="9" t="s">
        <v>1</v>
      </c>
      <c r="B4" s="24" t="s">
        <v>2</v>
      </c>
      <c r="C4" s="24" t="s">
        <v>147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9" t="s">
        <v>3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56" t="s">
        <v>130</v>
      </c>
      <c r="B7" s="42">
        <f>B8+B16+B21+B25+B28+B32+B35+B41+B42+B43+B47</f>
        <v>404584.51999999996</v>
      </c>
      <c r="C7" s="42">
        <f>C8+C16+C21+C25+C28+C32+C35+C41+C42+C43+C47</f>
        <v>169268.4</v>
      </c>
      <c r="D7" s="42">
        <f>D8+D16+D21+D25+D28+D32+D35+D41+D42+D43+D47+D63</f>
        <v>166809.34</v>
      </c>
      <c r="E7" s="33">
        <f>$D:$D/$B:$B*100</f>
        <v>41.22978803044665</v>
      </c>
      <c r="F7" s="33">
        <f>$D:$D/$C:$C*100</f>
        <v>98.5472421314315</v>
      </c>
      <c r="G7" s="42">
        <f>G8+G16+G21+G25+G28+G32+G35+G41+G42+G43+G47+G63</f>
        <v>170593.10000000003</v>
      </c>
      <c r="H7" s="33">
        <f>$D:$D/$G:$G*100</f>
        <v>97.78199704442909</v>
      </c>
      <c r="I7" s="42">
        <f>I8+I16+I21+I25+I28+I32+I35+I41+I42+I43+I47+I63</f>
        <v>28513.260000000002</v>
      </c>
    </row>
    <row r="8" spans="1:9" ht="12.75">
      <c r="A8" s="6" t="s">
        <v>4</v>
      </c>
      <c r="B8" s="33">
        <f>B9+B10</f>
        <v>215705.87</v>
      </c>
      <c r="C8" s="33">
        <f>C9+C10</f>
        <v>92605</v>
      </c>
      <c r="D8" s="33">
        <f>D9+D10</f>
        <v>95830.39000000001</v>
      </c>
      <c r="E8" s="33">
        <f aca="true" t="shared" si="0" ref="E8:E71">$D:$D/$B:$B*100</f>
        <v>44.4264173246653</v>
      </c>
      <c r="F8" s="33">
        <f aca="true" t="shared" si="1" ref="F8:F71">$D:$D/$C:$C*100</f>
        <v>103.48295448409914</v>
      </c>
      <c r="G8" s="33">
        <f>G9+G10</f>
        <v>92741.76000000001</v>
      </c>
      <c r="H8" s="33">
        <f aca="true" t="shared" si="2" ref="H8:H71">$D:$D/$G:$G*100</f>
        <v>103.3303551711764</v>
      </c>
      <c r="I8" s="33">
        <f>I9+I10</f>
        <v>19841.37</v>
      </c>
    </row>
    <row r="9" spans="1:9" ht="25.5">
      <c r="A9" s="4" t="s">
        <v>5</v>
      </c>
      <c r="B9" s="34">
        <v>2404.3</v>
      </c>
      <c r="C9" s="34">
        <v>981</v>
      </c>
      <c r="D9" s="34">
        <v>2127.67</v>
      </c>
      <c r="E9" s="33">
        <f t="shared" si="0"/>
        <v>88.49436426402694</v>
      </c>
      <c r="F9" s="33">
        <f t="shared" si="1"/>
        <v>216.88786952089708</v>
      </c>
      <c r="G9" s="53">
        <v>901.16</v>
      </c>
      <c r="H9" s="33">
        <f t="shared" si="2"/>
        <v>236.10346664299348</v>
      </c>
      <c r="I9" s="53">
        <v>280.62</v>
      </c>
    </row>
    <row r="10" spans="1:9" ht="12.75" customHeight="1">
      <c r="A10" s="72" t="s">
        <v>82</v>
      </c>
      <c r="B10" s="59">
        <f>B12+B13+B14+B15</f>
        <v>213301.57</v>
      </c>
      <c r="C10" s="59">
        <f>C12+C13+C14+C15</f>
        <v>91624</v>
      </c>
      <c r="D10" s="59">
        <f>D12+D13+D14+D15</f>
        <v>93702.72000000002</v>
      </c>
      <c r="E10" s="61">
        <f t="shared" si="0"/>
        <v>43.92969071910723</v>
      </c>
      <c r="F10" s="61">
        <f t="shared" si="1"/>
        <v>102.26875054570857</v>
      </c>
      <c r="G10" s="59">
        <f>G12+G13+G14+G15</f>
        <v>91840.6</v>
      </c>
      <c r="H10" s="61">
        <f t="shared" si="2"/>
        <v>102.02755644018006</v>
      </c>
      <c r="I10" s="59">
        <f>I12+I13+I14+I15</f>
        <v>19560.75</v>
      </c>
    </row>
    <row r="11" spans="1:9" ht="12.75">
      <c r="A11" s="73"/>
      <c r="B11" s="60"/>
      <c r="C11" s="60"/>
      <c r="D11" s="60"/>
      <c r="E11" s="62"/>
      <c r="F11" s="62"/>
      <c r="G11" s="60"/>
      <c r="H11" s="62"/>
      <c r="I11" s="60"/>
    </row>
    <row r="12" spans="1:9" ht="51" customHeight="1">
      <c r="A12" s="1" t="s">
        <v>86</v>
      </c>
      <c r="B12" s="35">
        <v>205856.07</v>
      </c>
      <c r="C12" s="35">
        <v>90200</v>
      </c>
      <c r="D12" s="35">
        <v>91464.74</v>
      </c>
      <c r="E12" s="33">
        <f t="shared" si="0"/>
        <v>44.431402970046015</v>
      </c>
      <c r="F12" s="33">
        <f t="shared" si="1"/>
        <v>101.40215077605322</v>
      </c>
      <c r="G12" s="35">
        <v>90411.61</v>
      </c>
      <c r="H12" s="33">
        <f t="shared" si="2"/>
        <v>101.16481721761177</v>
      </c>
      <c r="I12" s="35">
        <v>19070.25</v>
      </c>
    </row>
    <row r="13" spans="1:9" ht="89.25">
      <c r="A13" s="2" t="s">
        <v>87</v>
      </c>
      <c r="B13" s="35">
        <v>3078.1</v>
      </c>
      <c r="C13" s="35">
        <v>334</v>
      </c>
      <c r="D13" s="35">
        <v>660.88</v>
      </c>
      <c r="E13" s="33">
        <f t="shared" si="0"/>
        <v>21.470387576751893</v>
      </c>
      <c r="F13" s="33">
        <f t="shared" si="1"/>
        <v>197.86826347305387</v>
      </c>
      <c r="G13" s="35">
        <v>334.94</v>
      </c>
      <c r="H13" s="33">
        <f t="shared" si="2"/>
        <v>197.31295157341611</v>
      </c>
      <c r="I13" s="35">
        <v>131.68</v>
      </c>
    </row>
    <row r="14" spans="1:9" ht="25.5">
      <c r="A14" s="3" t="s">
        <v>88</v>
      </c>
      <c r="B14" s="35">
        <v>3471</v>
      </c>
      <c r="C14" s="35">
        <v>725</v>
      </c>
      <c r="D14" s="35">
        <v>755.32</v>
      </c>
      <c r="E14" s="33">
        <f t="shared" si="0"/>
        <v>21.76087582829156</v>
      </c>
      <c r="F14" s="33">
        <f t="shared" si="1"/>
        <v>104.18206896551725</v>
      </c>
      <c r="G14" s="35">
        <v>735.66</v>
      </c>
      <c r="H14" s="33">
        <f t="shared" si="2"/>
        <v>102.67243019873311</v>
      </c>
      <c r="I14" s="35">
        <v>143.17</v>
      </c>
    </row>
    <row r="15" spans="1:9" ht="65.25" customHeight="1">
      <c r="A15" s="7" t="s">
        <v>90</v>
      </c>
      <c r="B15" s="35">
        <v>896.4</v>
      </c>
      <c r="C15" s="49">
        <v>365</v>
      </c>
      <c r="D15" s="35">
        <v>821.78</v>
      </c>
      <c r="E15" s="33">
        <f t="shared" si="0"/>
        <v>91.67559125390451</v>
      </c>
      <c r="F15" s="33">
        <f t="shared" si="1"/>
        <v>225.14520547945204</v>
      </c>
      <c r="G15" s="35">
        <v>358.39</v>
      </c>
      <c r="H15" s="33">
        <f t="shared" si="2"/>
        <v>229.2976924579369</v>
      </c>
      <c r="I15" s="35">
        <v>215.65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9430</v>
      </c>
      <c r="D16" s="42">
        <f>D17+D18+D19+D20</f>
        <v>8667.83</v>
      </c>
      <c r="E16" s="33">
        <f t="shared" si="0"/>
        <v>41.95667747712861</v>
      </c>
      <c r="F16" s="33">
        <f t="shared" si="1"/>
        <v>91.91760339342524</v>
      </c>
      <c r="G16" s="42">
        <f>G17+G18+G19+G20</f>
        <v>11613.759999999998</v>
      </c>
      <c r="H16" s="33">
        <f t="shared" si="2"/>
        <v>74.63414088116167</v>
      </c>
      <c r="I16" s="42">
        <f>I17+I18+I19+I20</f>
        <v>1443.08</v>
      </c>
    </row>
    <row r="17" spans="1:9" ht="37.5" customHeight="1">
      <c r="A17" s="10" t="s">
        <v>96</v>
      </c>
      <c r="B17" s="35">
        <v>8244.7</v>
      </c>
      <c r="C17" s="49">
        <v>3953</v>
      </c>
      <c r="D17" s="35">
        <v>3423.06</v>
      </c>
      <c r="E17" s="33">
        <f t="shared" si="0"/>
        <v>41.51830873167004</v>
      </c>
      <c r="F17" s="33">
        <f t="shared" si="1"/>
        <v>86.59397925626106</v>
      </c>
      <c r="G17" s="35">
        <v>3950.02</v>
      </c>
      <c r="H17" s="33">
        <f t="shared" si="2"/>
        <v>86.65930805413643</v>
      </c>
      <c r="I17" s="35">
        <v>588.24</v>
      </c>
    </row>
    <row r="18" spans="1:9" ht="56.25" customHeight="1">
      <c r="A18" s="10" t="s">
        <v>97</v>
      </c>
      <c r="B18" s="35">
        <v>113.1</v>
      </c>
      <c r="C18" s="49">
        <v>58</v>
      </c>
      <c r="D18" s="35">
        <v>37.2</v>
      </c>
      <c r="E18" s="33">
        <f t="shared" si="0"/>
        <v>32.891246684350136</v>
      </c>
      <c r="F18" s="33">
        <f t="shared" si="1"/>
        <v>64.13793103448276</v>
      </c>
      <c r="G18" s="35">
        <v>65.12</v>
      </c>
      <c r="H18" s="33">
        <f t="shared" si="2"/>
        <v>57.125307125307124</v>
      </c>
      <c r="I18" s="35">
        <v>6.75</v>
      </c>
    </row>
    <row r="19" spans="1:9" ht="55.5" customHeight="1">
      <c r="A19" s="10" t="s">
        <v>98</v>
      </c>
      <c r="B19" s="35">
        <v>14067</v>
      </c>
      <c r="C19" s="49">
        <v>6201.2</v>
      </c>
      <c r="D19" s="35">
        <v>5901.88</v>
      </c>
      <c r="E19" s="33">
        <f t="shared" si="0"/>
        <v>41.95549868486529</v>
      </c>
      <c r="F19" s="33">
        <f t="shared" si="1"/>
        <v>95.17319228536412</v>
      </c>
      <c r="G19" s="35">
        <v>8220.4</v>
      </c>
      <c r="H19" s="33">
        <f t="shared" si="2"/>
        <v>71.79553306408448</v>
      </c>
      <c r="I19" s="35">
        <v>1000.38</v>
      </c>
    </row>
    <row r="20" spans="1:9" ht="54" customHeight="1">
      <c r="A20" s="10" t="s">
        <v>99</v>
      </c>
      <c r="B20" s="35">
        <v>-1765.8</v>
      </c>
      <c r="C20" s="49">
        <v>-782.2</v>
      </c>
      <c r="D20" s="35">
        <v>-694.31</v>
      </c>
      <c r="E20" s="33">
        <f t="shared" si="0"/>
        <v>39.319855023218935</v>
      </c>
      <c r="F20" s="33">
        <f t="shared" si="1"/>
        <v>88.76374328816158</v>
      </c>
      <c r="G20" s="35">
        <v>-621.78</v>
      </c>
      <c r="H20" s="33">
        <f t="shared" si="2"/>
        <v>111.66489755218888</v>
      </c>
      <c r="I20" s="35">
        <v>-152.29</v>
      </c>
    </row>
    <row r="21" spans="1:9" ht="12.75">
      <c r="A21" s="8" t="s">
        <v>7</v>
      </c>
      <c r="B21" s="42">
        <f>B22+B23+B24</f>
        <v>41691.5</v>
      </c>
      <c r="C21" s="42">
        <f>C22+C23+C24</f>
        <v>21317.7</v>
      </c>
      <c r="D21" s="42">
        <f>D22+D23+D24</f>
        <v>18554.3</v>
      </c>
      <c r="E21" s="33">
        <f t="shared" si="0"/>
        <v>44.503795737740305</v>
      </c>
      <c r="F21" s="33">
        <f t="shared" si="1"/>
        <v>87.03706309780135</v>
      </c>
      <c r="G21" s="42">
        <f>G22+G23+G24</f>
        <v>19496.73</v>
      </c>
      <c r="H21" s="33">
        <f t="shared" si="2"/>
        <v>95.16621505247291</v>
      </c>
      <c r="I21" s="42">
        <f>I22+I23+I24</f>
        <v>518.2</v>
      </c>
    </row>
    <row r="22" spans="1:9" ht="18.75" customHeight="1">
      <c r="A22" s="5" t="s">
        <v>102</v>
      </c>
      <c r="B22" s="35">
        <v>39484.3</v>
      </c>
      <c r="C22" s="35">
        <v>19687.7</v>
      </c>
      <c r="D22" s="35">
        <v>17278.34</v>
      </c>
      <c r="E22" s="33">
        <f t="shared" si="0"/>
        <v>43.76002613697089</v>
      </c>
      <c r="F22" s="33">
        <f t="shared" si="1"/>
        <v>87.76210527385119</v>
      </c>
      <c r="G22" s="35">
        <v>18570</v>
      </c>
      <c r="H22" s="33">
        <f t="shared" si="2"/>
        <v>93.04437264404955</v>
      </c>
      <c r="I22" s="35">
        <v>513.2</v>
      </c>
    </row>
    <row r="23" spans="1:9" ht="12.75">
      <c r="A23" s="3" t="s">
        <v>100</v>
      </c>
      <c r="B23" s="35">
        <v>734</v>
      </c>
      <c r="C23" s="35">
        <v>630</v>
      </c>
      <c r="D23" s="35">
        <v>784.71</v>
      </c>
      <c r="E23" s="33">
        <f t="shared" si="0"/>
        <v>106.90871934604904</v>
      </c>
      <c r="F23" s="33">
        <f t="shared" si="1"/>
        <v>124.55714285714285</v>
      </c>
      <c r="G23" s="35">
        <v>397.64</v>
      </c>
      <c r="H23" s="33">
        <f t="shared" si="2"/>
        <v>197.34181671864</v>
      </c>
      <c r="I23" s="35">
        <v>0</v>
      </c>
    </row>
    <row r="24" spans="1:9" ht="27" customHeight="1">
      <c r="A24" s="3" t="s">
        <v>101</v>
      </c>
      <c r="B24" s="35">
        <v>1473.2</v>
      </c>
      <c r="C24" s="35">
        <v>1000</v>
      </c>
      <c r="D24" s="35">
        <v>491.25</v>
      </c>
      <c r="E24" s="33">
        <f t="shared" si="0"/>
        <v>33.34577789845235</v>
      </c>
      <c r="F24" s="33">
        <f t="shared" si="1"/>
        <v>49.125</v>
      </c>
      <c r="G24" s="35">
        <v>529.09</v>
      </c>
      <c r="H24" s="33">
        <f t="shared" si="2"/>
        <v>92.84809767714377</v>
      </c>
      <c r="I24" s="35">
        <v>5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5060</v>
      </c>
      <c r="D25" s="42">
        <f>$26:$26+$27:$27</f>
        <v>6200.3</v>
      </c>
      <c r="E25" s="33">
        <f t="shared" si="0"/>
        <v>22.941387590789848</v>
      </c>
      <c r="F25" s="33">
        <f t="shared" si="1"/>
        <v>122.53557312252966</v>
      </c>
      <c r="G25" s="42">
        <f>$26:$26+$27:$27</f>
        <v>5372.42</v>
      </c>
      <c r="H25" s="33">
        <f t="shared" si="2"/>
        <v>115.40981531600285</v>
      </c>
      <c r="I25" s="42">
        <f>$26:$26+$27:$27</f>
        <v>441.72</v>
      </c>
    </row>
    <row r="26" spans="1:9" ht="12.75">
      <c r="A26" s="3" t="s">
        <v>9</v>
      </c>
      <c r="B26" s="35">
        <v>10018.7</v>
      </c>
      <c r="C26" s="35">
        <v>360</v>
      </c>
      <c r="D26" s="35">
        <v>1281.12</v>
      </c>
      <c r="E26" s="33">
        <f t="shared" si="0"/>
        <v>12.787287771866607</v>
      </c>
      <c r="F26" s="33">
        <f t="shared" si="1"/>
        <v>355.8666666666666</v>
      </c>
      <c r="G26" s="35">
        <v>550.74</v>
      </c>
      <c r="H26" s="33">
        <f t="shared" si="2"/>
        <v>232.61793223662707</v>
      </c>
      <c r="I26" s="35">
        <v>142.16</v>
      </c>
    </row>
    <row r="27" spans="1:9" ht="12.75">
      <c r="A27" s="3" t="s">
        <v>10</v>
      </c>
      <c r="B27" s="35">
        <v>17008</v>
      </c>
      <c r="C27" s="35">
        <v>4700</v>
      </c>
      <c r="D27" s="35">
        <v>4919.18</v>
      </c>
      <c r="E27" s="33">
        <f t="shared" si="0"/>
        <v>28.92274223894638</v>
      </c>
      <c r="F27" s="33">
        <f t="shared" si="1"/>
        <v>104.66340425531915</v>
      </c>
      <c r="G27" s="35">
        <v>4821.68</v>
      </c>
      <c r="H27" s="33">
        <f t="shared" si="2"/>
        <v>102.02211677257719</v>
      </c>
      <c r="I27" s="35">
        <v>299.56</v>
      </c>
    </row>
    <row r="28" spans="1:9" ht="12.75">
      <c r="A28" s="6" t="s">
        <v>11</v>
      </c>
      <c r="B28" s="42">
        <f>B29+B30+B31</f>
        <v>14334.1</v>
      </c>
      <c r="C28" s="42">
        <f>C29+C30+C31</f>
        <v>6938.8</v>
      </c>
      <c r="D28" s="42">
        <f>D29+D30+D31</f>
        <v>6777.04</v>
      </c>
      <c r="E28" s="33">
        <f t="shared" si="0"/>
        <v>47.279145534076086</v>
      </c>
      <c r="F28" s="33">
        <f t="shared" si="1"/>
        <v>97.66876116907822</v>
      </c>
      <c r="G28" s="42">
        <f>G29+G30+G31</f>
        <v>6458.21</v>
      </c>
      <c r="H28" s="33">
        <f t="shared" si="2"/>
        <v>104.93681685792194</v>
      </c>
      <c r="I28" s="42">
        <f>I29+I30+I31</f>
        <v>1171.8300000000002</v>
      </c>
    </row>
    <row r="29" spans="1:9" ht="25.5">
      <c r="A29" s="3" t="s">
        <v>12</v>
      </c>
      <c r="B29" s="35">
        <v>14256.1</v>
      </c>
      <c r="C29" s="35">
        <v>6900</v>
      </c>
      <c r="D29" s="35">
        <v>6587.44</v>
      </c>
      <c r="E29" s="33">
        <f t="shared" si="0"/>
        <v>46.2078689122551</v>
      </c>
      <c r="F29" s="33">
        <f t="shared" si="1"/>
        <v>95.47014492753623</v>
      </c>
      <c r="G29" s="35">
        <v>6424.61</v>
      </c>
      <c r="H29" s="33">
        <f t="shared" si="2"/>
        <v>102.53447290963965</v>
      </c>
      <c r="I29" s="35">
        <v>1108.63</v>
      </c>
    </row>
    <row r="30" spans="1:9" ht="25.5">
      <c r="A30" s="5" t="s">
        <v>104</v>
      </c>
      <c r="B30" s="35">
        <v>58</v>
      </c>
      <c r="C30" s="35">
        <v>28.8</v>
      </c>
      <c r="D30" s="35">
        <v>49.6</v>
      </c>
      <c r="E30" s="33">
        <f t="shared" si="0"/>
        <v>85.51724137931035</v>
      </c>
      <c r="F30" s="33">
        <f t="shared" si="1"/>
        <v>172.22222222222223</v>
      </c>
      <c r="G30" s="35">
        <v>33.6</v>
      </c>
      <c r="H30" s="33">
        <f t="shared" si="2"/>
        <v>147.61904761904762</v>
      </c>
      <c r="I30" s="35">
        <v>3.2</v>
      </c>
    </row>
    <row r="31" spans="1:9" ht="25.5">
      <c r="A31" s="3" t="s">
        <v>103</v>
      </c>
      <c r="B31" s="35">
        <v>20</v>
      </c>
      <c r="C31" s="35">
        <v>10</v>
      </c>
      <c r="D31" s="35">
        <v>140</v>
      </c>
      <c r="E31" s="33">
        <f t="shared" si="0"/>
        <v>700</v>
      </c>
      <c r="F31" s="33">
        <v>0</v>
      </c>
      <c r="G31" s="35">
        <v>0</v>
      </c>
      <c r="H31" s="33">
        <v>0</v>
      </c>
      <c r="I31" s="35">
        <v>60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54781.3</v>
      </c>
      <c r="C35" s="42">
        <f>C36+C39+C40</f>
        <v>24802.39</v>
      </c>
      <c r="D35" s="42">
        <f>D36+D39+D40</f>
        <v>18842.32</v>
      </c>
      <c r="E35" s="33">
        <f t="shared" si="0"/>
        <v>34.39553278217202</v>
      </c>
      <c r="F35" s="33">
        <f t="shared" si="1"/>
        <v>75.96977549341011</v>
      </c>
      <c r="G35" s="42">
        <f>G36+G39+G40</f>
        <v>23941.890000000003</v>
      </c>
      <c r="H35" s="33">
        <f t="shared" si="2"/>
        <v>78.70021957330853</v>
      </c>
      <c r="I35" s="42">
        <f>I36+I39+I40</f>
        <v>2731.3199999999997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23548.59</v>
      </c>
      <c r="D36" s="35">
        <f>D37+D38</f>
        <v>17040.53</v>
      </c>
      <c r="E36" s="33">
        <f t="shared" si="0"/>
        <v>32.44807802529881</v>
      </c>
      <c r="F36" s="33">
        <f t="shared" si="1"/>
        <v>72.36327100688406</v>
      </c>
      <c r="G36" s="35">
        <f>G37+G38</f>
        <v>22377.04</v>
      </c>
      <c r="H36" s="33">
        <f t="shared" si="2"/>
        <v>76.15185028940378</v>
      </c>
      <c r="I36" s="35">
        <f>I37+I38</f>
        <v>2594.5699999999997</v>
      </c>
    </row>
    <row r="37" spans="1:9" ht="81.75" customHeight="1">
      <c r="A37" s="1" t="s">
        <v>108</v>
      </c>
      <c r="B37" s="35">
        <v>26658</v>
      </c>
      <c r="C37" s="35">
        <v>11300</v>
      </c>
      <c r="D37" s="35">
        <v>9084</v>
      </c>
      <c r="E37" s="33">
        <f t="shared" si="0"/>
        <v>34.07607472428539</v>
      </c>
      <c r="F37" s="33">
        <f t="shared" si="1"/>
        <v>80.38938053097345</v>
      </c>
      <c r="G37" s="35">
        <v>11391.49</v>
      </c>
      <c r="H37" s="33">
        <f t="shared" si="2"/>
        <v>79.74373852762018</v>
      </c>
      <c r="I37" s="35">
        <v>1283.85</v>
      </c>
    </row>
    <row r="38" spans="1:9" ht="76.5">
      <c r="A38" s="3" t="s">
        <v>109</v>
      </c>
      <c r="B38" s="35">
        <v>25858.3</v>
      </c>
      <c r="C38" s="35">
        <v>12248.59</v>
      </c>
      <c r="D38" s="35">
        <v>7956.53</v>
      </c>
      <c r="E38" s="33">
        <f t="shared" si="0"/>
        <v>30.769733509163398</v>
      </c>
      <c r="F38" s="33">
        <f t="shared" si="1"/>
        <v>64.95874218991736</v>
      </c>
      <c r="G38" s="35">
        <v>10985.55</v>
      </c>
      <c r="H38" s="33">
        <f t="shared" si="2"/>
        <v>72.42723395733486</v>
      </c>
      <c r="I38" s="35">
        <v>1310.72</v>
      </c>
    </row>
    <row r="39" spans="1:9" ht="51">
      <c r="A39" s="5" t="s">
        <v>110</v>
      </c>
      <c r="B39" s="35">
        <v>868</v>
      </c>
      <c r="C39" s="35">
        <v>868.01</v>
      </c>
      <c r="D39" s="35">
        <v>865.95</v>
      </c>
      <c r="E39" s="33">
        <f t="shared" si="0"/>
        <v>99.76382488479263</v>
      </c>
      <c r="F39" s="33">
        <f t="shared" si="1"/>
        <v>99.76267554521262</v>
      </c>
      <c r="G39" s="35">
        <v>1033.72</v>
      </c>
      <c r="H39" s="33">
        <f t="shared" si="2"/>
        <v>83.77026660991372</v>
      </c>
      <c r="I39" s="35">
        <v>0</v>
      </c>
    </row>
    <row r="40" spans="1:9" ht="76.5">
      <c r="A40" s="55" t="s">
        <v>127</v>
      </c>
      <c r="B40" s="35">
        <v>1397</v>
      </c>
      <c r="C40" s="35">
        <v>385.79</v>
      </c>
      <c r="D40" s="35">
        <v>935.84</v>
      </c>
      <c r="E40" s="33">
        <f t="shared" si="0"/>
        <v>66.98926270579814</v>
      </c>
      <c r="F40" s="33">
        <f t="shared" si="1"/>
        <v>242.5775681070012</v>
      </c>
      <c r="G40" s="35">
        <v>531.13</v>
      </c>
      <c r="H40" s="33">
        <f t="shared" si="2"/>
        <v>176.19791764728035</v>
      </c>
      <c r="I40" s="35">
        <v>136.75</v>
      </c>
    </row>
    <row r="41" spans="1:9" ht="25.5">
      <c r="A41" s="4" t="s">
        <v>15</v>
      </c>
      <c r="B41" s="34">
        <v>953.5</v>
      </c>
      <c r="C41" s="34">
        <v>272</v>
      </c>
      <c r="D41" s="34">
        <v>287.36</v>
      </c>
      <c r="E41" s="33">
        <f t="shared" si="0"/>
        <v>30.137388568432094</v>
      </c>
      <c r="F41" s="33">
        <f t="shared" si="1"/>
        <v>105.64705882352942</v>
      </c>
      <c r="G41" s="34">
        <v>299.23</v>
      </c>
      <c r="H41" s="33">
        <f t="shared" si="2"/>
        <v>96.03315175617418</v>
      </c>
      <c r="I41" s="34">
        <v>49.31</v>
      </c>
    </row>
    <row r="42" spans="1:9" ht="25.5">
      <c r="A42" s="12" t="s">
        <v>115</v>
      </c>
      <c r="B42" s="34">
        <v>10314.17</v>
      </c>
      <c r="C42" s="34">
        <v>4515.75</v>
      </c>
      <c r="D42" s="34">
        <v>4653.19</v>
      </c>
      <c r="E42" s="33">
        <f t="shared" si="0"/>
        <v>45.114536603526986</v>
      </c>
      <c r="F42" s="33">
        <f t="shared" si="1"/>
        <v>103.04356972817361</v>
      </c>
      <c r="G42" s="34">
        <v>3743.35</v>
      </c>
      <c r="H42" s="33">
        <f t="shared" si="2"/>
        <v>124.3055017564481</v>
      </c>
      <c r="I42" s="34">
        <v>1320.75</v>
      </c>
    </row>
    <row r="43" spans="1:9" ht="25.5">
      <c r="A43" s="8" t="s">
        <v>16</v>
      </c>
      <c r="B43" s="42">
        <f>B44+B45+B46</f>
        <v>11286.13</v>
      </c>
      <c r="C43" s="42">
        <f>C44+C45+C46</f>
        <v>614.86</v>
      </c>
      <c r="D43" s="42">
        <f>D44+D45+D46</f>
        <v>1683.56</v>
      </c>
      <c r="E43" s="33">
        <f t="shared" si="0"/>
        <v>14.917070776253686</v>
      </c>
      <c r="F43" s="33">
        <f t="shared" si="1"/>
        <v>273.81192466577755</v>
      </c>
      <c r="G43" s="42">
        <f>G44+G45+G46</f>
        <v>2547</v>
      </c>
      <c r="H43" s="33">
        <f t="shared" si="2"/>
        <v>66.09972516686298</v>
      </c>
      <c r="I43" s="42">
        <f>I44+I45+I46</f>
        <v>235.35999999999999</v>
      </c>
    </row>
    <row r="44" spans="1:9" ht="12.75">
      <c r="A44" s="3" t="s">
        <v>112</v>
      </c>
      <c r="B44" s="35">
        <v>60.21</v>
      </c>
      <c r="C44" s="35">
        <v>24.86</v>
      </c>
      <c r="D44" s="35">
        <v>69.42</v>
      </c>
      <c r="E44" s="33">
        <f t="shared" si="0"/>
        <v>115.29646238166418</v>
      </c>
      <c r="F44" s="33">
        <f t="shared" si="1"/>
        <v>279.24376508447307</v>
      </c>
      <c r="G44" s="35">
        <v>22.28</v>
      </c>
      <c r="H44" s="33">
        <f t="shared" si="2"/>
        <v>311.5798922800718</v>
      </c>
      <c r="I44" s="35">
        <v>9.22</v>
      </c>
    </row>
    <row r="45" spans="1:9" ht="68.25" customHeight="1">
      <c r="A45" s="3" t="s">
        <v>113</v>
      </c>
      <c r="B45" s="35">
        <v>8875.92</v>
      </c>
      <c r="C45" s="35">
        <v>0</v>
      </c>
      <c r="D45" s="35">
        <v>241.58</v>
      </c>
      <c r="E45" s="33">
        <f t="shared" si="0"/>
        <v>2.7217460274540555</v>
      </c>
      <c r="F45" s="33">
        <v>0</v>
      </c>
      <c r="G45" s="35">
        <v>128.3</v>
      </c>
      <c r="H45" s="33">
        <f t="shared" si="2"/>
        <v>188.29306313328135</v>
      </c>
      <c r="I45" s="35">
        <v>149.32</v>
      </c>
    </row>
    <row r="46" spans="1:9" ht="12.75">
      <c r="A46" s="48" t="s">
        <v>111</v>
      </c>
      <c r="B46" s="35">
        <v>2350</v>
      </c>
      <c r="C46" s="35">
        <v>590</v>
      </c>
      <c r="D46" s="35">
        <v>1372.56</v>
      </c>
      <c r="E46" s="33">
        <f t="shared" si="0"/>
        <v>58.4068085106383</v>
      </c>
      <c r="F46" s="33">
        <f t="shared" si="1"/>
        <v>232.6372881355932</v>
      </c>
      <c r="G46" s="35">
        <v>2396.42</v>
      </c>
      <c r="H46" s="33">
        <f t="shared" si="2"/>
        <v>57.27543585848891</v>
      </c>
      <c r="I46" s="35">
        <v>76.82</v>
      </c>
    </row>
    <row r="47" spans="1:9" ht="12.75">
      <c r="A47" s="4" t="s">
        <v>17</v>
      </c>
      <c r="B47" s="42">
        <f>B48+B49+B50+B53+B54+B55+B56+B58+B59+B61+B62+B57+B52+B51</f>
        <v>7832.25</v>
      </c>
      <c r="C47" s="42">
        <f>C48+C49+C50+C53+C54+C55+C56+C58+C59+C61+C62+C57+C52+C51</f>
        <v>3711.9</v>
      </c>
      <c r="D47" s="42">
        <f>D48+D49+D50+D53+D54+D55+D56+D58+D59+D61+D62+D57+D52+D51</f>
        <v>5161.4</v>
      </c>
      <c r="E47" s="33">
        <f t="shared" si="0"/>
        <v>65.89932650260141</v>
      </c>
      <c r="F47" s="33">
        <f t="shared" si="1"/>
        <v>139.05008216816185</v>
      </c>
      <c r="G47" s="42">
        <f>G48+G49+G50+G53+G54+G55+G56+G58+G59+G61+G62+G57+G52+G51</f>
        <v>3603.41</v>
      </c>
      <c r="H47" s="33">
        <f t="shared" si="2"/>
        <v>143.2365453834007</v>
      </c>
      <c r="I47" s="42">
        <f>I48+I49+I50+I53+I54+I55+I56+I58+I59+I61+I62+I57+I52+I51</f>
        <v>733.22</v>
      </c>
    </row>
    <row r="48" spans="1:9" ht="25.5">
      <c r="A48" s="3" t="s">
        <v>18</v>
      </c>
      <c r="B48" s="35">
        <v>135</v>
      </c>
      <c r="C48" s="35">
        <v>52.5</v>
      </c>
      <c r="D48" s="35">
        <v>137.26</v>
      </c>
      <c r="E48" s="33">
        <f t="shared" si="0"/>
        <v>101.67407407407407</v>
      </c>
      <c r="F48" s="33">
        <f t="shared" si="1"/>
        <v>261.447619047619</v>
      </c>
      <c r="G48" s="35">
        <v>58.8</v>
      </c>
      <c r="H48" s="33">
        <f t="shared" si="2"/>
        <v>233.43537414965985</v>
      </c>
      <c r="I48" s="35">
        <v>11.66</v>
      </c>
    </row>
    <row r="49" spans="1:9" ht="63.75">
      <c r="A49" s="3" t="s">
        <v>125</v>
      </c>
      <c r="B49" s="35">
        <v>200</v>
      </c>
      <c r="C49" s="35">
        <v>75</v>
      </c>
      <c r="D49" s="35">
        <v>275.1</v>
      </c>
      <c r="E49" s="33">
        <f t="shared" si="0"/>
        <v>137.55</v>
      </c>
      <c r="F49" s="33">
        <f t="shared" si="1"/>
        <v>366.8</v>
      </c>
      <c r="G49" s="35">
        <v>79.3</v>
      </c>
      <c r="H49" s="33">
        <f t="shared" si="2"/>
        <v>346.9104665825978</v>
      </c>
      <c r="I49" s="35">
        <v>10</v>
      </c>
    </row>
    <row r="50" spans="1:9" ht="52.5" customHeight="1">
      <c r="A50" s="5" t="s">
        <v>123</v>
      </c>
      <c r="B50" s="35">
        <v>90</v>
      </c>
      <c r="C50" s="35">
        <v>53</v>
      </c>
      <c r="D50" s="35">
        <v>35.6</v>
      </c>
      <c r="E50" s="33">
        <f t="shared" si="0"/>
        <v>39.55555555555556</v>
      </c>
      <c r="F50" s="33">
        <f t="shared" si="1"/>
        <v>67.16981132075472</v>
      </c>
      <c r="G50" s="35">
        <v>42.3</v>
      </c>
      <c r="H50" s="33">
        <f t="shared" si="2"/>
        <v>84.16075650118205</v>
      </c>
      <c r="I50" s="35">
        <v>5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20</v>
      </c>
      <c r="E51" s="33">
        <v>0</v>
      </c>
      <c r="F51" s="33">
        <v>0</v>
      </c>
      <c r="G51" s="35">
        <v>0</v>
      </c>
      <c r="H51" s="33">
        <v>0</v>
      </c>
      <c r="I51" s="35">
        <v>0</v>
      </c>
    </row>
    <row r="52" spans="1:9" ht="52.5" customHeight="1">
      <c r="A52" s="5" t="s">
        <v>140</v>
      </c>
      <c r="B52" s="35">
        <v>17.4</v>
      </c>
      <c r="C52" s="35">
        <v>17.4</v>
      </c>
      <c r="D52" s="35">
        <v>17.4</v>
      </c>
      <c r="E52" s="33">
        <f t="shared" si="0"/>
        <v>100</v>
      </c>
      <c r="F52" s="33">
        <f t="shared" si="1"/>
        <v>100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519</v>
      </c>
      <c r="D53" s="35">
        <v>585.57</v>
      </c>
      <c r="E53" s="33">
        <f t="shared" si="0"/>
        <v>51.05231037489102</v>
      </c>
      <c r="F53" s="33">
        <f t="shared" si="1"/>
        <v>112.82658959537572</v>
      </c>
      <c r="G53" s="35">
        <v>538.31</v>
      </c>
      <c r="H53" s="33">
        <f t="shared" si="2"/>
        <v>108.77932789656519</v>
      </c>
      <c r="I53" s="35">
        <v>113.18</v>
      </c>
    </row>
    <row r="54" spans="1:9" ht="63.75">
      <c r="A54" s="3" t="s">
        <v>20</v>
      </c>
      <c r="B54" s="35">
        <v>2060</v>
      </c>
      <c r="C54" s="35">
        <v>1040</v>
      </c>
      <c r="D54" s="35">
        <v>1279.81</v>
      </c>
      <c r="E54" s="33">
        <f t="shared" si="0"/>
        <v>62.12669902912621</v>
      </c>
      <c r="F54" s="33">
        <f t="shared" si="1"/>
        <v>123.05865384615385</v>
      </c>
      <c r="G54" s="35">
        <v>995.36</v>
      </c>
      <c r="H54" s="33">
        <f t="shared" si="2"/>
        <v>128.57760006429834</v>
      </c>
      <c r="I54" s="35">
        <v>304</v>
      </c>
    </row>
    <row r="55" spans="1:9" ht="25.5">
      <c r="A55" s="3" t="s">
        <v>21</v>
      </c>
      <c r="B55" s="35">
        <v>40</v>
      </c>
      <c r="C55" s="35">
        <v>13</v>
      </c>
      <c r="D55" s="35">
        <v>394.95</v>
      </c>
      <c r="E55" s="33">
        <f t="shared" si="0"/>
        <v>987.3749999999999</v>
      </c>
      <c r="F55" s="33">
        <f t="shared" si="1"/>
        <v>3038.076923076923</v>
      </c>
      <c r="G55" s="35">
        <v>20</v>
      </c>
      <c r="H55" s="33">
        <f t="shared" si="2"/>
        <v>1974.7499999999998</v>
      </c>
      <c r="I55" s="35">
        <v>5</v>
      </c>
    </row>
    <row r="56" spans="1:9" ht="38.25">
      <c r="A56" s="3" t="s">
        <v>22</v>
      </c>
      <c r="B56" s="35">
        <v>5</v>
      </c>
      <c r="C56" s="35">
        <v>5</v>
      </c>
      <c r="D56" s="35">
        <v>0.7</v>
      </c>
      <c r="E56" s="33">
        <f t="shared" si="0"/>
        <v>13.999999999999998</v>
      </c>
      <c r="F56" s="33">
        <f t="shared" si="1"/>
        <v>13.999999999999998</v>
      </c>
      <c r="G56" s="35">
        <v>3</v>
      </c>
      <c r="H56" s="33">
        <v>0</v>
      </c>
      <c r="I56" s="35">
        <v>0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7.5</v>
      </c>
      <c r="D58" s="35">
        <v>0.59</v>
      </c>
      <c r="E58" s="33">
        <f t="shared" si="0"/>
        <v>3.6875</v>
      </c>
      <c r="F58" s="33">
        <f t="shared" si="1"/>
        <v>7.866666666666666</v>
      </c>
      <c r="G58" s="35">
        <v>14.43</v>
      </c>
      <c r="H58" s="33">
        <f t="shared" si="2"/>
        <v>4.088704088704088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878</v>
      </c>
      <c r="D59" s="35">
        <v>796.33</v>
      </c>
      <c r="E59" s="33">
        <f t="shared" si="0"/>
        <v>51.27688345138443</v>
      </c>
      <c r="F59" s="33">
        <f t="shared" si="1"/>
        <v>90.6981776765376</v>
      </c>
      <c r="G59" s="35">
        <v>597.79</v>
      </c>
      <c r="H59" s="33">
        <f t="shared" si="2"/>
        <v>133.21233208986433</v>
      </c>
      <c r="I59" s="35">
        <v>47.51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40.57</v>
      </c>
      <c r="E61" s="33">
        <v>0</v>
      </c>
      <c r="F61" s="33">
        <v>0</v>
      </c>
      <c r="G61" s="35">
        <v>20.43</v>
      </c>
      <c r="H61" s="33">
        <f t="shared" si="2"/>
        <v>198.58051884483604</v>
      </c>
      <c r="I61" s="35">
        <v>14.35</v>
      </c>
    </row>
    <row r="62" spans="1:9" ht="38.25">
      <c r="A62" s="3" t="s">
        <v>23</v>
      </c>
      <c r="B62" s="35">
        <v>2568.85</v>
      </c>
      <c r="C62" s="35">
        <v>1051.5</v>
      </c>
      <c r="D62" s="35">
        <v>1577.52</v>
      </c>
      <c r="E62" s="33">
        <f t="shared" si="0"/>
        <v>61.40958016232945</v>
      </c>
      <c r="F62" s="33">
        <f t="shared" si="1"/>
        <v>150.02567760342367</v>
      </c>
      <c r="G62" s="35">
        <v>1233.69</v>
      </c>
      <c r="H62" s="33">
        <f t="shared" si="2"/>
        <v>127.87004839141112</v>
      </c>
      <c r="I62" s="35">
        <v>222.52</v>
      </c>
    </row>
    <row r="63" spans="1:9" ht="12.75">
      <c r="A63" s="6" t="s">
        <v>24</v>
      </c>
      <c r="B63" s="34">
        <v>0</v>
      </c>
      <c r="C63" s="34">
        <v>0</v>
      </c>
      <c r="D63" s="34">
        <v>151.29</v>
      </c>
      <c r="E63" s="33">
        <v>0</v>
      </c>
      <c r="F63" s="33">
        <v>0</v>
      </c>
      <c r="G63" s="34">
        <v>775.34</v>
      </c>
      <c r="H63" s="33">
        <f t="shared" si="2"/>
        <v>19.51272989914102</v>
      </c>
      <c r="I63" s="34">
        <v>27.1</v>
      </c>
    </row>
    <row r="64" spans="1:9" ht="12.75">
      <c r="A64" s="8" t="s">
        <v>25</v>
      </c>
      <c r="B64" s="42">
        <f>B8+B16+B21+B25+B28+B32+B35+B41+B42+B43+B63+B47</f>
        <v>404584.51999999996</v>
      </c>
      <c r="C64" s="42">
        <f>C8+C16+C21+C25+C28+C32+C35+C41+C42+C43+C63+C47</f>
        <v>169268.4</v>
      </c>
      <c r="D64" s="42">
        <f>D8+D16+D21+D25+D28+D32+D35+D41+D42+D43+D63+D47</f>
        <v>166809.34</v>
      </c>
      <c r="E64" s="33">
        <f t="shared" si="0"/>
        <v>41.22978803044665</v>
      </c>
      <c r="F64" s="33">
        <f t="shared" si="1"/>
        <v>98.5472421314315</v>
      </c>
      <c r="G64" s="42">
        <f>G8+G16+G21+G25+G28+G32+G35+G41+G42+G43+G63+G47</f>
        <v>170593.10000000003</v>
      </c>
      <c r="H64" s="33">
        <f t="shared" si="2"/>
        <v>97.78199704442909</v>
      </c>
      <c r="I64" s="42">
        <f>I8+I16+I21+I25+I28+I32+I35+I41+I42+I43+I63+I47</f>
        <v>28513.260000000002</v>
      </c>
    </row>
    <row r="65" spans="1:9" ht="12.75">
      <c r="A65" s="8" t="s">
        <v>26</v>
      </c>
      <c r="B65" s="42">
        <f>B66+B71</f>
        <v>1551884.7000000002</v>
      </c>
      <c r="C65" s="42">
        <f>C66+C71</f>
        <v>688366.56</v>
      </c>
      <c r="D65" s="42">
        <f>D66+D71</f>
        <v>688262.49</v>
      </c>
      <c r="E65" s="33">
        <f t="shared" si="0"/>
        <v>44.35010474682816</v>
      </c>
      <c r="F65" s="33">
        <f t="shared" si="1"/>
        <v>99.98488160145372</v>
      </c>
      <c r="G65" s="42">
        <f>G66+G71</f>
        <v>613113.74</v>
      </c>
      <c r="H65" s="33">
        <f t="shared" si="2"/>
        <v>112.2569019575389</v>
      </c>
      <c r="I65" s="42">
        <f>I66+I71</f>
        <v>157731.47</v>
      </c>
    </row>
    <row r="66" spans="1:9" ht="25.5">
      <c r="A66" s="8" t="s">
        <v>27</v>
      </c>
      <c r="B66" s="42">
        <f>B67+B68+B69+B70</f>
        <v>1551895.9200000002</v>
      </c>
      <c r="C66" s="42">
        <f>C67+C68+C69+C70</f>
        <v>688377.78</v>
      </c>
      <c r="D66" s="42">
        <f>D67+D68+D69+D70</f>
        <v>688377.76</v>
      </c>
      <c r="E66" s="33">
        <f t="shared" si="0"/>
        <v>44.35721179033707</v>
      </c>
      <c r="F66" s="33">
        <f t="shared" si="1"/>
        <v>99.99999709461859</v>
      </c>
      <c r="G66" s="42">
        <f>G67+G68+G69+G70</f>
        <v>617287.22</v>
      </c>
      <c r="H66" s="33">
        <f t="shared" si="2"/>
        <v>111.51660648344543</v>
      </c>
      <c r="I66" s="42">
        <f>I67+I68+I69+I70</f>
        <v>157760.65</v>
      </c>
    </row>
    <row r="67" spans="1:9" ht="12.75">
      <c r="A67" s="3" t="s">
        <v>28</v>
      </c>
      <c r="B67" s="35">
        <v>276183.3</v>
      </c>
      <c r="C67" s="35">
        <v>217139.5</v>
      </c>
      <c r="D67" s="35">
        <v>217139.5</v>
      </c>
      <c r="E67" s="33">
        <f t="shared" si="0"/>
        <v>78.62151694182813</v>
      </c>
      <c r="F67" s="33">
        <f t="shared" si="1"/>
        <v>100</v>
      </c>
      <c r="G67" s="35">
        <v>169490.8</v>
      </c>
      <c r="H67" s="33">
        <f t="shared" si="2"/>
        <v>128.11285332301225</v>
      </c>
      <c r="I67" s="35">
        <v>34951.8</v>
      </c>
    </row>
    <row r="68" spans="1:9" ht="12.75">
      <c r="A68" s="3" t="s">
        <v>29</v>
      </c>
      <c r="B68" s="35">
        <v>331254.98</v>
      </c>
      <c r="C68" s="35">
        <v>31641.65</v>
      </c>
      <c r="D68" s="35">
        <v>31641.65</v>
      </c>
      <c r="E68" s="33">
        <f t="shared" si="0"/>
        <v>9.552052621216443</v>
      </c>
      <c r="F68" s="33">
        <f t="shared" si="1"/>
        <v>100</v>
      </c>
      <c r="G68" s="35">
        <v>28177.74</v>
      </c>
      <c r="H68" s="33">
        <f t="shared" si="2"/>
        <v>112.29307247493942</v>
      </c>
      <c r="I68" s="35">
        <v>11477.17</v>
      </c>
    </row>
    <row r="69" spans="1:9" ht="12.75">
      <c r="A69" s="3" t="s">
        <v>30</v>
      </c>
      <c r="B69" s="35">
        <v>931699.4</v>
      </c>
      <c r="C69" s="35">
        <v>439596.63</v>
      </c>
      <c r="D69" s="35">
        <v>439596.61</v>
      </c>
      <c r="E69" s="33">
        <f t="shared" si="0"/>
        <v>47.182236030204585</v>
      </c>
      <c r="F69" s="33">
        <f t="shared" si="1"/>
        <v>99.99999545037458</v>
      </c>
      <c r="G69" s="35">
        <v>419618.68</v>
      </c>
      <c r="H69" s="33">
        <f t="shared" si="2"/>
        <v>104.76097250961278</v>
      </c>
      <c r="I69" s="35">
        <v>111331.68</v>
      </c>
    </row>
    <row r="70" spans="1:9" ht="24.75" customHeight="1">
      <c r="A70" s="3" t="s">
        <v>31</v>
      </c>
      <c r="B70" s="35">
        <v>12758.24</v>
      </c>
      <c r="C70" s="35">
        <v>0</v>
      </c>
      <c r="D70" s="35">
        <v>0</v>
      </c>
      <c r="E70" s="33">
        <f t="shared" si="0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-11.22</v>
      </c>
      <c r="C71" s="34">
        <v>-11.22</v>
      </c>
      <c r="D71" s="34">
        <v>-115.27</v>
      </c>
      <c r="E71" s="33">
        <f t="shared" si="0"/>
        <v>1027.361853832442</v>
      </c>
      <c r="F71" s="33">
        <f t="shared" si="1"/>
        <v>1027.361853832442</v>
      </c>
      <c r="G71" s="34">
        <v>-4173.48</v>
      </c>
      <c r="H71" s="33">
        <f t="shared" si="2"/>
        <v>2.7619636370606786</v>
      </c>
      <c r="I71" s="34">
        <v>-29.18</v>
      </c>
    </row>
    <row r="72" spans="1:9" ht="12.75">
      <c r="A72" s="6" t="s">
        <v>32</v>
      </c>
      <c r="B72" s="42">
        <f>B65+B64</f>
        <v>1956469.2200000002</v>
      </c>
      <c r="C72" s="42">
        <f>C65+C64</f>
        <v>857634.9600000001</v>
      </c>
      <c r="D72" s="42">
        <f>D65+D64</f>
        <v>855071.83</v>
      </c>
      <c r="E72" s="33">
        <f>$D:$D/$B:$B*100</f>
        <v>43.704844485107714</v>
      </c>
      <c r="F72" s="33">
        <f>$D:$D/$C:$C*100</f>
        <v>99.70113974831435</v>
      </c>
      <c r="G72" s="42">
        <f>G65+G64</f>
        <v>783706.8400000001</v>
      </c>
      <c r="H72" s="33">
        <f>$D:$D/$G:$G*100</f>
        <v>109.10608232027168</v>
      </c>
      <c r="I72" s="42">
        <f>I65+I64</f>
        <v>186244.73</v>
      </c>
    </row>
    <row r="73" spans="1:9" ht="12.75">
      <c r="A73" s="63" t="s">
        <v>34</v>
      </c>
      <c r="B73" s="64"/>
      <c r="C73" s="64"/>
      <c r="D73" s="64"/>
      <c r="E73" s="64"/>
      <c r="F73" s="64"/>
      <c r="G73" s="64"/>
      <c r="H73" s="64"/>
      <c r="I73" s="65"/>
    </row>
    <row r="74" spans="1:9" ht="12.75">
      <c r="A74" s="13" t="s">
        <v>35</v>
      </c>
      <c r="B74" s="42">
        <f>B75+B76+B77+B78+B79+B80+B81+B82</f>
        <v>106428.80000000002</v>
      </c>
      <c r="C74" s="42">
        <f>C75+C76+C77+C78+C79+C80+C81+C82</f>
        <v>50914.600000000006</v>
      </c>
      <c r="D74" s="42">
        <f>D75+D76+D77+D78+D79+D80+D81+D82</f>
        <v>39124.8</v>
      </c>
      <c r="E74" s="33">
        <f>$D:$D/$B:$B*100</f>
        <v>36.76147809615442</v>
      </c>
      <c r="F74" s="33">
        <f>$D:$D/$C:$C*100</f>
        <v>76.84397009895</v>
      </c>
      <c r="G74" s="42">
        <f>G75+G76+G77+G78+G79+G80+G81+G82</f>
        <v>39166.5</v>
      </c>
      <c r="H74" s="33">
        <f>$D:$D/$G:$G*100</f>
        <v>99.89353146183602</v>
      </c>
      <c r="I74" s="42">
        <f>I75+I76+I77+I78+I79+I80+I81+I82</f>
        <v>10068.300000000001</v>
      </c>
    </row>
    <row r="75" spans="1:9" ht="14.25" customHeight="1">
      <c r="A75" s="14" t="s">
        <v>36</v>
      </c>
      <c r="B75" s="43">
        <v>1246.6</v>
      </c>
      <c r="C75" s="43">
        <v>704.1</v>
      </c>
      <c r="D75" s="43">
        <v>704.1</v>
      </c>
      <c r="E75" s="36">
        <f>$D:$D/$B:$B*100</f>
        <v>56.481630033691644</v>
      </c>
      <c r="F75" s="36">
        <f>$D:$D/$C:$C*100</f>
        <v>100</v>
      </c>
      <c r="G75" s="43">
        <v>676.9</v>
      </c>
      <c r="H75" s="36">
        <f>$D:$D/$G:$G*100</f>
        <v>104.01831880632295</v>
      </c>
      <c r="I75" s="43">
        <f>D75-май!D75</f>
        <v>198.8</v>
      </c>
    </row>
    <row r="76" spans="1:9" ht="12.75">
      <c r="A76" s="14" t="s">
        <v>37</v>
      </c>
      <c r="B76" s="43">
        <v>4243.6</v>
      </c>
      <c r="C76" s="43">
        <v>1456.4</v>
      </c>
      <c r="D76" s="43">
        <v>1456.3</v>
      </c>
      <c r="E76" s="36">
        <f>$D:$D/$B:$B*100</f>
        <v>34.31756056178716</v>
      </c>
      <c r="F76" s="36">
        <f>$D:$D/$C:$C*100</f>
        <v>99.99313375446305</v>
      </c>
      <c r="G76" s="43">
        <v>1594.8</v>
      </c>
      <c r="H76" s="36">
        <f>$D:$D/$G:$G*100</f>
        <v>91.31552545773765</v>
      </c>
      <c r="I76" s="43">
        <f>D76-май!D76</f>
        <v>344</v>
      </c>
    </row>
    <row r="77" spans="1:9" ht="25.5">
      <c r="A77" s="14" t="s">
        <v>38</v>
      </c>
      <c r="B77" s="43">
        <v>35756.9</v>
      </c>
      <c r="C77" s="43">
        <v>17459.7</v>
      </c>
      <c r="D77" s="43">
        <v>16546.9</v>
      </c>
      <c r="E77" s="36">
        <f>$D:$D/$B:$B*100</f>
        <v>46.27610335347863</v>
      </c>
      <c r="F77" s="36">
        <f>$D:$D/$C:$C*100</f>
        <v>94.77196057206024</v>
      </c>
      <c r="G77" s="43">
        <v>16402.5</v>
      </c>
      <c r="H77" s="36">
        <f>$D:$D/$G:$G*100</f>
        <v>100.88035360463346</v>
      </c>
      <c r="I77" s="43">
        <f>D77-май!D77</f>
        <v>3075.500000000002</v>
      </c>
    </row>
    <row r="78" spans="1:9" ht="12.75" hidden="1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D78-май!D78</f>
        <v>0</v>
      </c>
    </row>
    <row r="79" spans="1:9" ht="25.5">
      <c r="A79" s="3" t="s">
        <v>39</v>
      </c>
      <c r="B79" s="43">
        <v>10423.3</v>
      </c>
      <c r="C79" s="43">
        <v>5641.2</v>
      </c>
      <c r="D79" s="43">
        <v>4884.2</v>
      </c>
      <c r="E79" s="36">
        <f>$D:$D/$B:$B*100</f>
        <v>46.858480519605116</v>
      </c>
      <c r="F79" s="36">
        <f>$D:$D/$C:$C*100</f>
        <v>86.5808693185847</v>
      </c>
      <c r="G79" s="43">
        <v>5606.3</v>
      </c>
      <c r="H79" s="36">
        <f>$D:$D/$G:$G*100</f>
        <v>87.11984731462819</v>
      </c>
      <c r="I79" s="43">
        <f>D79-май!D79</f>
        <v>1023.8999999999996</v>
      </c>
    </row>
    <row r="80" spans="1:9" ht="12.75">
      <c r="A80" s="14" t="s">
        <v>40</v>
      </c>
      <c r="B80" s="43">
        <v>2674.8</v>
      </c>
      <c r="C80" s="43">
        <v>2674.8</v>
      </c>
      <c r="D80" s="43">
        <v>2674.8</v>
      </c>
      <c r="E80" s="36">
        <v>0</v>
      </c>
      <c r="F80" s="36">
        <v>0</v>
      </c>
      <c r="G80" s="43"/>
      <c r="H80" s="36">
        <v>0</v>
      </c>
      <c r="I80" s="43">
        <f>D80-май!D80</f>
        <v>2674.8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D81-май!D81</f>
        <v>0</v>
      </c>
    </row>
    <row r="82" spans="1:9" ht="12.75">
      <c r="A82" s="3" t="s">
        <v>42</v>
      </c>
      <c r="B82" s="43">
        <v>51783.6</v>
      </c>
      <c r="C82" s="43">
        <v>22978.4</v>
      </c>
      <c r="D82" s="43">
        <v>12858.5</v>
      </c>
      <c r="E82" s="36">
        <f>$D:$D/$B:$B*100</f>
        <v>24.831220695355288</v>
      </c>
      <c r="F82" s="36">
        <f>$D:$D/$C:$C*100</f>
        <v>55.9590746091982</v>
      </c>
      <c r="G82" s="43">
        <v>14886</v>
      </c>
      <c r="H82" s="36">
        <f>$D:$D/$G:$G*100</f>
        <v>86.37981996506785</v>
      </c>
      <c r="I82" s="43">
        <f>D82-май!D82</f>
        <v>2751.2999999999993</v>
      </c>
    </row>
    <row r="83" spans="1:9" ht="12.75">
      <c r="A83" s="13" t="s">
        <v>43</v>
      </c>
      <c r="B83" s="34">
        <v>266.6</v>
      </c>
      <c r="C83" s="34">
        <v>172.3</v>
      </c>
      <c r="D83" s="34">
        <v>171.2</v>
      </c>
      <c r="E83" s="33">
        <f>$D:$D/$B:$B*100</f>
        <v>64.21605401350337</v>
      </c>
      <c r="F83" s="33">
        <f>$D:$D/$C:$C*100</f>
        <v>99.36157864190365</v>
      </c>
      <c r="G83" s="34">
        <v>105.7</v>
      </c>
      <c r="H83" s="33">
        <f>$D:$D/$G:$G*100</f>
        <v>161.9678334910123</v>
      </c>
      <c r="I83" s="42">
        <f>D83-май!D83</f>
        <v>78.29999999999998</v>
      </c>
    </row>
    <row r="84" spans="1:9" ht="25.5">
      <c r="A84" s="15" t="s">
        <v>44</v>
      </c>
      <c r="B84" s="34">
        <v>4798.1</v>
      </c>
      <c r="C84" s="34">
        <v>3219.1</v>
      </c>
      <c r="D84" s="34">
        <v>1267.3</v>
      </c>
      <c r="E84" s="33">
        <f>$D:$D/$B:$B*100</f>
        <v>26.412538296408993</v>
      </c>
      <c r="F84" s="33">
        <f>$D:$D/$C:$C*100</f>
        <v>39.36814637631636</v>
      </c>
      <c r="G84" s="34">
        <v>939.5</v>
      </c>
      <c r="H84" s="33">
        <f>$D:$D/$G:$G*100</f>
        <v>134.8908994145822</v>
      </c>
      <c r="I84" s="42">
        <f>D84-май!D84</f>
        <v>298.9</v>
      </c>
    </row>
    <row r="85" spans="1:9" ht="12.75">
      <c r="A85" s="13" t="s">
        <v>45</v>
      </c>
      <c r="B85" s="42">
        <f>B86+B87+B88+B89+B90</f>
        <v>242935.1</v>
      </c>
      <c r="C85" s="42">
        <f>C86+C87+C88+C89+C90</f>
        <v>63260.6</v>
      </c>
      <c r="D85" s="42">
        <f>D86+D87+D88+D89+D90</f>
        <v>60007.1</v>
      </c>
      <c r="E85" s="33">
        <f>$D:$D/$B:$B*100</f>
        <v>24.70087690086776</v>
      </c>
      <c r="F85" s="33">
        <f>$D:$D/$C:$C*100</f>
        <v>94.85698839403989</v>
      </c>
      <c r="G85" s="42">
        <f>G86+G87+G88+G89+G90</f>
        <v>32456.6</v>
      </c>
      <c r="H85" s="33">
        <f>$D:$D/$G:$G*100</f>
        <v>184.884122181621</v>
      </c>
      <c r="I85" s="42">
        <f>D85-май!D85</f>
        <v>7553.9000000000015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2">
        <f>D86-май!D86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2">
        <f>D87-май!D87</f>
        <v>0</v>
      </c>
    </row>
    <row r="88" spans="1:9" ht="12.75">
      <c r="A88" s="14" t="s">
        <v>46</v>
      </c>
      <c r="B88" s="43">
        <v>15243</v>
      </c>
      <c r="C88" s="43">
        <v>6345</v>
      </c>
      <c r="D88" s="43">
        <v>6345</v>
      </c>
      <c r="E88" s="36">
        <f aca="true" t="shared" si="3" ref="E88:E95">$D:$D/$B:$B*100</f>
        <v>41.625664239322965</v>
      </c>
      <c r="F88" s="36">
        <f aca="true" t="shared" si="4" ref="F88:F95">$D:$D/$C:$C*100</f>
        <v>100</v>
      </c>
      <c r="G88" s="43">
        <v>6322.7</v>
      </c>
      <c r="H88" s="36">
        <f>$D:$D/$G:$G*100</f>
        <v>100.35269742356905</v>
      </c>
      <c r="I88" s="43">
        <f>D88-май!D88</f>
        <v>1269</v>
      </c>
    </row>
    <row r="89" spans="1:9" ht="12.75">
      <c r="A89" s="16" t="s">
        <v>89</v>
      </c>
      <c r="B89" s="35">
        <v>180916</v>
      </c>
      <c r="C89" s="35">
        <v>21899.1</v>
      </c>
      <c r="D89" s="35">
        <v>19753.1</v>
      </c>
      <c r="E89" s="36">
        <f t="shared" si="3"/>
        <v>10.918382011541267</v>
      </c>
      <c r="F89" s="36">
        <f t="shared" si="4"/>
        <v>90.20051052326352</v>
      </c>
      <c r="G89" s="35">
        <v>21397.3</v>
      </c>
      <c r="H89" s="36">
        <f>$D:$D/$G:$G*100</f>
        <v>92.31585293471606</v>
      </c>
      <c r="I89" s="43">
        <f>D89-май!D89</f>
        <v>5191.899999999998</v>
      </c>
    </row>
    <row r="90" spans="1:9" ht="12.75">
      <c r="A90" s="14" t="s">
        <v>47</v>
      </c>
      <c r="B90" s="43">
        <v>46776.1</v>
      </c>
      <c r="C90" s="43">
        <v>35016.5</v>
      </c>
      <c r="D90" s="43">
        <v>33909</v>
      </c>
      <c r="E90" s="36">
        <f t="shared" si="3"/>
        <v>72.49214876828124</v>
      </c>
      <c r="F90" s="36">
        <f t="shared" si="4"/>
        <v>96.83720531749319</v>
      </c>
      <c r="G90" s="43">
        <v>4736.6</v>
      </c>
      <c r="H90" s="36">
        <f>$D:$D/$G:$G*100</f>
        <v>715.8932567664568</v>
      </c>
      <c r="I90" s="43">
        <f>D90-май!D90</f>
        <v>1093</v>
      </c>
    </row>
    <row r="91" spans="1:9" ht="12.75">
      <c r="A91" s="13" t="s">
        <v>48</v>
      </c>
      <c r="B91" s="42">
        <f>B92+B93+B94+B95</f>
        <v>115752.8</v>
      </c>
      <c r="C91" s="42">
        <f>C92+C93+C94+C95</f>
        <v>30430</v>
      </c>
      <c r="D91" s="42">
        <f>D92+D93+D94+D95</f>
        <v>20818.2</v>
      </c>
      <c r="E91" s="33">
        <f t="shared" si="3"/>
        <v>17.985050901576464</v>
      </c>
      <c r="F91" s="33">
        <f t="shared" si="4"/>
        <v>68.41340782122906</v>
      </c>
      <c r="G91" s="42">
        <f>G92+G93+G94+G95</f>
        <v>17639.5</v>
      </c>
      <c r="H91" s="33">
        <f>$D:$D/$G:$G*100</f>
        <v>118.02035205079508</v>
      </c>
      <c r="I91" s="42">
        <f>D91-май!D91</f>
        <v>3333.899999999998</v>
      </c>
    </row>
    <row r="92" spans="1:9" ht="12.75">
      <c r="A92" s="14" t="s">
        <v>49</v>
      </c>
      <c r="B92" s="43">
        <v>858.4</v>
      </c>
      <c r="C92" s="43">
        <v>858.4</v>
      </c>
      <c r="D92" s="43">
        <v>0</v>
      </c>
      <c r="E92" s="36">
        <f t="shared" si="3"/>
        <v>0</v>
      </c>
      <c r="F92" s="36">
        <v>0</v>
      </c>
      <c r="G92" s="43">
        <v>0</v>
      </c>
      <c r="H92" s="36">
        <v>0</v>
      </c>
      <c r="I92" s="43">
        <f>D92-май!D92</f>
        <v>0</v>
      </c>
    </row>
    <row r="93" spans="1:9" ht="12.75">
      <c r="A93" s="14" t="s">
        <v>50</v>
      </c>
      <c r="B93" s="43">
        <v>26930.9</v>
      </c>
      <c r="C93" s="43">
        <v>8928.1</v>
      </c>
      <c r="D93" s="43">
        <v>1600</v>
      </c>
      <c r="E93" s="36">
        <f t="shared" si="3"/>
        <v>5.941130819987449</v>
      </c>
      <c r="F93" s="36">
        <f t="shared" si="4"/>
        <v>17.92094622596073</v>
      </c>
      <c r="G93" s="43">
        <v>405.7</v>
      </c>
      <c r="H93" s="36">
        <v>0</v>
      </c>
      <c r="I93" s="43">
        <f>D93-май!D93</f>
        <v>741.3</v>
      </c>
    </row>
    <row r="94" spans="1:9" ht="12.75">
      <c r="A94" s="14" t="s">
        <v>51</v>
      </c>
      <c r="B94" s="43">
        <v>56233.3</v>
      </c>
      <c r="C94" s="43">
        <v>12732.1</v>
      </c>
      <c r="D94" s="43">
        <v>11332.7</v>
      </c>
      <c r="E94" s="36">
        <f t="shared" si="3"/>
        <v>20.153005425610804</v>
      </c>
      <c r="F94" s="36">
        <f t="shared" si="4"/>
        <v>89.00888305935392</v>
      </c>
      <c r="G94" s="43">
        <v>9887.9</v>
      </c>
      <c r="H94" s="36">
        <f>$D:$D/$G:$G*100</f>
        <v>114.61179825847753</v>
      </c>
      <c r="I94" s="43">
        <f>D94-май!D94</f>
        <v>1274.5</v>
      </c>
    </row>
    <row r="95" spans="1:9" ht="12.75">
      <c r="A95" s="14" t="s">
        <v>52</v>
      </c>
      <c r="B95" s="43">
        <v>31730.2</v>
      </c>
      <c r="C95" s="43">
        <v>7911.4</v>
      </c>
      <c r="D95" s="43">
        <v>7885.5</v>
      </c>
      <c r="E95" s="36">
        <f t="shared" si="3"/>
        <v>24.851718552041902</v>
      </c>
      <c r="F95" s="36">
        <f t="shared" si="4"/>
        <v>99.67262431428067</v>
      </c>
      <c r="G95" s="43">
        <v>7345.9</v>
      </c>
      <c r="H95" s="36">
        <f>$D:$D/$G:$G*100</f>
        <v>107.34559414094937</v>
      </c>
      <c r="I95" s="43">
        <f>D95-май!D95</f>
        <v>1318.1000000000004</v>
      </c>
    </row>
    <row r="96" spans="1:9" ht="12.75">
      <c r="A96" s="17" t="s">
        <v>53</v>
      </c>
      <c r="B96" s="42">
        <f>B97+B98+B99+B100+B101</f>
        <v>1121345.7</v>
      </c>
      <c r="C96" s="42">
        <f aca="true" t="shared" si="5" ref="C96:H96">C97+C98+C99+C100+C101</f>
        <v>580446.2000000001</v>
      </c>
      <c r="D96" s="42">
        <f t="shared" si="5"/>
        <v>556845.2000000001</v>
      </c>
      <c r="E96" s="42">
        <f t="shared" si="5"/>
        <v>241.41226311792036</v>
      </c>
      <c r="F96" s="42">
        <f t="shared" si="5"/>
        <v>474.90137962147253</v>
      </c>
      <c r="G96" s="42">
        <f>G97+G98+G99+G100</f>
        <v>538866.2000000001</v>
      </c>
      <c r="H96" s="42">
        <f t="shared" si="5"/>
        <v>378.3779046216065</v>
      </c>
      <c r="I96" s="42">
        <f>D96-май!D96</f>
        <v>149568.20000000013</v>
      </c>
    </row>
    <row r="97" spans="1:9" ht="12.75">
      <c r="A97" s="14" t="s">
        <v>54</v>
      </c>
      <c r="B97" s="43">
        <v>437818.4</v>
      </c>
      <c r="C97" s="43">
        <v>215548.9</v>
      </c>
      <c r="D97" s="43">
        <v>207406.1</v>
      </c>
      <c r="E97" s="36">
        <f aca="true" t="shared" si="6" ref="E97:E114">$D:$D/$B:$B*100</f>
        <v>47.37263212327303</v>
      </c>
      <c r="F97" s="36">
        <f aca="true" t="shared" si="7" ref="F97:F104">$D:$D/$C:$C*100</f>
        <v>96.2222957296465</v>
      </c>
      <c r="G97" s="43">
        <v>202385.2</v>
      </c>
      <c r="H97" s="36">
        <f>$D:$D/$G:$G*100</f>
        <v>102.48086322517653</v>
      </c>
      <c r="I97" s="43">
        <f>D97-май!D97</f>
        <v>42654.5</v>
      </c>
    </row>
    <row r="98" spans="1:9" ht="12.75">
      <c r="A98" s="14" t="s">
        <v>55</v>
      </c>
      <c r="B98" s="43">
        <v>499961.9</v>
      </c>
      <c r="C98" s="43">
        <v>270720.7</v>
      </c>
      <c r="D98" s="43">
        <v>258746.3</v>
      </c>
      <c r="E98" s="36">
        <f t="shared" si="6"/>
        <v>51.75320359411386</v>
      </c>
      <c r="F98" s="36">
        <f t="shared" si="7"/>
        <v>95.57684358824426</v>
      </c>
      <c r="G98" s="43">
        <v>318293.9</v>
      </c>
      <c r="H98" s="36">
        <f>$D:$D/$G:$G*100</f>
        <v>81.29163015690844</v>
      </c>
      <c r="I98" s="43">
        <f>D98-май!D98</f>
        <v>77068.79999999999</v>
      </c>
    </row>
    <row r="99" spans="1:9" ht="12.75">
      <c r="A99" s="14" t="s">
        <v>134</v>
      </c>
      <c r="B99" s="43">
        <v>97813.2</v>
      </c>
      <c r="C99" s="43">
        <v>52966</v>
      </c>
      <c r="D99" s="43">
        <v>52903.3</v>
      </c>
      <c r="E99" s="36">
        <f t="shared" si="6"/>
        <v>54.08605382504611</v>
      </c>
      <c r="F99" s="36">
        <f t="shared" si="7"/>
        <v>99.88162217271459</v>
      </c>
      <c r="G99" s="58">
        <v>0</v>
      </c>
      <c r="H99" s="36">
        <v>0</v>
      </c>
      <c r="I99" s="43">
        <f>D99-май!D99</f>
        <v>15647.700000000004</v>
      </c>
    </row>
    <row r="100" spans="1:9" ht="12.75">
      <c r="A100" s="14" t="s">
        <v>56</v>
      </c>
      <c r="B100" s="43">
        <v>39367.4</v>
      </c>
      <c r="C100" s="43">
        <v>19453.8</v>
      </c>
      <c r="D100" s="43">
        <v>17514.7</v>
      </c>
      <c r="E100" s="36">
        <f t="shared" si="6"/>
        <v>44.490365124443066</v>
      </c>
      <c r="F100" s="36">
        <f t="shared" si="7"/>
        <v>90.0322816107907</v>
      </c>
      <c r="G100" s="43">
        <v>18187.1</v>
      </c>
      <c r="H100" s="36">
        <f>$D:$D/$G:$G*100</f>
        <v>96.30287401509862</v>
      </c>
      <c r="I100" s="43">
        <f>D100-май!D100</f>
        <v>10256.6</v>
      </c>
    </row>
    <row r="101" spans="1:9" ht="12.75">
      <c r="A101" s="14" t="s">
        <v>57</v>
      </c>
      <c r="B101" s="43">
        <v>46384.8</v>
      </c>
      <c r="C101" s="43">
        <v>21756.8</v>
      </c>
      <c r="D101" s="35">
        <v>20274.8</v>
      </c>
      <c r="E101" s="36">
        <f t="shared" si="6"/>
        <v>43.7100084510443</v>
      </c>
      <c r="F101" s="36">
        <f t="shared" si="7"/>
        <v>93.18833652007649</v>
      </c>
      <c r="G101" s="35">
        <v>20624.9</v>
      </c>
      <c r="H101" s="36">
        <f>$D:$D/$G:$G*100</f>
        <v>98.30253722442289</v>
      </c>
      <c r="I101" s="43">
        <f>D101-май!D101</f>
        <v>3940.5999999999985</v>
      </c>
    </row>
    <row r="102" spans="1:9" ht="25.5">
      <c r="A102" s="17" t="s">
        <v>58</v>
      </c>
      <c r="B102" s="42">
        <f>B103+B104</f>
        <v>162679.8</v>
      </c>
      <c r="C102" s="42">
        <f>C103+C104</f>
        <v>56395.3</v>
      </c>
      <c r="D102" s="42">
        <f>D103+D104</f>
        <v>44104.4</v>
      </c>
      <c r="E102" s="33">
        <f t="shared" si="6"/>
        <v>27.111171761952008</v>
      </c>
      <c r="F102" s="33">
        <f t="shared" si="7"/>
        <v>78.20580793080273</v>
      </c>
      <c r="G102" s="42">
        <f>G103+G104</f>
        <v>41561</v>
      </c>
      <c r="H102" s="33">
        <f>$D:$D/$G:$G*100</f>
        <v>106.11967950723033</v>
      </c>
      <c r="I102" s="42">
        <f>D102-май!D102</f>
        <v>10092.800000000003</v>
      </c>
    </row>
    <row r="103" spans="1:9" ht="12.75">
      <c r="A103" s="14" t="s">
        <v>59</v>
      </c>
      <c r="B103" s="43">
        <v>159772.5</v>
      </c>
      <c r="C103" s="43">
        <v>54997</v>
      </c>
      <c r="D103" s="43">
        <v>42715.4</v>
      </c>
      <c r="E103" s="36">
        <f t="shared" si="6"/>
        <v>26.73513902580231</v>
      </c>
      <c r="F103" s="36">
        <f t="shared" si="7"/>
        <v>77.6686001054603</v>
      </c>
      <c r="G103" s="43">
        <v>40103.1</v>
      </c>
      <c r="H103" s="36">
        <f>$D:$D/$G:$G*100</f>
        <v>106.51396026741075</v>
      </c>
      <c r="I103" s="43">
        <f>D103-май!D103</f>
        <v>9803</v>
      </c>
    </row>
    <row r="104" spans="1:9" ht="25.5">
      <c r="A104" s="14" t="s">
        <v>60</v>
      </c>
      <c r="B104" s="43">
        <v>2907.3</v>
      </c>
      <c r="C104" s="43">
        <v>1398.3</v>
      </c>
      <c r="D104" s="43">
        <v>1389</v>
      </c>
      <c r="E104" s="36">
        <f t="shared" si="6"/>
        <v>47.77628727685481</v>
      </c>
      <c r="F104" s="36">
        <f t="shared" si="7"/>
        <v>99.3349066723879</v>
      </c>
      <c r="G104" s="43">
        <v>1457.9</v>
      </c>
      <c r="H104" s="36">
        <f>$D:$D/$G:$G*100</f>
        <v>95.27402428150079</v>
      </c>
      <c r="I104" s="43">
        <f>D104-май!D104</f>
        <v>289.79999999999995</v>
      </c>
    </row>
    <row r="105" spans="1:9" ht="12.75">
      <c r="A105" s="17" t="s">
        <v>116</v>
      </c>
      <c r="B105" s="42">
        <f>B106</f>
        <v>44.8</v>
      </c>
      <c r="C105" s="42">
        <v>44.8</v>
      </c>
      <c r="D105" s="42">
        <f>D106</f>
        <v>4.8</v>
      </c>
      <c r="E105" s="33">
        <f t="shared" si="6"/>
        <v>10.714285714285715</v>
      </c>
      <c r="F105" s="33">
        <v>0</v>
      </c>
      <c r="G105" s="42">
        <f>G106</f>
        <v>4.8</v>
      </c>
      <c r="H105" s="33">
        <v>0</v>
      </c>
      <c r="I105" s="43">
        <f>D105-май!D105</f>
        <v>0</v>
      </c>
    </row>
    <row r="106" spans="1:9" ht="12.75">
      <c r="A106" s="14" t="s">
        <v>117</v>
      </c>
      <c r="B106" s="43">
        <v>44.8</v>
      </c>
      <c r="C106" s="43">
        <v>4.8</v>
      </c>
      <c r="D106" s="43">
        <v>4.8</v>
      </c>
      <c r="E106" s="36">
        <f t="shared" si="6"/>
        <v>10.714285714285715</v>
      </c>
      <c r="F106" s="36">
        <v>0</v>
      </c>
      <c r="G106" s="43">
        <v>4.8</v>
      </c>
      <c r="H106" s="36">
        <v>0</v>
      </c>
      <c r="I106" s="43">
        <f>D106-май!D106</f>
        <v>0</v>
      </c>
    </row>
    <row r="107" spans="1:9" ht="12.75">
      <c r="A107" s="17" t="s">
        <v>61</v>
      </c>
      <c r="B107" s="42">
        <f>B108+B109+B110+B111+B112</f>
        <v>217067.3</v>
      </c>
      <c r="C107" s="42">
        <f>C108+C109+C110+C111+C112</f>
        <v>77198.40000000001</v>
      </c>
      <c r="D107" s="42">
        <f>D108+D109+D110+D111+D112</f>
        <v>50128.5</v>
      </c>
      <c r="E107" s="33">
        <f t="shared" si="6"/>
        <v>23.093529057577996</v>
      </c>
      <c r="F107" s="33">
        <f aca="true" t="shared" si="8" ref="F107:F114">$D:$D/$C:$C*100</f>
        <v>64.93463595100415</v>
      </c>
      <c r="G107" s="42">
        <f>G108+G109+G110+G111+G112</f>
        <v>49577.7</v>
      </c>
      <c r="H107" s="33">
        <f>$D:$D/$G:$G*100</f>
        <v>101.11098336550506</v>
      </c>
      <c r="I107" s="42">
        <f>D107-май!D107</f>
        <v>9941.199999999997</v>
      </c>
    </row>
    <row r="108" spans="1:9" ht="12.75">
      <c r="A108" s="14" t="s">
        <v>62</v>
      </c>
      <c r="B108" s="43">
        <v>800</v>
      </c>
      <c r="C108" s="43">
        <v>254.3</v>
      </c>
      <c r="D108" s="43">
        <v>254.3</v>
      </c>
      <c r="E108" s="36">
        <f t="shared" si="6"/>
        <v>31.7875</v>
      </c>
      <c r="F108" s="36">
        <f t="shared" si="8"/>
        <v>100</v>
      </c>
      <c r="G108" s="43">
        <v>262.6</v>
      </c>
      <c r="H108" s="36">
        <f>$D:$D/$G:$G*100</f>
        <v>96.83929931454684</v>
      </c>
      <c r="I108" s="43">
        <f>D108-май!D108</f>
        <v>44.30000000000001</v>
      </c>
    </row>
    <row r="109" spans="1:9" ht="12.75">
      <c r="A109" s="14" t="s">
        <v>63</v>
      </c>
      <c r="B109" s="43">
        <v>48225</v>
      </c>
      <c r="C109" s="43">
        <v>20338.7</v>
      </c>
      <c r="D109" s="43">
        <v>20338.7</v>
      </c>
      <c r="E109" s="36">
        <f t="shared" si="6"/>
        <v>42.174598237428725</v>
      </c>
      <c r="F109" s="36">
        <f t="shared" si="8"/>
        <v>100</v>
      </c>
      <c r="G109" s="43">
        <v>20607.8</v>
      </c>
      <c r="H109" s="36">
        <f>$D:$D/$G:$G*100</f>
        <v>98.69418375566534</v>
      </c>
      <c r="I109" s="43">
        <f>D109-май!D109</f>
        <v>3888</v>
      </c>
    </row>
    <row r="110" spans="1:9" ht="12.75">
      <c r="A110" s="14" t="s">
        <v>64</v>
      </c>
      <c r="B110" s="43">
        <v>27308</v>
      </c>
      <c r="C110" s="43">
        <v>15818.3</v>
      </c>
      <c r="D110" s="43">
        <v>13141.1</v>
      </c>
      <c r="E110" s="36">
        <f t="shared" si="6"/>
        <v>48.12179581075143</v>
      </c>
      <c r="F110" s="36">
        <f t="shared" si="8"/>
        <v>83.07529886270966</v>
      </c>
      <c r="G110" s="43">
        <v>12133.7</v>
      </c>
      <c r="H110" s="36">
        <f>$D:$D/$G:$G*100</f>
        <v>108.30249635313218</v>
      </c>
      <c r="I110" s="43">
        <f>D110-май!D110</f>
        <v>2735.1000000000004</v>
      </c>
    </row>
    <row r="111" spans="1:9" ht="12.75">
      <c r="A111" s="14" t="s">
        <v>65</v>
      </c>
      <c r="B111" s="35">
        <v>115100.4</v>
      </c>
      <c r="C111" s="35">
        <v>27454.3</v>
      </c>
      <c r="D111" s="35">
        <v>3313.7</v>
      </c>
      <c r="E111" s="36">
        <f t="shared" si="6"/>
        <v>2.8789647994272825</v>
      </c>
      <c r="F111" s="36">
        <f t="shared" si="8"/>
        <v>12.069876121409031</v>
      </c>
      <c r="G111" s="35">
        <v>3210.5</v>
      </c>
      <c r="H111" s="36">
        <v>0</v>
      </c>
      <c r="I111" s="43">
        <f>D111-май!D111</f>
        <v>769.3999999999996</v>
      </c>
    </row>
    <row r="112" spans="1:9" ht="12.75">
      <c r="A112" s="14" t="s">
        <v>66</v>
      </c>
      <c r="B112" s="43">
        <v>25633.9</v>
      </c>
      <c r="C112" s="43">
        <v>13332.8</v>
      </c>
      <c r="D112" s="43">
        <v>13080.7</v>
      </c>
      <c r="E112" s="36">
        <f t="shared" si="6"/>
        <v>51.02891093434866</v>
      </c>
      <c r="F112" s="36">
        <f t="shared" si="8"/>
        <v>98.1091743669747</v>
      </c>
      <c r="G112" s="43">
        <v>13363.1</v>
      </c>
      <c r="H112" s="36">
        <f>$D:$D/$G:$G*100</f>
        <v>97.88671790228317</v>
      </c>
      <c r="I112" s="43">
        <f>D112-май!D112</f>
        <v>2504.4000000000015</v>
      </c>
    </row>
    <row r="113" spans="1:9" ht="12.75">
      <c r="A113" s="17" t="s">
        <v>73</v>
      </c>
      <c r="B113" s="34">
        <f>B114+B115+B116</f>
        <v>31284.2</v>
      </c>
      <c r="C113" s="34">
        <f>C114+C115+C116</f>
        <v>14791.8</v>
      </c>
      <c r="D113" s="34">
        <f>D114+D115+D116</f>
        <v>14778.2</v>
      </c>
      <c r="E113" s="33">
        <f t="shared" si="6"/>
        <v>47.238542139482554</v>
      </c>
      <c r="F113" s="33">
        <f t="shared" si="8"/>
        <v>99.90805716680865</v>
      </c>
      <c r="G113" s="34">
        <f>G114+G115+G116</f>
        <v>13676.1</v>
      </c>
      <c r="H113" s="33">
        <f>$D:$D/$G:$G*100</f>
        <v>108.05858395302754</v>
      </c>
      <c r="I113" s="42">
        <f>D113-май!D113</f>
        <v>3141.300000000001</v>
      </c>
    </row>
    <row r="114" spans="1:9" ht="12.75">
      <c r="A114" s="51" t="s">
        <v>74</v>
      </c>
      <c r="B114" s="35">
        <v>26727.9</v>
      </c>
      <c r="C114" s="35">
        <v>13268.5</v>
      </c>
      <c r="D114" s="35">
        <v>13265.2</v>
      </c>
      <c r="E114" s="36">
        <f t="shared" si="6"/>
        <v>49.630535881981004</v>
      </c>
      <c r="F114" s="36">
        <f t="shared" si="8"/>
        <v>99.97512906507895</v>
      </c>
      <c r="G114" s="35">
        <v>12180.7</v>
      </c>
      <c r="H114" s="36">
        <f>$D:$D/$G:$G*100</f>
        <v>108.90342919536644</v>
      </c>
      <c r="I114" s="43">
        <f>D114-май!D114</f>
        <v>2811.300000000001</v>
      </c>
    </row>
    <row r="115" spans="1:9" ht="13.5" customHeight="1">
      <c r="A115" s="18" t="s">
        <v>75</v>
      </c>
      <c r="B115" s="35">
        <v>1515</v>
      </c>
      <c r="C115" s="35">
        <v>0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43">
        <f>D115-май!D115</f>
        <v>0</v>
      </c>
    </row>
    <row r="116" spans="1:9" ht="25.5">
      <c r="A116" s="18" t="s">
        <v>85</v>
      </c>
      <c r="B116" s="35">
        <v>3041.3</v>
      </c>
      <c r="C116" s="35">
        <v>1523.3</v>
      </c>
      <c r="D116" s="35">
        <v>1513</v>
      </c>
      <c r="E116" s="36">
        <f>$D:$D/$B:$B*100</f>
        <v>49.74846282839575</v>
      </c>
      <c r="F116" s="36">
        <f>$D:$D/$C:$C*100</f>
        <v>99.32383640779886</v>
      </c>
      <c r="G116" s="35">
        <v>1495.4</v>
      </c>
      <c r="H116" s="36">
        <f>$D:$D/$G:$G*100</f>
        <v>101.17694262404706</v>
      </c>
      <c r="I116" s="43">
        <f>D116-май!D116</f>
        <v>330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D117-май!D117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D118-май!D118</f>
        <v>0</v>
      </c>
    </row>
    <row r="119" spans="1:9" ht="18.75" customHeight="1">
      <c r="A119" s="20" t="s">
        <v>67</v>
      </c>
      <c r="B119" s="42">
        <f>B74+B83+B84+B85+B91+B96+B102+B105+B107+B113+B117</f>
        <v>2003028.2000000002</v>
      </c>
      <c r="C119" s="42">
        <f>C74+C83+C84+C85+C91+C96+C102+C105+C107+C113+C117</f>
        <v>876993.1000000002</v>
      </c>
      <c r="D119" s="42">
        <f>D74+D83+D84+D85+D91+D96+D102+D105+D107+D113+D117</f>
        <v>787254.4</v>
      </c>
      <c r="E119" s="33">
        <f>$D:$D/$B:$B*100</f>
        <v>39.303211008212465</v>
      </c>
      <c r="F119" s="33">
        <f>$D:$D/$C:$C*100</f>
        <v>89.76745655125448</v>
      </c>
      <c r="G119" s="42">
        <v>754674.3000000002</v>
      </c>
      <c r="H119" s="33">
        <f>$D:$D/$G:$G*100</f>
        <v>104.31710739321582</v>
      </c>
      <c r="I119" s="42">
        <f>D119-май!D119</f>
        <v>194076.80000000005</v>
      </c>
    </row>
    <row r="120" spans="1:9" ht="26.25" customHeight="1">
      <c r="A120" s="21" t="s">
        <v>68</v>
      </c>
      <c r="B120" s="37">
        <f>B72-B119</f>
        <v>-46558.97999999998</v>
      </c>
      <c r="C120" s="37">
        <f>C72-C119</f>
        <v>-19358.14000000013</v>
      </c>
      <c r="D120" s="37">
        <f>D72-D119</f>
        <v>67817.42999999993</v>
      </c>
      <c r="E120" s="37"/>
      <c r="F120" s="37"/>
      <c r="G120" s="37">
        <f>G72-G119</f>
        <v>29032.53999999992</v>
      </c>
      <c r="H120" s="37"/>
      <c r="I120" s="42">
        <f>D120-май!D120</f>
        <v>-7832.050000000163</v>
      </c>
    </row>
    <row r="121" spans="1:9" ht="24" customHeight="1">
      <c r="A121" s="3" t="s">
        <v>69</v>
      </c>
      <c r="B121" s="35" t="s">
        <v>135</v>
      </c>
      <c r="C121" s="35"/>
      <c r="D121" s="35" t="s">
        <v>153</v>
      </c>
      <c r="E121" s="35"/>
      <c r="F121" s="35"/>
      <c r="G121" s="35"/>
      <c r="H121" s="34"/>
      <c r="I121" s="43"/>
    </row>
    <row r="122" spans="1:9" ht="12.75">
      <c r="A122" s="8" t="s">
        <v>70</v>
      </c>
      <c r="B122" s="34">
        <f>B124+B125</f>
        <v>7828</v>
      </c>
      <c r="C122" s="35"/>
      <c r="D122" s="34">
        <f>-D72+D119</f>
        <v>-67817.42999999993</v>
      </c>
      <c r="E122" s="35"/>
      <c r="F122" s="35"/>
      <c r="G122" s="47"/>
      <c r="H122" s="44"/>
      <c r="I122" s="42">
        <f>I124+I125</f>
        <v>-7829.5999999999985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30953.3</v>
      </c>
      <c r="E124" s="35"/>
      <c r="F124" s="35"/>
      <c r="G124" s="35"/>
      <c r="H124" s="44"/>
      <c r="I124" s="43">
        <f>D124-май!D124</f>
        <v>-4265.899999999998</v>
      </c>
    </row>
    <row r="125" spans="1:9" ht="12.75">
      <c r="A125" s="3" t="s">
        <v>72</v>
      </c>
      <c r="B125" s="35">
        <v>7817</v>
      </c>
      <c r="C125" s="35"/>
      <c r="D125" s="35">
        <v>19695</v>
      </c>
      <c r="E125" s="35"/>
      <c r="F125" s="35"/>
      <c r="G125" s="35"/>
      <c r="H125" s="44"/>
      <c r="I125" s="43">
        <f>D125-май!D125</f>
        <v>-3563.7000000000007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43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I10:I11"/>
    <mergeCell ref="A73:I73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ySplit="5" topLeftCell="A112" activePane="bottomLeft" state="frozen"/>
      <selection pane="topLeft" activeCell="A1" sqref="A1"/>
      <selection pane="bottomLeft"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6" t="s">
        <v>122</v>
      </c>
      <c r="B1" s="66"/>
      <c r="C1" s="66"/>
      <c r="D1" s="66"/>
      <c r="E1" s="66"/>
      <c r="F1" s="66"/>
      <c r="G1" s="66"/>
      <c r="H1" s="66"/>
      <c r="I1" s="38"/>
    </row>
    <row r="2" spans="1:9" ht="15">
      <c r="A2" s="67" t="s">
        <v>149</v>
      </c>
      <c r="B2" s="67"/>
      <c r="C2" s="67"/>
      <c r="D2" s="67"/>
      <c r="E2" s="67"/>
      <c r="F2" s="67"/>
      <c r="G2" s="67"/>
      <c r="H2" s="67"/>
      <c r="I2" s="39"/>
    </row>
    <row r="3" spans="1:9" ht="5.25" customHeight="1" hidden="1">
      <c r="A3" s="68" t="s">
        <v>0</v>
      </c>
      <c r="B3" s="68"/>
      <c r="C3" s="68"/>
      <c r="D3" s="68"/>
      <c r="E3" s="68"/>
      <c r="F3" s="68"/>
      <c r="G3" s="68"/>
      <c r="H3" s="68"/>
      <c r="I3" s="40"/>
    </row>
    <row r="4" spans="1:9" ht="45" customHeight="1">
      <c r="A4" s="9" t="s">
        <v>1</v>
      </c>
      <c r="B4" s="24" t="s">
        <v>2</v>
      </c>
      <c r="C4" s="24" t="s">
        <v>150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9" t="s">
        <v>3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56" t="s">
        <v>130</v>
      </c>
      <c r="B7" s="42">
        <f>B8+B16+B21+B25+B28+B32+B35+B41+B42+B43+B47</f>
        <v>404584.51999999996</v>
      </c>
      <c r="C7" s="42">
        <f>C8+C16+C21+C25+C28+C32+C35+C41+C42+C43+C47</f>
        <v>208038.32</v>
      </c>
      <c r="D7" s="42">
        <f>D8+D16+D21+D25+D28+D32+D35+D41+D42+D43+D47+D63</f>
        <v>203402.99999999997</v>
      </c>
      <c r="E7" s="33">
        <f>$D:$D/$B:$B*100</f>
        <v>50.27453843266173</v>
      </c>
      <c r="F7" s="33">
        <f>$D:$D/$C:$C*100</f>
        <v>97.7718912554187</v>
      </c>
      <c r="G7" s="42">
        <f>G8+G16+G21+G25+G28+G32+G35+G41+G42+G43+G47+G63</f>
        <v>209432.77</v>
      </c>
      <c r="H7" s="33">
        <f>$D:$D/$G:$G*100</f>
        <v>97.12090424053503</v>
      </c>
      <c r="I7" s="42">
        <f>I8+I16+I21+I25+I28+I32+I35+I41+I42+I43+I47+I63</f>
        <v>36593.68</v>
      </c>
    </row>
    <row r="8" spans="1:9" ht="12.75">
      <c r="A8" s="6" t="s">
        <v>4</v>
      </c>
      <c r="B8" s="33">
        <f>B9+B10</f>
        <v>215705.87</v>
      </c>
      <c r="C8" s="33">
        <f>C9+C10</f>
        <v>110405</v>
      </c>
      <c r="D8" s="33">
        <f>D9+D10</f>
        <v>114164.45</v>
      </c>
      <c r="E8" s="33">
        <f aca="true" t="shared" si="0" ref="E8:E71">$D:$D/$B:$B*100</f>
        <v>52.92598203284871</v>
      </c>
      <c r="F8" s="33">
        <f aca="true" t="shared" si="1" ref="F8:F71">$D:$D/$C:$C*100</f>
        <v>103.40514469453377</v>
      </c>
      <c r="G8" s="33">
        <f>G9+G10</f>
        <v>110666.09000000001</v>
      </c>
      <c r="H8" s="33">
        <f aca="true" t="shared" si="2" ref="H8:H71">$D:$D/$G:$G*100</f>
        <v>103.16118514713946</v>
      </c>
      <c r="I8" s="33">
        <f>I9+I10</f>
        <v>18334.06</v>
      </c>
    </row>
    <row r="9" spans="1:9" ht="25.5">
      <c r="A9" s="4" t="s">
        <v>5</v>
      </c>
      <c r="B9" s="34">
        <v>2404.3</v>
      </c>
      <c r="C9" s="34">
        <v>1131</v>
      </c>
      <c r="D9" s="34">
        <v>2464.15</v>
      </c>
      <c r="E9" s="33">
        <f t="shared" si="0"/>
        <v>102.48929002204383</v>
      </c>
      <c r="F9" s="33">
        <f t="shared" si="1"/>
        <v>217.87356321839079</v>
      </c>
      <c r="G9" s="53">
        <v>1082.06</v>
      </c>
      <c r="H9" s="33">
        <f t="shared" si="2"/>
        <v>227.72766759699095</v>
      </c>
      <c r="I9" s="53">
        <v>336.48</v>
      </c>
    </row>
    <row r="10" spans="1:9" ht="12.75" customHeight="1">
      <c r="A10" s="72" t="s">
        <v>82</v>
      </c>
      <c r="B10" s="59">
        <f>B12+B13+B14+B15</f>
        <v>213301.57</v>
      </c>
      <c r="C10" s="59">
        <f>C12+C13+C14+C15</f>
        <v>109274</v>
      </c>
      <c r="D10" s="59">
        <f>D12+D13+D14+D15</f>
        <v>111700.3</v>
      </c>
      <c r="E10" s="61">
        <f t="shared" si="0"/>
        <v>52.367312626906596</v>
      </c>
      <c r="F10" s="61">
        <f t="shared" si="1"/>
        <v>102.22038179255817</v>
      </c>
      <c r="G10" s="59">
        <f>G12+G13+G14+G15</f>
        <v>109584.03000000001</v>
      </c>
      <c r="H10" s="61">
        <f t="shared" si="2"/>
        <v>101.93118468083351</v>
      </c>
      <c r="I10" s="59">
        <f>I12+I13+I14+I15</f>
        <v>17997.58</v>
      </c>
    </row>
    <row r="11" spans="1:9" ht="12.75">
      <c r="A11" s="73"/>
      <c r="B11" s="60"/>
      <c r="C11" s="60"/>
      <c r="D11" s="60"/>
      <c r="E11" s="62"/>
      <c r="F11" s="62"/>
      <c r="G11" s="60"/>
      <c r="H11" s="62"/>
      <c r="I11" s="60"/>
    </row>
    <row r="12" spans="1:9" ht="51" customHeight="1">
      <c r="A12" s="1" t="s">
        <v>86</v>
      </c>
      <c r="B12" s="35">
        <v>205856.07</v>
      </c>
      <c r="C12" s="35">
        <v>106000</v>
      </c>
      <c r="D12" s="35">
        <v>106121.01</v>
      </c>
      <c r="E12" s="33">
        <f t="shared" si="0"/>
        <v>51.55107158122662</v>
      </c>
      <c r="F12" s="33">
        <f t="shared" si="1"/>
        <v>100.1141603773585</v>
      </c>
      <c r="G12" s="35">
        <v>106251.98</v>
      </c>
      <c r="H12" s="33">
        <f t="shared" si="2"/>
        <v>99.87673641470023</v>
      </c>
      <c r="I12" s="35">
        <v>14656.27</v>
      </c>
    </row>
    <row r="13" spans="1:9" ht="89.25">
      <c r="A13" s="2" t="s">
        <v>87</v>
      </c>
      <c r="B13" s="35">
        <v>3078.1</v>
      </c>
      <c r="C13" s="35">
        <v>659</v>
      </c>
      <c r="D13" s="35">
        <v>1667.96</v>
      </c>
      <c r="E13" s="33">
        <f t="shared" si="0"/>
        <v>54.18797310028914</v>
      </c>
      <c r="F13" s="33">
        <f t="shared" si="1"/>
        <v>253.10470409711684</v>
      </c>
      <c r="G13" s="35">
        <v>659.32</v>
      </c>
      <c r="H13" s="33">
        <f t="shared" si="2"/>
        <v>252.98186009828308</v>
      </c>
      <c r="I13" s="35">
        <v>1007.08</v>
      </c>
    </row>
    <row r="14" spans="1:9" ht="25.5">
      <c r="A14" s="3" t="s">
        <v>88</v>
      </c>
      <c r="B14" s="35">
        <v>3471</v>
      </c>
      <c r="C14" s="35">
        <v>2125</v>
      </c>
      <c r="D14" s="35">
        <v>2927.6</v>
      </c>
      <c r="E14" s="33">
        <f t="shared" si="0"/>
        <v>84.34456928838952</v>
      </c>
      <c r="F14" s="33">
        <f t="shared" si="1"/>
        <v>137.76941176470586</v>
      </c>
      <c r="G14" s="35">
        <v>2189.63</v>
      </c>
      <c r="H14" s="33">
        <f t="shared" si="2"/>
        <v>133.70295438042044</v>
      </c>
      <c r="I14" s="35">
        <v>2172.28</v>
      </c>
    </row>
    <row r="15" spans="1:9" ht="65.25" customHeight="1">
      <c r="A15" s="7" t="s">
        <v>90</v>
      </c>
      <c r="B15" s="35">
        <v>896.4</v>
      </c>
      <c r="C15" s="49">
        <v>490</v>
      </c>
      <c r="D15" s="35">
        <v>983.73</v>
      </c>
      <c r="E15" s="33">
        <f t="shared" si="0"/>
        <v>109.74230254350736</v>
      </c>
      <c r="F15" s="33">
        <f t="shared" si="1"/>
        <v>200.76122448979592</v>
      </c>
      <c r="G15" s="35">
        <v>483.1</v>
      </c>
      <c r="H15" s="33">
        <f t="shared" si="2"/>
        <v>203.6286483129787</v>
      </c>
      <c r="I15" s="35">
        <v>161.95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11511</v>
      </c>
      <c r="D16" s="42">
        <f>D17+D18+D19+D20</f>
        <v>10280.05</v>
      </c>
      <c r="E16" s="33">
        <f t="shared" si="0"/>
        <v>49.760637010503885</v>
      </c>
      <c r="F16" s="33">
        <f t="shared" si="1"/>
        <v>89.30631569802797</v>
      </c>
      <c r="G16" s="42">
        <f>G17+G18+G19+G20</f>
        <v>13907.03</v>
      </c>
      <c r="H16" s="33">
        <f t="shared" si="2"/>
        <v>73.91980890240403</v>
      </c>
      <c r="I16" s="42">
        <f>I17+I18+I19+I20</f>
        <v>1612.2200000000003</v>
      </c>
    </row>
    <row r="17" spans="1:9" ht="37.5" customHeight="1">
      <c r="A17" s="10" t="s">
        <v>96</v>
      </c>
      <c r="B17" s="35">
        <v>8244.7</v>
      </c>
      <c r="C17" s="49">
        <v>4663</v>
      </c>
      <c r="D17" s="35">
        <v>4093.02</v>
      </c>
      <c r="E17" s="33">
        <f t="shared" si="0"/>
        <v>49.64425631011437</v>
      </c>
      <c r="F17" s="33">
        <f t="shared" si="1"/>
        <v>87.77653870898563</v>
      </c>
      <c r="G17" s="35">
        <v>4658.13</v>
      </c>
      <c r="H17" s="33">
        <f t="shared" si="2"/>
        <v>87.86830766852792</v>
      </c>
      <c r="I17" s="35">
        <v>669.96</v>
      </c>
    </row>
    <row r="18" spans="1:9" ht="56.25" customHeight="1">
      <c r="A18" s="10" t="s">
        <v>97</v>
      </c>
      <c r="B18" s="35">
        <v>113.1</v>
      </c>
      <c r="C18" s="49">
        <v>69</v>
      </c>
      <c r="D18" s="35">
        <v>44.3</v>
      </c>
      <c r="E18" s="33">
        <f t="shared" si="0"/>
        <v>39.16887709991158</v>
      </c>
      <c r="F18" s="33">
        <f t="shared" si="1"/>
        <v>64.20289855072463</v>
      </c>
      <c r="G18" s="35">
        <v>77.29</v>
      </c>
      <c r="H18" s="33">
        <f t="shared" si="2"/>
        <v>57.31659981886401</v>
      </c>
      <c r="I18" s="35">
        <v>7.1</v>
      </c>
    </row>
    <row r="19" spans="1:9" ht="55.5" customHeight="1">
      <c r="A19" s="10" t="s">
        <v>98</v>
      </c>
      <c r="B19" s="35">
        <v>14067</v>
      </c>
      <c r="C19" s="49">
        <v>7701.2</v>
      </c>
      <c r="D19" s="35">
        <v>6948.52</v>
      </c>
      <c r="E19" s="33">
        <f t="shared" si="0"/>
        <v>49.39589109262814</v>
      </c>
      <c r="F19" s="33">
        <f t="shared" si="1"/>
        <v>90.22645821430427</v>
      </c>
      <c r="G19" s="35">
        <v>9868.01</v>
      </c>
      <c r="H19" s="33">
        <f t="shared" si="2"/>
        <v>70.41460233623597</v>
      </c>
      <c r="I19" s="35">
        <v>1046.64</v>
      </c>
    </row>
    <row r="20" spans="1:9" ht="54" customHeight="1">
      <c r="A20" s="10" t="s">
        <v>99</v>
      </c>
      <c r="B20" s="35">
        <v>-1765.8</v>
      </c>
      <c r="C20" s="49">
        <v>-922.2</v>
      </c>
      <c r="D20" s="35">
        <v>-805.79</v>
      </c>
      <c r="E20" s="33">
        <f t="shared" si="0"/>
        <v>45.633140786045985</v>
      </c>
      <c r="F20" s="33">
        <f t="shared" si="1"/>
        <v>87.37692474517458</v>
      </c>
      <c r="G20" s="35">
        <v>-696.4</v>
      </c>
      <c r="H20" s="33">
        <f t="shared" si="2"/>
        <v>115.70792647903502</v>
      </c>
      <c r="I20" s="35">
        <v>-111.48</v>
      </c>
    </row>
    <row r="21" spans="1:9" ht="12.75">
      <c r="A21" s="8" t="s">
        <v>7</v>
      </c>
      <c r="B21" s="42">
        <f>B22+B23+B24</f>
        <v>41691.5</v>
      </c>
      <c r="C21" s="42">
        <f>C22+C23+C24</f>
        <v>29917.7</v>
      </c>
      <c r="D21" s="42">
        <f>D22+D23+D24</f>
        <v>25869.850000000002</v>
      </c>
      <c r="E21" s="33">
        <f t="shared" si="0"/>
        <v>62.05065780794647</v>
      </c>
      <c r="F21" s="33">
        <f t="shared" si="1"/>
        <v>86.47004950246846</v>
      </c>
      <c r="G21" s="42">
        <f>G22+G23+G24</f>
        <v>27594.559999999998</v>
      </c>
      <c r="H21" s="33">
        <f t="shared" si="2"/>
        <v>93.7498188048659</v>
      </c>
      <c r="I21" s="42">
        <f>I22+I23+I24</f>
        <v>7315.5599999999995</v>
      </c>
    </row>
    <row r="22" spans="1:9" ht="18.75" customHeight="1">
      <c r="A22" s="5" t="s">
        <v>102</v>
      </c>
      <c r="B22" s="35">
        <v>39484.3</v>
      </c>
      <c r="C22" s="35">
        <v>28187.7</v>
      </c>
      <c r="D22" s="35">
        <v>24538.18</v>
      </c>
      <c r="E22" s="33">
        <f t="shared" si="0"/>
        <v>62.14667602059553</v>
      </c>
      <c r="F22" s="33">
        <f t="shared" si="1"/>
        <v>87.05279253007518</v>
      </c>
      <c r="G22" s="35">
        <v>26637.94</v>
      </c>
      <c r="H22" s="33">
        <f t="shared" si="2"/>
        <v>92.11740847828324</v>
      </c>
      <c r="I22" s="35">
        <v>7259.84</v>
      </c>
    </row>
    <row r="23" spans="1:9" ht="12.75">
      <c r="A23" s="3" t="s">
        <v>100</v>
      </c>
      <c r="B23" s="35">
        <v>734</v>
      </c>
      <c r="C23" s="35">
        <v>680</v>
      </c>
      <c r="D23" s="35">
        <v>796.61</v>
      </c>
      <c r="E23" s="33">
        <f t="shared" si="0"/>
        <v>108.52997275204359</v>
      </c>
      <c r="F23" s="33">
        <f t="shared" si="1"/>
        <v>117.1485294117647</v>
      </c>
      <c r="G23" s="35">
        <v>419.52</v>
      </c>
      <c r="H23" s="33">
        <f t="shared" si="2"/>
        <v>189.88606025934402</v>
      </c>
      <c r="I23" s="35">
        <v>11.9</v>
      </c>
    </row>
    <row r="24" spans="1:9" ht="27" customHeight="1">
      <c r="A24" s="3" t="s">
        <v>101</v>
      </c>
      <c r="B24" s="35">
        <v>1473.2</v>
      </c>
      <c r="C24" s="35">
        <v>1050</v>
      </c>
      <c r="D24" s="35">
        <v>535.06</v>
      </c>
      <c r="E24" s="33">
        <f t="shared" si="0"/>
        <v>36.319576432256305</v>
      </c>
      <c r="F24" s="33">
        <f t="shared" si="1"/>
        <v>50.95809523809523</v>
      </c>
      <c r="G24" s="35">
        <v>537.1</v>
      </c>
      <c r="H24" s="33">
        <f t="shared" si="2"/>
        <v>99.62018246136658</v>
      </c>
      <c r="I24" s="35">
        <v>43.82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5960</v>
      </c>
      <c r="D25" s="42">
        <f>$26:$26+$27:$27</f>
        <v>7031.129999999999</v>
      </c>
      <c r="E25" s="33">
        <f t="shared" si="0"/>
        <v>26.015495787499027</v>
      </c>
      <c r="F25" s="33">
        <f t="shared" si="1"/>
        <v>117.97197986577179</v>
      </c>
      <c r="G25" s="42">
        <f>$26:$26+$27:$27</f>
        <v>6094.4400000000005</v>
      </c>
      <c r="H25" s="33">
        <f t="shared" si="2"/>
        <v>115.36958276724356</v>
      </c>
      <c r="I25" s="42">
        <f>$26:$26+$27:$27</f>
        <v>830.8299999999999</v>
      </c>
    </row>
    <row r="26" spans="1:9" ht="12.75">
      <c r="A26" s="3" t="s">
        <v>9</v>
      </c>
      <c r="B26" s="35">
        <v>10018.7</v>
      </c>
      <c r="C26" s="35">
        <v>410</v>
      </c>
      <c r="D26" s="35">
        <v>1409.27</v>
      </c>
      <c r="E26" s="33">
        <f t="shared" si="0"/>
        <v>14.066395839779611</v>
      </c>
      <c r="F26" s="33">
        <f t="shared" si="1"/>
        <v>343.72439024390246</v>
      </c>
      <c r="G26" s="35">
        <v>611.26</v>
      </c>
      <c r="H26" s="33">
        <f t="shared" si="2"/>
        <v>230.5516474168112</v>
      </c>
      <c r="I26" s="35">
        <v>128.15</v>
      </c>
    </row>
    <row r="27" spans="1:9" ht="12.75">
      <c r="A27" s="3" t="s">
        <v>10</v>
      </c>
      <c r="B27" s="35">
        <v>17008</v>
      </c>
      <c r="C27" s="35">
        <v>5550</v>
      </c>
      <c r="D27" s="35">
        <v>5621.86</v>
      </c>
      <c r="E27" s="33">
        <f t="shared" si="0"/>
        <v>33.05420978363124</v>
      </c>
      <c r="F27" s="33">
        <f t="shared" si="1"/>
        <v>101.29477477477478</v>
      </c>
      <c r="G27" s="35">
        <v>5483.18</v>
      </c>
      <c r="H27" s="33">
        <f t="shared" si="2"/>
        <v>102.52918926608281</v>
      </c>
      <c r="I27" s="35">
        <v>702.68</v>
      </c>
    </row>
    <row r="28" spans="1:9" ht="12.75">
      <c r="A28" s="6" t="s">
        <v>11</v>
      </c>
      <c r="B28" s="42">
        <f>B29+B30+B31</f>
        <v>14334.1</v>
      </c>
      <c r="C28" s="42">
        <f>C29+C30+C31</f>
        <v>8043.6</v>
      </c>
      <c r="D28" s="42">
        <f>D29+D30+D31</f>
        <v>7532.35</v>
      </c>
      <c r="E28" s="33">
        <f t="shared" si="0"/>
        <v>52.548468337740076</v>
      </c>
      <c r="F28" s="33">
        <f t="shared" si="1"/>
        <v>93.64401511760903</v>
      </c>
      <c r="G28" s="42">
        <f>G29+G30+G31</f>
        <v>7479.61</v>
      </c>
      <c r="H28" s="33">
        <f t="shared" si="2"/>
        <v>100.70511697802426</v>
      </c>
      <c r="I28" s="42">
        <f>I29+I30+I31</f>
        <v>755.3</v>
      </c>
    </row>
    <row r="29" spans="1:9" ht="25.5">
      <c r="A29" s="3" t="s">
        <v>12</v>
      </c>
      <c r="B29" s="35">
        <v>14256.1</v>
      </c>
      <c r="C29" s="35">
        <v>8000</v>
      </c>
      <c r="D29" s="35">
        <v>7321.75</v>
      </c>
      <c r="E29" s="33">
        <f t="shared" si="0"/>
        <v>51.35871661955234</v>
      </c>
      <c r="F29" s="33">
        <f t="shared" si="1"/>
        <v>91.521875</v>
      </c>
      <c r="G29" s="35">
        <v>7441.21</v>
      </c>
      <c r="H29" s="33">
        <f t="shared" si="2"/>
        <v>98.39461592939858</v>
      </c>
      <c r="I29" s="35">
        <v>734.3</v>
      </c>
    </row>
    <row r="30" spans="1:9" ht="25.5">
      <c r="A30" s="5" t="s">
        <v>104</v>
      </c>
      <c r="B30" s="35">
        <v>58</v>
      </c>
      <c r="C30" s="35">
        <v>33.6</v>
      </c>
      <c r="D30" s="35">
        <v>65.6</v>
      </c>
      <c r="E30" s="33">
        <f t="shared" si="0"/>
        <v>113.10344827586205</v>
      </c>
      <c r="F30" s="33">
        <f t="shared" si="1"/>
        <v>195.2380952380952</v>
      </c>
      <c r="G30" s="35">
        <v>38.4</v>
      </c>
      <c r="H30" s="33">
        <f t="shared" si="2"/>
        <v>170.83333333333331</v>
      </c>
      <c r="I30" s="35">
        <v>16</v>
      </c>
    </row>
    <row r="31" spans="1:9" ht="25.5">
      <c r="A31" s="3" t="s">
        <v>103</v>
      </c>
      <c r="B31" s="35">
        <v>20</v>
      </c>
      <c r="C31" s="35">
        <v>10</v>
      </c>
      <c r="D31" s="35">
        <v>145</v>
      </c>
      <c r="E31" s="33">
        <f t="shared" si="0"/>
        <v>725</v>
      </c>
      <c r="F31" s="33">
        <f t="shared" si="1"/>
        <v>1450</v>
      </c>
      <c r="G31" s="35">
        <v>0</v>
      </c>
      <c r="H31" s="33">
        <v>0</v>
      </c>
      <c r="I31" s="35">
        <v>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54781.3</v>
      </c>
      <c r="C35" s="42">
        <f>C36+C39+C40</f>
        <v>30704.299999999996</v>
      </c>
      <c r="D35" s="42">
        <f>D36+D39+D40</f>
        <v>23812.92</v>
      </c>
      <c r="E35" s="33">
        <f t="shared" si="0"/>
        <v>43.46906699914021</v>
      </c>
      <c r="F35" s="33">
        <f t="shared" si="1"/>
        <v>77.55565181424102</v>
      </c>
      <c r="G35" s="42">
        <f>G36+G39+G40</f>
        <v>28958.72</v>
      </c>
      <c r="H35" s="33">
        <f t="shared" si="2"/>
        <v>82.23056820190948</v>
      </c>
      <c r="I35" s="42">
        <f>I36+I39+I40</f>
        <v>4970.59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29407.239999999998</v>
      </c>
      <c r="D36" s="35">
        <f>D37+D38</f>
        <v>21886.78</v>
      </c>
      <c r="E36" s="33">
        <f t="shared" si="0"/>
        <v>41.67616530486725</v>
      </c>
      <c r="F36" s="33">
        <f t="shared" si="1"/>
        <v>74.42650177303275</v>
      </c>
      <c r="G36" s="35">
        <f>G37+G38</f>
        <v>27304.38</v>
      </c>
      <c r="H36" s="33">
        <f t="shared" si="2"/>
        <v>80.15849471769731</v>
      </c>
      <c r="I36" s="35">
        <f>I37+I38</f>
        <v>4846.25</v>
      </c>
    </row>
    <row r="37" spans="1:9" ht="81.75" customHeight="1">
      <c r="A37" s="1" t="s">
        <v>108</v>
      </c>
      <c r="B37" s="35">
        <v>26658</v>
      </c>
      <c r="C37" s="35">
        <v>14800</v>
      </c>
      <c r="D37" s="35">
        <v>11773.86</v>
      </c>
      <c r="E37" s="33">
        <f t="shared" si="0"/>
        <v>44.16632905694351</v>
      </c>
      <c r="F37" s="33">
        <f t="shared" si="1"/>
        <v>79.55310810810812</v>
      </c>
      <c r="G37" s="35">
        <v>14695.29</v>
      </c>
      <c r="H37" s="33">
        <f t="shared" si="2"/>
        <v>80.11995680248569</v>
      </c>
      <c r="I37" s="35">
        <v>2689.86</v>
      </c>
    </row>
    <row r="38" spans="1:9" ht="76.5">
      <c r="A38" s="3" t="s">
        <v>109</v>
      </c>
      <c r="B38" s="35">
        <v>25858.3</v>
      </c>
      <c r="C38" s="35">
        <v>14607.24</v>
      </c>
      <c r="D38" s="35">
        <v>10112.92</v>
      </c>
      <c r="E38" s="33">
        <f t="shared" si="0"/>
        <v>39.10899015016455</v>
      </c>
      <c r="F38" s="33">
        <f t="shared" si="1"/>
        <v>69.23224373666757</v>
      </c>
      <c r="G38" s="35">
        <v>12609.09</v>
      </c>
      <c r="H38" s="33">
        <f t="shared" si="2"/>
        <v>80.20340881062789</v>
      </c>
      <c r="I38" s="35">
        <v>2156.39</v>
      </c>
    </row>
    <row r="39" spans="1:9" ht="51">
      <c r="A39" s="5" t="s">
        <v>110</v>
      </c>
      <c r="B39" s="35">
        <v>868</v>
      </c>
      <c r="C39" s="35">
        <v>868.01</v>
      </c>
      <c r="D39" s="35">
        <v>865.95</v>
      </c>
      <c r="E39" s="33">
        <f t="shared" si="0"/>
        <v>99.76382488479263</v>
      </c>
      <c r="F39" s="33">
        <f t="shared" si="1"/>
        <v>99.76267554521262</v>
      </c>
      <c r="G39" s="35">
        <v>1033.72</v>
      </c>
      <c r="H39" s="33">
        <f t="shared" si="2"/>
        <v>83.77026660991372</v>
      </c>
      <c r="I39" s="35">
        <v>0</v>
      </c>
    </row>
    <row r="40" spans="1:9" ht="76.5">
      <c r="A40" s="55" t="s">
        <v>127</v>
      </c>
      <c r="B40" s="35">
        <v>1397</v>
      </c>
      <c r="C40" s="35">
        <v>429.05</v>
      </c>
      <c r="D40" s="35">
        <v>1060.19</v>
      </c>
      <c r="E40" s="33">
        <f t="shared" si="0"/>
        <v>75.89047959914103</v>
      </c>
      <c r="F40" s="33">
        <f t="shared" si="1"/>
        <v>247.10173639435965</v>
      </c>
      <c r="G40" s="35">
        <v>620.62</v>
      </c>
      <c r="H40" s="33">
        <f t="shared" si="2"/>
        <v>170.82755953723697</v>
      </c>
      <c r="I40" s="35">
        <v>124.34</v>
      </c>
    </row>
    <row r="41" spans="1:9" ht="25.5">
      <c r="A41" s="4" t="s">
        <v>15</v>
      </c>
      <c r="B41" s="34">
        <v>953.5</v>
      </c>
      <c r="C41" s="34">
        <v>676.5</v>
      </c>
      <c r="D41" s="34">
        <v>623.28</v>
      </c>
      <c r="E41" s="33">
        <f t="shared" si="0"/>
        <v>65.3675930781332</v>
      </c>
      <c r="F41" s="33">
        <f t="shared" si="1"/>
        <v>92.1330376940133</v>
      </c>
      <c r="G41" s="34">
        <v>733.48</v>
      </c>
      <c r="H41" s="33">
        <f t="shared" si="2"/>
        <v>84.975732126302</v>
      </c>
      <c r="I41" s="34">
        <v>335.93</v>
      </c>
    </row>
    <row r="42" spans="1:9" ht="25.5">
      <c r="A42" s="12" t="s">
        <v>115</v>
      </c>
      <c r="B42" s="34">
        <v>10314.17</v>
      </c>
      <c r="C42" s="34">
        <v>5479.31</v>
      </c>
      <c r="D42" s="34">
        <v>5393.28</v>
      </c>
      <c r="E42" s="33">
        <f t="shared" si="0"/>
        <v>52.290004915567614</v>
      </c>
      <c r="F42" s="33">
        <f t="shared" si="1"/>
        <v>98.42991179546328</v>
      </c>
      <c r="G42" s="34">
        <v>4175.66</v>
      </c>
      <c r="H42" s="33">
        <f t="shared" si="2"/>
        <v>129.15994118295072</v>
      </c>
      <c r="I42" s="34">
        <v>740.09</v>
      </c>
    </row>
    <row r="43" spans="1:9" ht="25.5">
      <c r="A43" s="8" t="s">
        <v>16</v>
      </c>
      <c r="B43" s="42">
        <f>B44+B45+B46</f>
        <v>11286.13</v>
      </c>
      <c r="C43" s="42">
        <f>C44+C45+C46</f>
        <v>927.51</v>
      </c>
      <c r="D43" s="42">
        <f>D44+D45+D46</f>
        <v>2571.5600000000004</v>
      </c>
      <c r="E43" s="33">
        <f t="shared" si="0"/>
        <v>22.785135382987797</v>
      </c>
      <c r="F43" s="33">
        <f t="shared" si="1"/>
        <v>277.2541535940314</v>
      </c>
      <c r="G43" s="42">
        <f>G44+G45+G46</f>
        <v>4414.68</v>
      </c>
      <c r="H43" s="33">
        <f t="shared" si="2"/>
        <v>58.25020160011598</v>
      </c>
      <c r="I43" s="42">
        <f>I44+I45+I46</f>
        <v>888.01</v>
      </c>
    </row>
    <row r="44" spans="1:9" ht="12.75">
      <c r="A44" s="3" t="s">
        <v>112</v>
      </c>
      <c r="B44" s="35">
        <v>60.21</v>
      </c>
      <c r="C44" s="35">
        <v>29.18</v>
      </c>
      <c r="D44" s="35">
        <v>69.42</v>
      </c>
      <c r="E44" s="33">
        <f t="shared" si="0"/>
        <v>115.29646238166418</v>
      </c>
      <c r="F44" s="33">
        <f t="shared" si="1"/>
        <v>237.9026730637423</v>
      </c>
      <c r="G44" s="35">
        <v>25.28</v>
      </c>
      <c r="H44" s="33">
        <f t="shared" si="2"/>
        <v>274.6044303797469</v>
      </c>
      <c r="I44" s="35">
        <v>0</v>
      </c>
    </row>
    <row r="45" spans="1:9" ht="68.25" customHeight="1">
      <c r="A45" s="3" t="s">
        <v>113</v>
      </c>
      <c r="B45" s="35">
        <v>8875.92</v>
      </c>
      <c r="C45" s="35">
        <v>0</v>
      </c>
      <c r="D45" s="35">
        <v>249.36</v>
      </c>
      <c r="E45" s="33">
        <f t="shared" si="0"/>
        <v>2.8093989130140877</v>
      </c>
      <c r="F45" s="33">
        <v>0</v>
      </c>
      <c r="G45" s="35">
        <v>149.3</v>
      </c>
      <c r="H45" s="33">
        <f t="shared" si="2"/>
        <v>167.01942397856664</v>
      </c>
      <c r="I45" s="35">
        <v>7.79</v>
      </c>
    </row>
    <row r="46" spans="1:9" ht="12.75">
      <c r="A46" s="48" t="s">
        <v>111</v>
      </c>
      <c r="B46" s="35">
        <v>2350</v>
      </c>
      <c r="C46" s="35">
        <v>898.33</v>
      </c>
      <c r="D46" s="35">
        <v>2252.78</v>
      </c>
      <c r="E46" s="33">
        <f t="shared" si="0"/>
        <v>95.86297872340427</v>
      </c>
      <c r="F46" s="33">
        <f t="shared" si="1"/>
        <v>250.7742143755636</v>
      </c>
      <c r="G46" s="35">
        <v>4240.1</v>
      </c>
      <c r="H46" s="33">
        <f t="shared" si="2"/>
        <v>53.130350699275965</v>
      </c>
      <c r="I46" s="35">
        <v>880.22</v>
      </c>
    </row>
    <row r="47" spans="1:9" ht="12.75">
      <c r="A47" s="4" t="s">
        <v>17</v>
      </c>
      <c r="B47" s="42">
        <f>B48+B49+B50+B53+B54+B55+B56+B58+B59+B61+B62+B57+B52+B51</f>
        <v>7832.25</v>
      </c>
      <c r="C47" s="42">
        <f>C48+C49+C50+C53+C54+C55+C56+C58+C59+C61+C62+C57+C52+C51</f>
        <v>4413.4</v>
      </c>
      <c r="D47" s="42">
        <f>D48+D49+D50+D53+D54+D55+D56+D58+D59+D61+D62+D57+D52+D51</f>
        <v>5939.4</v>
      </c>
      <c r="E47" s="33">
        <f t="shared" si="0"/>
        <v>75.83261514890357</v>
      </c>
      <c r="F47" s="33">
        <f t="shared" si="1"/>
        <v>134.57651697104274</v>
      </c>
      <c r="G47" s="42">
        <f>G48+G49+G50+G53+G54+G55+G56+G58+G59+G61+G62+G57+G52+G51</f>
        <v>4317.2</v>
      </c>
      <c r="H47" s="33">
        <f t="shared" si="2"/>
        <v>137.57528027425184</v>
      </c>
      <c r="I47" s="42">
        <f>I48+I49+I50+I53+I54+I55+I56+I58+I59+I61+I62+I57+I52+I51</f>
        <v>778</v>
      </c>
    </row>
    <row r="48" spans="1:9" ht="25.5">
      <c r="A48" s="3" t="s">
        <v>18</v>
      </c>
      <c r="B48" s="35">
        <v>135</v>
      </c>
      <c r="C48" s="35">
        <v>63.5</v>
      </c>
      <c r="D48" s="35">
        <v>158.96</v>
      </c>
      <c r="E48" s="33">
        <f t="shared" si="0"/>
        <v>117.74814814814816</v>
      </c>
      <c r="F48" s="33">
        <f t="shared" si="1"/>
        <v>250.33070866141736</v>
      </c>
      <c r="G48" s="35">
        <v>69.24</v>
      </c>
      <c r="H48" s="33">
        <f t="shared" si="2"/>
        <v>229.57827845176203</v>
      </c>
      <c r="I48" s="35">
        <v>21.7</v>
      </c>
    </row>
    <row r="49" spans="1:9" ht="63.75">
      <c r="A49" s="3" t="s">
        <v>125</v>
      </c>
      <c r="B49" s="35">
        <v>200</v>
      </c>
      <c r="C49" s="35">
        <v>105</v>
      </c>
      <c r="D49" s="35">
        <v>280.1</v>
      </c>
      <c r="E49" s="33">
        <f t="shared" si="0"/>
        <v>140.05</v>
      </c>
      <c r="F49" s="33">
        <f t="shared" si="1"/>
        <v>266.7619047619048</v>
      </c>
      <c r="G49" s="35">
        <v>116</v>
      </c>
      <c r="H49" s="33">
        <f t="shared" si="2"/>
        <v>241.46551724137933</v>
      </c>
      <c r="I49" s="35">
        <v>5</v>
      </c>
    </row>
    <row r="50" spans="1:9" ht="52.5" customHeight="1">
      <c r="A50" s="5" t="s">
        <v>123</v>
      </c>
      <c r="B50" s="35">
        <v>90</v>
      </c>
      <c r="C50" s="35">
        <v>61</v>
      </c>
      <c r="D50" s="35">
        <v>40.6</v>
      </c>
      <c r="E50" s="33">
        <f t="shared" si="0"/>
        <v>45.111111111111114</v>
      </c>
      <c r="F50" s="33">
        <f t="shared" si="1"/>
        <v>66.55737704918033</v>
      </c>
      <c r="G50" s="35">
        <v>44.3</v>
      </c>
      <c r="H50" s="33">
        <f t="shared" si="2"/>
        <v>91.64785553047406</v>
      </c>
      <c r="I50" s="35">
        <v>5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20</v>
      </c>
      <c r="E51" s="33">
        <v>0</v>
      </c>
      <c r="F51" s="33">
        <v>0</v>
      </c>
      <c r="G51" s="35">
        <v>0</v>
      </c>
      <c r="H51" s="33">
        <v>0</v>
      </c>
      <c r="I51" s="35">
        <v>0</v>
      </c>
    </row>
    <row r="52" spans="1:9" ht="52.5" customHeight="1">
      <c r="A52" s="5" t="s">
        <v>140</v>
      </c>
      <c r="B52" s="35">
        <v>17.4</v>
      </c>
      <c r="C52" s="35">
        <v>17.4</v>
      </c>
      <c r="D52" s="35">
        <v>17.4</v>
      </c>
      <c r="E52" s="33">
        <f t="shared" si="0"/>
        <v>100</v>
      </c>
      <c r="F52" s="33">
        <f t="shared" si="1"/>
        <v>100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624.5</v>
      </c>
      <c r="D53" s="35">
        <v>701.87</v>
      </c>
      <c r="E53" s="33">
        <f t="shared" si="0"/>
        <v>61.19180470793374</v>
      </c>
      <c r="F53" s="33">
        <f t="shared" si="1"/>
        <v>112.38911128903122</v>
      </c>
      <c r="G53" s="35">
        <v>677.49</v>
      </c>
      <c r="H53" s="33">
        <f t="shared" si="2"/>
        <v>103.598577100769</v>
      </c>
      <c r="I53" s="35">
        <v>116.3</v>
      </c>
    </row>
    <row r="54" spans="1:9" ht="63.75">
      <c r="A54" s="3" t="s">
        <v>20</v>
      </c>
      <c r="B54" s="35">
        <v>2060</v>
      </c>
      <c r="C54" s="35">
        <v>1245</v>
      </c>
      <c r="D54" s="35">
        <v>1467.02</v>
      </c>
      <c r="E54" s="33">
        <f t="shared" si="0"/>
        <v>71.21456310679612</v>
      </c>
      <c r="F54" s="33">
        <f t="shared" si="1"/>
        <v>117.83293172690763</v>
      </c>
      <c r="G54" s="35">
        <v>1196.88</v>
      </c>
      <c r="H54" s="33">
        <f t="shared" si="2"/>
        <v>122.57034957556311</v>
      </c>
      <c r="I54" s="35">
        <v>187.21</v>
      </c>
    </row>
    <row r="55" spans="1:9" ht="25.5">
      <c r="A55" s="3" t="s">
        <v>21</v>
      </c>
      <c r="B55" s="35">
        <v>40</v>
      </c>
      <c r="C55" s="35">
        <v>24</v>
      </c>
      <c r="D55" s="35">
        <v>397.5</v>
      </c>
      <c r="E55" s="33">
        <f t="shared" si="0"/>
        <v>993.75</v>
      </c>
      <c r="F55" s="33">
        <f t="shared" si="1"/>
        <v>1656.25</v>
      </c>
      <c r="G55" s="35">
        <v>31.5</v>
      </c>
      <c r="H55" s="33">
        <f t="shared" si="2"/>
        <v>1261.904761904762</v>
      </c>
      <c r="I55" s="35">
        <v>2.55</v>
      </c>
    </row>
    <row r="56" spans="1:9" ht="38.25">
      <c r="A56" s="3" t="s">
        <v>22</v>
      </c>
      <c r="B56" s="35">
        <v>5</v>
      </c>
      <c r="C56" s="35">
        <v>5</v>
      </c>
      <c r="D56" s="35">
        <v>3.7</v>
      </c>
      <c r="E56" s="33">
        <f t="shared" si="0"/>
        <v>74</v>
      </c>
      <c r="F56" s="33">
        <f t="shared" si="1"/>
        <v>74</v>
      </c>
      <c r="G56" s="35">
        <v>3</v>
      </c>
      <c r="H56" s="33">
        <f t="shared" si="2"/>
        <v>123.33333333333334</v>
      </c>
      <c r="I56" s="35">
        <v>3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8.5</v>
      </c>
      <c r="D58" s="35">
        <v>2.19</v>
      </c>
      <c r="E58" s="33">
        <f t="shared" si="0"/>
        <v>13.6875</v>
      </c>
      <c r="F58" s="33">
        <f t="shared" si="1"/>
        <v>25.76470588235294</v>
      </c>
      <c r="G58" s="35">
        <v>14.68</v>
      </c>
      <c r="H58" s="33">
        <f t="shared" si="2"/>
        <v>14.918256130790192</v>
      </c>
      <c r="I58" s="35">
        <v>1.6</v>
      </c>
    </row>
    <row r="59" spans="1:9" ht="79.5" customHeight="1">
      <c r="A59" s="3" t="s">
        <v>128</v>
      </c>
      <c r="B59" s="35">
        <v>1553</v>
      </c>
      <c r="C59" s="35">
        <v>1007</v>
      </c>
      <c r="D59" s="35">
        <v>998.22</v>
      </c>
      <c r="E59" s="33">
        <f t="shared" si="0"/>
        <v>64.27688345138442</v>
      </c>
      <c r="F59" s="33">
        <f t="shared" si="1"/>
        <v>99.12810327706057</v>
      </c>
      <c r="G59" s="35">
        <v>675.44</v>
      </c>
      <c r="H59" s="33">
        <f t="shared" si="2"/>
        <v>147.7881084922421</v>
      </c>
      <c r="I59" s="35">
        <v>201.89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44.45</v>
      </c>
      <c r="E61" s="33">
        <v>0</v>
      </c>
      <c r="F61" s="33">
        <v>0</v>
      </c>
      <c r="G61" s="35">
        <v>25.43</v>
      </c>
      <c r="H61" s="33">
        <f t="shared" si="2"/>
        <v>174.7935509241054</v>
      </c>
      <c r="I61" s="35">
        <v>3.88</v>
      </c>
    </row>
    <row r="62" spans="1:9" ht="38.25">
      <c r="A62" s="3" t="s">
        <v>23</v>
      </c>
      <c r="B62" s="35">
        <v>2568.85</v>
      </c>
      <c r="C62" s="35">
        <v>1252.5</v>
      </c>
      <c r="D62" s="35">
        <v>1807.39</v>
      </c>
      <c r="E62" s="33">
        <f t="shared" si="0"/>
        <v>70.3579422698873</v>
      </c>
      <c r="F62" s="33">
        <f t="shared" si="1"/>
        <v>144.30259481037925</v>
      </c>
      <c r="G62" s="35">
        <v>1463.24</v>
      </c>
      <c r="H62" s="33">
        <f t="shared" si="2"/>
        <v>123.51972335365353</v>
      </c>
      <c r="I62" s="35">
        <v>229.87</v>
      </c>
    </row>
    <row r="63" spans="1:9" ht="12.75">
      <c r="A63" s="6" t="s">
        <v>24</v>
      </c>
      <c r="B63" s="34">
        <v>0</v>
      </c>
      <c r="C63" s="34">
        <v>0</v>
      </c>
      <c r="D63" s="34">
        <v>184.37</v>
      </c>
      <c r="E63" s="33">
        <v>0</v>
      </c>
      <c r="F63" s="33">
        <v>0</v>
      </c>
      <c r="G63" s="34">
        <v>1091.3</v>
      </c>
      <c r="H63" s="33">
        <f t="shared" si="2"/>
        <v>16.894529460276736</v>
      </c>
      <c r="I63" s="34">
        <v>33.09</v>
      </c>
    </row>
    <row r="64" spans="1:9" ht="12.75">
      <c r="A64" s="8" t="s">
        <v>25</v>
      </c>
      <c r="B64" s="42">
        <f>B8+B16+B21+B25+B28+B32+B35+B41+B42+B43+B63+B47</f>
        <v>404584.51999999996</v>
      </c>
      <c r="C64" s="42">
        <f>C8+C16+C21+C25+C28+C32+C35+C41+C42+C43+C63+C47</f>
        <v>208038.32</v>
      </c>
      <c r="D64" s="42">
        <f>D8+D16+D21+D25+D28+D32+D35+D41+D42+D43+D63+D47</f>
        <v>203402.99999999997</v>
      </c>
      <c r="E64" s="33">
        <f t="shared" si="0"/>
        <v>50.27453843266173</v>
      </c>
      <c r="F64" s="33">
        <f t="shared" si="1"/>
        <v>97.7718912554187</v>
      </c>
      <c r="G64" s="42">
        <f>G8+G16+G21+G25+G28+G32+G35+G41+G42+G43+G63+G47</f>
        <v>209432.77</v>
      </c>
      <c r="H64" s="33">
        <f t="shared" si="2"/>
        <v>97.12090424053503</v>
      </c>
      <c r="I64" s="42">
        <f>I8+I16+I21+I25+I28+I32+I35+I41+I42+I43+I63+I47</f>
        <v>36593.68</v>
      </c>
    </row>
    <row r="65" spans="1:9" ht="12.75">
      <c r="A65" s="8" t="s">
        <v>26</v>
      </c>
      <c r="B65" s="42">
        <f>B66+B71</f>
        <v>1566833.02</v>
      </c>
      <c r="C65" s="42">
        <f>C66+C71</f>
        <v>752693.38</v>
      </c>
      <c r="D65" s="42">
        <f>D66+D71</f>
        <v>752534.2</v>
      </c>
      <c r="E65" s="33">
        <f t="shared" si="0"/>
        <v>48.02899801026659</v>
      </c>
      <c r="F65" s="33">
        <f t="shared" si="1"/>
        <v>99.9788519463264</v>
      </c>
      <c r="G65" s="42">
        <f>G66+G71</f>
        <v>661425.94</v>
      </c>
      <c r="H65" s="33">
        <f t="shared" si="2"/>
        <v>113.77452175522478</v>
      </c>
      <c r="I65" s="42">
        <f>I66+I71</f>
        <v>64271.68</v>
      </c>
    </row>
    <row r="66" spans="1:9" ht="25.5">
      <c r="A66" s="8" t="s">
        <v>27</v>
      </c>
      <c r="B66" s="42">
        <f>B67+B68+B69+B70</f>
        <v>1566844.24</v>
      </c>
      <c r="C66" s="42">
        <f>C67+C68+C69+C70</f>
        <v>752704.6</v>
      </c>
      <c r="D66" s="42">
        <f>D67+D68+D69+D70</f>
        <v>752704.6</v>
      </c>
      <c r="E66" s="33">
        <f t="shared" si="0"/>
        <v>48.03952944295216</v>
      </c>
      <c r="F66" s="33">
        <f t="shared" si="1"/>
        <v>100</v>
      </c>
      <c r="G66" s="42">
        <f>G67+G68+G69+G70</f>
        <v>665629.96</v>
      </c>
      <c r="H66" s="33">
        <f t="shared" si="2"/>
        <v>113.08153857738014</v>
      </c>
      <c r="I66" s="42">
        <f>I67+I68+I69+I70</f>
        <v>64326.83</v>
      </c>
    </row>
    <row r="67" spans="1:9" ht="12.75">
      <c r="A67" s="3" t="s">
        <v>28</v>
      </c>
      <c r="B67" s="35">
        <v>276183.3</v>
      </c>
      <c r="C67" s="35">
        <v>234049.3</v>
      </c>
      <c r="D67" s="35">
        <v>234049.3</v>
      </c>
      <c r="E67" s="33">
        <f t="shared" si="0"/>
        <v>84.74418981886305</v>
      </c>
      <c r="F67" s="33">
        <f t="shared" si="1"/>
        <v>100</v>
      </c>
      <c r="G67" s="35">
        <v>173598.3</v>
      </c>
      <c r="H67" s="33">
        <f t="shared" si="2"/>
        <v>134.8223456105273</v>
      </c>
      <c r="I67" s="35">
        <v>16909.8</v>
      </c>
    </row>
    <row r="68" spans="1:9" ht="12.75">
      <c r="A68" s="3" t="s">
        <v>29</v>
      </c>
      <c r="B68" s="35">
        <v>339415.7</v>
      </c>
      <c r="C68" s="35">
        <v>41890.2</v>
      </c>
      <c r="D68" s="35">
        <v>41890.2</v>
      </c>
      <c r="E68" s="33">
        <f t="shared" si="0"/>
        <v>12.341856902906965</v>
      </c>
      <c r="F68" s="33">
        <f t="shared" si="1"/>
        <v>100</v>
      </c>
      <c r="G68" s="35">
        <v>31779.22</v>
      </c>
      <c r="H68" s="33">
        <f t="shared" si="2"/>
        <v>131.81632525908438</v>
      </c>
      <c r="I68" s="35">
        <v>10248.56</v>
      </c>
    </row>
    <row r="69" spans="1:9" ht="12.75">
      <c r="A69" s="3" t="s">
        <v>30</v>
      </c>
      <c r="B69" s="35">
        <v>938487</v>
      </c>
      <c r="C69" s="35">
        <v>476765.1</v>
      </c>
      <c r="D69" s="35">
        <v>476765.1</v>
      </c>
      <c r="E69" s="33">
        <f t="shared" si="0"/>
        <v>50.80146022267756</v>
      </c>
      <c r="F69" s="33">
        <f t="shared" si="1"/>
        <v>100</v>
      </c>
      <c r="G69" s="35">
        <v>460252.44</v>
      </c>
      <c r="H69" s="33">
        <f t="shared" si="2"/>
        <v>103.58773980644187</v>
      </c>
      <c r="I69" s="35">
        <v>37168.47</v>
      </c>
    </row>
    <row r="70" spans="1:9" ht="24.75" customHeight="1">
      <c r="A70" s="3" t="s">
        <v>31</v>
      </c>
      <c r="B70" s="35">
        <v>12758.24</v>
      </c>
      <c r="C70" s="35">
        <v>0</v>
      </c>
      <c r="D70" s="35">
        <v>0</v>
      </c>
      <c r="E70" s="33">
        <f t="shared" si="0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-11.22</v>
      </c>
      <c r="C71" s="34">
        <v>-11.22</v>
      </c>
      <c r="D71" s="34">
        <v>-170.4</v>
      </c>
      <c r="E71" s="33">
        <f t="shared" si="0"/>
        <v>1518.716577540107</v>
      </c>
      <c r="F71" s="33">
        <f t="shared" si="1"/>
        <v>1518.716577540107</v>
      </c>
      <c r="G71" s="34">
        <v>-4204.02</v>
      </c>
      <c r="H71" s="33">
        <f t="shared" si="2"/>
        <v>4.05326330512224</v>
      </c>
      <c r="I71" s="34">
        <v>-55.15</v>
      </c>
    </row>
    <row r="72" spans="1:9" ht="12.75">
      <c r="A72" s="6" t="s">
        <v>32</v>
      </c>
      <c r="B72" s="42">
        <f>B65+B64</f>
        <v>1971417.54</v>
      </c>
      <c r="C72" s="42">
        <f>C65+C64</f>
        <v>960731.7</v>
      </c>
      <c r="D72" s="42">
        <f>D65+D64</f>
        <v>955937.2</v>
      </c>
      <c r="E72" s="33">
        <f>$D:$D/$B:$B*100</f>
        <v>48.489839448217545</v>
      </c>
      <c r="F72" s="33">
        <f>$D:$D/$C:$C*100</f>
        <v>99.50095328383564</v>
      </c>
      <c r="G72" s="42">
        <f>G65+G64</f>
        <v>870858.71</v>
      </c>
      <c r="H72" s="33">
        <f>$D:$D/$G:$G*100</f>
        <v>109.76949406637961</v>
      </c>
      <c r="I72" s="42">
        <f>I65+I64</f>
        <v>100865.36</v>
      </c>
    </row>
    <row r="73" spans="1:9" ht="12.75">
      <c r="A73" s="63" t="s">
        <v>34</v>
      </c>
      <c r="B73" s="64"/>
      <c r="C73" s="64"/>
      <c r="D73" s="64"/>
      <c r="E73" s="64"/>
      <c r="F73" s="64"/>
      <c r="G73" s="64"/>
      <c r="H73" s="64"/>
      <c r="I73" s="65"/>
    </row>
    <row r="74" spans="1:9" ht="12.75">
      <c r="A74" s="13" t="s">
        <v>35</v>
      </c>
      <c r="B74" s="42">
        <f>B75+B76+B77+B78+B79+B80+B81+B82</f>
        <v>106428.80000000002</v>
      </c>
      <c r="C74" s="42">
        <f>C75+C76+C77+C78+C79+C80+C81+C82</f>
        <v>63484.8</v>
      </c>
      <c r="D74" s="42">
        <f>D75+D76+D77+D78+D79+D80+D81+D82</f>
        <v>44159.700000000004</v>
      </c>
      <c r="E74" s="33">
        <f>$D:$D/$B:$B*100</f>
        <v>41.492246459604914</v>
      </c>
      <c r="F74" s="33">
        <f>$D:$D/$C:$C*100</f>
        <v>69.55948510509603</v>
      </c>
      <c r="G74" s="42">
        <f>G75+G76+G77+G78+G79+G80+G81+G82</f>
        <v>44400.4</v>
      </c>
      <c r="H74" s="33">
        <f>$D:$D/$G:$G*100</f>
        <v>99.45788776677689</v>
      </c>
      <c r="I74" s="42">
        <f>I75+I76+I77+I78+I79+I80+I81+I82</f>
        <v>5034.899999999999</v>
      </c>
    </row>
    <row r="75" spans="1:9" ht="14.25" customHeight="1">
      <c r="A75" s="14" t="s">
        <v>36</v>
      </c>
      <c r="B75" s="43">
        <v>1246.6</v>
      </c>
      <c r="C75" s="43">
        <v>716.6</v>
      </c>
      <c r="D75" s="43">
        <v>716.6</v>
      </c>
      <c r="E75" s="36">
        <f>$D:$D/$B:$B*100</f>
        <v>57.48435745227019</v>
      </c>
      <c r="F75" s="36">
        <f>$D:$D/$C:$C*100</f>
        <v>100</v>
      </c>
      <c r="G75" s="43">
        <v>677.9</v>
      </c>
      <c r="H75" s="36">
        <f>$D:$D/$G:$G*100</f>
        <v>105.70880660864435</v>
      </c>
      <c r="I75" s="43">
        <f>D75-июнь!D75</f>
        <v>12.5</v>
      </c>
    </row>
    <row r="76" spans="1:9" ht="12.75">
      <c r="A76" s="14" t="s">
        <v>37</v>
      </c>
      <c r="B76" s="43">
        <v>4243.6</v>
      </c>
      <c r="C76" s="43">
        <v>1793.2</v>
      </c>
      <c r="D76" s="43">
        <v>1456.3</v>
      </c>
      <c r="E76" s="36">
        <f>$D:$D/$B:$B*100</f>
        <v>34.31756056178716</v>
      </c>
      <c r="F76" s="36">
        <f>$D:$D/$C:$C*100</f>
        <v>81.21235779611867</v>
      </c>
      <c r="G76" s="43">
        <v>1987</v>
      </c>
      <c r="H76" s="36">
        <f>$D:$D/$G:$G*100</f>
        <v>73.29139406139909</v>
      </c>
      <c r="I76" s="43">
        <f>D76-июнь!D76</f>
        <v>0</v>
      </c>
    </row>
    <row r="77" spans="1:9" ht="25.5">
      <c r="A77" s="14" t="s">
        <v>38</v>
      </c>
      <c r="B77" s="43">
        <v>35756.9</v>
      </c>
      <c r="C77" s="43">
        <v>20264.2</v>
      </c>
      <c r="D77" s="43">
        <v>18644.8</v>
      </c>
      <c r="E77" s="36">
        <f>$D:$D/$B:$B*100</f>
        <v>52.14322270666641</v>
      </c>
      <c r="F77" s="36">
        <f>$D:$D/$C:$C*100</f>
        <v>92.00856683214734</v>
      </c>
      <c r="G77" s="43">
        <v>18381.3</v>
      </c>
      <c r="H77" s="36">
        <f>$D:$D/$G:$G*100</f>
        <v>101.43352211214658</v>
      </c>
      <c r="I77" s="43">
        <f>D77-июнь!D77</f>
        <v>2097.899999999998</v>
      </c>
    </row>
    <row r="78" spans="1:9" ht="12.75" hidden="1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D78-июнь!D78</f>
        <v>0</v>
      </c>
    </row>
    <row r="79" spans="1:9" ht="25.5">
      <c r="A79" s="3" t="s">
        <v>39</v>
      </c>
      <c r="B79" s="43">
        <v>10423.3</v>
      </c>
      <c r="C79" s="43">
        <v>5836.5</v>
      </c>
      <c r="D79" s="43">
        <v>5485.6</v>
      </c>
      <c r="E79" s="36">
        <f>$D:$D/$B:$B*100</f>
        <v>52.628246332735316</v>
      </c>
      <c r="F79" s="36">
        <f>$D:$D/$C:$C*100</f>
        <v>93.98783517519061</v>
      </c>
      <c r="G79" s="43">
        <v>6215.6</v>
      </c>
      <c r="H79" s="36">
        <f>$D:$D/$G:$G*100</f>
        <v>88.25535748761182</v>
      </c>
      <c r="I79" s="43">
        <f>D79-июнь!D79</f>
        <v>601.4000000000005</v>
      </c>
    </row>
    <row r="80" spans="1:9" ht="12.75">
      <c r="A80" s="14" t="s">
        <v>40</v>
      </c>
      <c r="B80" s="43">
        <v>2674.8</v>
      </c>
      <c r="C80" s="43">
        <v>2674.8</v>
      </c>
      <c r="D80" s="43">
        <v>2674.8</v>
      </c>
      <c r="E80" s="36">
        <v>0</v>
      </c>
      <c r="F80" s="36">
        <v>0</v>
      </c>
      <c r="G80" s="43">
        <v>0</v>
      </c>
      <c r="H80" s="36">
        <v>0</v>
      </c>
      <c r="I80" s="43">
        <f>D80-июнь!D80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D81-июнь!D81</f>
        <v>0</v>
      </c>
    </row>
    <row r="82" spans="1:9" ht="12.75">
      <c r="A82" s="3" t="s">
        <v>42</v>
      </c>
      <c r="B82" s="43">
        <v>51783.6</v>
      </c>
      <c r="C82" s="43">
        <v>32199.5</v>
      </c>
      <c r="D82" s="43">
        <v>15181.6</v>
      </c>
      <c r="E82" s="36">
        <f>$D:$D/$B:$B*100</f>
        <v>29.317390061718385</v>
      </c>
      <c r="F82" s="36">
        <f>$D:$D/$C:$C*100</f>
        <v>47.14855820742558</v>
      </c>
      <c r="G82" s="43">
        <v>17138.6</v>
      </c>
      <c r="H82" s="36">
        <f>$D:$D/$G:$G*100</f>
        <v>88.58133103053926</v>
      </c>
      <c r="I82" s="43">
        <f>D82-июнь!D82</f>
        <v>2323.1000000000004</v>
      </c>
    </row>
    <row r="83" spans="1:9" ht="12.75">
      <c r="A83" s="13" t="s">
        <v>43</v>
      </c>
      <c r="B83" s="34">
        <v>266.6</v>
      </c>
      <c r="C83" s="34">
        <v>172.4</v>
      </c>
      <c r="D83" s="34">
        <v>172.4</v>
      </c>
      <c r="E83" s="33">
        <f>$D:$D/$B:$B*100</f>
        <v>64.6661665416354</v>
      </c>
      <c r="F83" s="33">
        <f>$D:$D/$C:$C*100</f>
        <v>100</v>
      </c>
      <c r="G83" s="34">
        <v>149.9</v>
      </c>
      <c r="H83" s="33">
        <f>$D:$D/$G:$G*100</f>
        <v>115.01000667111407</v>
      </c>
      <c r="I83" s="42">
        <f>D83-май!D83</f>
        <v>79.5</v>
      </c>
    </row>
    <row r="84" spans="1:9" ht="25.5">
      <c r="A84" s="15" t="s">
        <v>44</v>
      </c>
      <c r="B84" s="34">
        <v>4798.1</v>
      </c>
      <c r="C84" s="34">
        <v>3490.9</v>
      </c>
      <c r="D84" s="34">
        <v>1557.7</v>
      </c>
      <c r="E84" s="33">
        <f>$D:$D/$B:$B*100</f>
        <v>32.4649340363894</v>
      </c>
      <c r="F84" s="33">
        <f>$D:$D/$C:$C*100</f>
        <v>44.62173078575725</v>
      </c>
      <c r="G84" s="34">
        <v>1232.6</v>
      </c>
      <c r="H84" s="33">
        <f>$D:$D/$G:$G*100</f>
        <v>126.37514197631026</v>
      </c>
      <c r="I84" s="42">
        <f>D84-май!D84</f>
        <v>589.3000000000001</v>
      </c>
    </row>
    <row r="85" spans="1:9" ht="12.75">
      <c r="A85" s="13" t="s">
        <v>45</v>
      </c>
      <c r="B85" s="42">
        <f>B86+B87+B88+B89+B90</f>
        <v>242935.1</v>
      </c>
      <c r="C85" s="42">
        <f>C86+C87+C88+C89+C90</f>
        <v>92970.4</v>
      </c>
      <c r="D85" s="42">
        <f>D86+D87+D88+D89+D90</f>
        <v>67319.20000000001</v>
      </c>
      <c r="E85" s="33">
        <f>$D:$D/$B:$B*100</f>
        <v>27.71077542932249</v>
      </c>
      <c r="F85" s="33">
        <f>$D:$D/$C:$C*100</f>
        <v>72.4092829545748</v>
      </c>
      <c r="G85" s="42">
        <f>G86+G87+G88+G89+G90</f>
        <v>36514.1</v>
      </c>
      <c r="H85" s="33">
        <f>$D:$D/$G:$G*100</f>
        <v>184.36494395315785</v>
      </c>
      <c r="I85" s="42">
        <f>D85-май!D85</f>
        <v>14866.000000000015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2">
        <f>D86-май!D86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2">
        <f>D87-май!D87</f>
        <v>0</v>
      </c>
    </row>
    <row r="88" spans="1:9" ht="12.75">
      <c r="A88" s="14" t="s">
        <v>46</v>
      </c>
      <c r="B88" s="43">
        <v>15243</v>
      </c>
      <c r="C88" s="43">
        <v>7614</v>
      </c>
      <c r="D88" s="43">
        <v>7614</v>
      </c>
      <c r="E88" s="36">
        <f aca="true" t="shared" si="3" ref="E88:E95">$D:$D/$B:$B*100</f>
        <v>49.95079708718756</v>
      </c>
      <c r="F88" s="36">
        <f aca="true" t="shared" si="4" ref="F88:F95">$D:$D/$C:$C*100</f>
        <v>100</v>
      </c>
      <c r="G88" s="43">
        <v>7570.6</v>
      </c>
      <c r="H88" s="36">
        <f>$D:$D/$G:$G*100</f>
        <v>100.57327028240826</v>
      </c>
      <c r="I88" s="43">
        <f>D88-июнь!D88</f>
        <v>1269</v>
      </c>
    </row>
    <row r="89" spans="1:9" ht="12.75">
      <c r="A89" s="16" t="s">
        <v>89</v>
      </c>
      <c r="B89" s="35">
        <v>180916</v>
      </c>
      <c r="C89" s="35">
        <v>49055.8</v>
      </c>
      <c r="D89" s="35">
        <v>24934.9</v>
      </c>
      <c r="E89" s="36">
        <f t="shared" si="3"/>
        <v>13.78258418271463</v>
      </c>
      <c r="F89" s="36">
        <f t="shared" si="4"/>
        <v>50.82966743993575</v>
      </c>
      <c r="G89" s="35">
        <v>23455</v>
      </c>
      <c r="H89" s="36">
        <f>$D:$D/$G:$G*100</f>
        <v>106.30952888509913</v>
      </c>
      <c r="I89" s="43">
        <f>D89-июнь!D89</f>
        <v>5181.800000000003</v>
      </c>
    </row>
    <row r="90" spans="1:9" ht="12.75">
      <c r="A90" s="14" t="s">
        <v>47</v>
      </c>
      <c r="B90" s="43">
        <v>46776.1</v>
      </c>
      <c r="C90" s="43">
        <v>36300.6</v>
      </c>
      <c r="D90" s="43">
        <v>34770.3</v>
      </c>
      <c r="E90" s="36">
        <f t="shared" si="3"/>
        <v>74.33347371841603</v>
      </c>
      <c r="F90" s="36">
        <f t="shared" si="4"/>
        <v>95.78436720054215</v>
      </c>
      <c r="G90" s="43">
        <v>5488.5</v>
      </c>
      <c r="H90" s="36">
        <f>$D:$D/$G:$G*100</f>
        <v>633.5118884941242</v>
      </c>
      <c r="I90" s="43">
        <f>D90-июнь!D90</f>
        <v>861.3000000000029</v>
      </c>
    </row>
    <row r="91" spans="1:9" ht="12.75">
      <c r="A91" s="13" t="s">
        <v>48</v>
      </c>
      <c r="B91" s="42">
        <f>B92+B93+B94+B95</f>
        <v>115752.8</v>
      </c>
      <c r="C91" s="42">
        <f>C92+C93+C94+C95</f>
        <v>70805.6</v>
      </c>
      <c r="D91" s="42">
        <f>D92+D93+D94+D95</f>
        <v>24498.800000000003</v>
      </c>
      <c r="E91" s="33">
        <f t="shared" si="3"/>
        <v>21.164758001534306</v>
      </c>
      <c r="F91" s="33">
        <f t="shared" si="4"/>
        <v>34.600088128622595</v>
      </c>
      <c r="G91" s="42">
        <f>G92+G93+G94+G95</f>
        <v>23121.5</v>
      </c>
      <c r="H91" s="33">
        <f>$D:$D/$G:$G*100</f>
        <v>105.9567934606319</v>
      </c>
      <c r="I91" s="42">
        <f>D91-июнь!D91</f>
        <v>3680.600000000002</v>
      </c>
    </row>
    <row r="92" spans="1:9" ht="12.75">
      <c r="A92" s="14" t="s">
        <v>49</v>
      </c>
      <c r="B92" s="43">
        <v>858.4</v>
      </c>
      <c r="C92" s="43">
        <v>858.4</v>
      </c>
      <c r="D92" s="43">
        <v>0</v>
      </c>
      <c r="E92" s="36">
        <f t="shared" si="3"/>
        <v>0</v>
      </c>
      <c r="F92" s="36">
        <v>0</v>
      </c>
      <c r="G92" s="43">
        <v>0</v>
      </c>
      <c r="H92" s="36">
        <v>0</v>
      </c>
      <c r="I92" s="43">
        <f>D92-июнь!D92</f>
        <v>0</v>
      </c>
    </row>
    <row r="93" spans="1:9" ht="12.75">
      <c r="A93" s="14" t="s">
        <v>50</v>
      </c>
      <c r="B93" s="43">
        <v>26930.9</v>
      </c>
      <c r="C93" s="43">
        <v>11523.2</v>
      </c>
      <c r="D93" s="43">
        <v>1600</v>
      </c>
      <c r="E93" s="36">
        <f t="shared" si="3"/>
        <v>5.941130819987449</v>
      </c>
      <c r="F93" s="36">
        <f t="shared" si="4"/>
        <v>13.88503193557345</v>
      </c>
      <c r="G93" s="43">
        <v>2305.7</v>
      </c>
      <c r="H93" s="36">
        <v>0</v>
      </c>
      <c r="I93" s="43">
        <f>D93-июнь!D93</f>
        <v>0</v>
      </c>
    </row>
    <row r="94" spans="1:9" ht="12.75">
      <c r="A94" s="14" t="s">
        <v>51</v>
      </c>
      <c r="B94" s="43">
        <v>56233.3</v>
      </c>
      <c r="C94" s="43">
        <v>43321.5</v>
      </c>
      <c r="D94" s="43">
        <v>13822.6</v>
      </c>
      <c r="E94" s="36">
        <f t="shared" si="3"/>
        <v>24.58080888014753</v>
      </c>
      <c r="F94" s="36">
        <f t="shared" si="4"/>
        <v>31.907020763362304</v>
      </c>
      <c r="G94" s="43">
        <v>12250</v>
      </c>
      <c r="H94" s="36">
        <f>$D:$D/$G:$G*100</f>
        <v>112.83755102040816</v>
      </c>
      <c r="I94" s="43">
        <f>D94-июнь!D94</f>
        <v>2489.8999999999996</v>
      </c>
    </row>
    <row r="95" spans="1:9" ht="12.75">
      <c r="A95" s="14" t="s">
        <v>52</v>
      </c>
      <c r="B95" s="43">
        <v>31730.2</v>
      </c>
      <c r="C95" s="43">
        <v>15102.5</v>
      </c>
      <c r="D95" s="43">
        <v>9076.2</v>
      </c>
      <c r="E95" s="36">
        <f t="shared" si="3"/>
        <v>28.604294961897498</v>
      </c>
      <c r="F95" s="36">
        <f t="shared" si="4"/>
        <v>60.09733487833141</v>
      </c>
      <c r="G95" s="43">
        <v>8565.8</v>
      </c>
      <c r="H95" s="36">
        <f>$D:$D/$G:$G*100</f>
        <v>105.95857946718348</v>
      </c>
      <c r="I95" s="43">
        <f>D95-июнь!D95</f>
        <v>1190.7000000000007</v>
      </c>
    </row>
    <row r="96" spans="1:9" ht="12.75">
      <c r="A96" s="17" t="s">
        <v>53</v>
      </c>
      <c r="B96" s="42">
        <f>B97+B98+B99+B100+B101</f>
        <v>1126484.6</v>
      </c>
      <c r="C96" s="42">
        <f aca="true" t="shared" si="5" ref="C96:H96">C97+C98+C99+C100+C101</f>
        <v>654970.5</v>
      </c>
      <c r="D96" s="42">
        <f t="shared" si="5"/>
        <v>631711.2</v>
      </c>
      <c r="E96" s="42">
        <f t="shared" si="5"/>
        <v>277.975864379692</v>
      </c>
      <c r="F96" s="42">
        <f t="shared" si="5"/>
        <v>483.2429740949809</v>
      </c>
      <c r="G96" s="42">
        <f>G97+G98+G99+G100+G101</f>
        <v>627346.1</v>
      </c>
      <c r="H96" s="42">
        <f t="shared" si="5"/>
        <v>374.80904760448124</v>
      </c>
      <c r="I96" s="43">
        <f>D96-июнь!D96</f>
        <v>74865.99999999988</v>
      </c>
    </row>
    <row r="97" spans="1:9" ht="12.75">
      <c r="A97" s="14" t="s">
        <v>54</v>
      </c>
      <c r="B97" s="43">
        <v>437818.4</v>
      </c>
      <c r="C97" s="43">
        <v>249303.4</v>
      </c>
      <c r="D97" s="43">
        <v>239155.9</v>
      </c>
      <c r="E97" s="36">
        <f aca="true" t="shared" si="6" ref="E97:E114">$D:$D/$B:$B*100</f>
        <v>54.62445159911049</v>
      </c>
      <c r="F97" s="36">
        <f aca="true" t="shared" si="7" ref="F97:F104">$D:$D/$C:$C*100</f>
        <v>95.92965840016622</v>
      </c>
      <c r="G97" s="43">
        <v>232918.2</v>
      </c>
      <c r="H97" s="36">
        <f>$D:$D/$G:$G*100</f>
        <v>102.67806465961011</v>
      </c>
      <c r="I97" s="43">
        <f>D97-июнь!D97</f>
        <v>31749.79999999999</v>
      </c>
    </row>
    <row r="98" spans="1:9" ht="12.75">
      <c r="A98" s="14" t="s">
        <v>55</v>
      </c>
      <c r="B98" s="43">
        <v>500005</v>
      </c>
      <c r="C98" s="43">
        <v>297254</v>
      </c>
      <c r="D98" s="43">
        <v>286555.7</v>
      </c>
      <c r="E98" s="36">
        <f t="shared" si="6"/>
        <v>57.31056689433106</v>
      </c>
      <c r="F98" s="36">
        <f t="shared" si="7"/>
        <v>96.4009567575205</v>
      </c>
      <c r="G98" s="43">
        <v>344361.8</v>
      </c>
      <c r="H98" s="36">
        <f>$D:$D/$G:$G*100</f>
        <v>83.2135562074539</v>
      </c>
      <c r="I98" s="43">
        <f>D98-июнь!D98</f>
        <v>27809.400000000023</v>
      </c>
    </row>
    <row r="99" spans="1:9" ht="12.75">
      <c r="A99" s="14" t="s">
        <v>134</v>
      </c>
      <c r="B99" s="43">
        <v>100909</v>
      </c>
      <c r="C99" s="43">
        <v>59102.1</v>
      </c>
      <c r="D99" s="43">
        <v>58806.2</v>
      </c>
      <c r="E99" s="36">
        <f t="shared" si="6"/>
        <v>58.27646691573596</v>
      </c>
      <c r="F99" s="36">
        <f t="shared" si="7"/>
        <v>99.4993409709638</v>
      </c>
      <c r="G99" s="58">
        <v>0</v>
      </c>
      <c r="H99" s="36">
        <v>0</v>
      </c>
      <c r="I99" s="43">
        <f>D99-июнь!D99</f>
        <v>5902.899999999994</v>
      </c>
    </row>
    <row r="100" spans="1:9" ht="12.75">
      <c r="A100" s="14" t="s">
        <v>56</v>
      </c>
      <c r="B100" s="43">
        <v>41367.4</v>
      </c>
      <c r="C100" s="43">
        <v>24664.8</v>
      </c>
      <c r="D100" s="43">
        <v>23026.8</v>
      </c>
      <c r="E100" s="36">
        <f t="shared" si="6"/>
        <v>55.66412198977939</v>
      </c>
      <c r="F100" s="36">
        <f t="shared" si="7"/>
        <v>93.35895689403523</v>
      </c>
      <c r="G100" s="43">
        <v>25912.4</v>
      </c>
      <c r="H100" s="36">
        <f>$D:$D/$G:$G*100</f>
        <v>88.86401877093591</v>
      </c>
      <c r="I100" s="43">
        <f>D100-июнь!D100</f>
        <v>5512.0999999999985</v>
      </c>
    </row>
    <row r="101" spans="1:9" ht="12.75">
      <c r="A101" s="14" t="s">
        <v>57</v>
      </c>
      <c r="B101" s="43">
        <v>46384.8</v>
      </c>
      <c r="C101" s="43">
        <v>24646.2</v>
      </c>
      <c r="D101" s="35">
        <v>24166.6</v>
      </c>
      <c r="E101" s="36">
        <f t="shared" si="6"/>
        <v>52.10025698073506</v>
      </c>
      <c r="F101" s="36">
        <f t="shared" si="7"/>
        <v>98.05406107229511</v>
      </c>
      <c r="G101" s="35">
        <v>24153.7</v>
      </c>
      <c r="H101" s="36">
        <f>$D:$D/$G:$G*100</f>
        <v>100.05340796648132</v>
      </c>
      <c r="I101" s="43">
        <f>D101-июнь!D101</f>
        <v>3891.7999999999993</v>
      </c>
    </row>
    <row r="102" spans="1:9" ht="25.5">
      <c r="A102" s="17" t="s">
        <v>58</v>
      </c>
      <c r="B102" s="42">
        <f>B103+B104</f>
        <v>165701.5</v>
      </c>
      <c r="C102" s="42">
        <f>C103+C104</f>
        <v>64928.1</v>
      </c>
      <c r="D102" s="42">
        <f>D103+D104</f>
        <v>51315.8</v>
      </c>
      <c r="E102" s="33">
        <f t="shared" si="6"/>
        <v>30.968820439163196</v>
      </c>
      <c r="F102" s="33">
        <f t="shared" si="7"/>
        <v>79.0348092736427</v>
      </c>
      <c r="G102" s="42">
        <f>G103+G104</f>
        <v>48563.1</v>
      </c>
      <c r="H102" s="33">
        <f>$D:$D/$G:$G*100</f>
        <v>105.66829547537122</v>
      </c>
      <c r="I102" s="42">
        <f>D102-июнь!D102</f>
        <v>7211.4000000000015</v>
      </c>
    </row>
    <row r="103" spans="1:9" ht="12.75">
      <c r="A103" s="14" t="s">
        <v>59</v>
      </c>
      <c r="B103" s="43">
        <v>162794.2</v>
      </c>
      <c r="C103" s="43">
        <v>63346.6</v>
      </c>
      <c r="D103" s="43">
        <v>49740</v>
      </c>
      <c r="E103" s="36">
        <f t="shared" si="6"/>
        <v>30.55391408293416</v>
      </c>
      <c r="F103" s="36">
        <f t="shared" si="7"/>
        <v>78.5203941490151</v>
      </c>
      <c r="G103" s="43">
        <v>46811.6</v>
      </c>
      <c r="H103" s="36">
        <f>$D:$D/$G:$G*100</f>
        <v>106.25571439557717</v>
      </c>
      <c r="I103" s="43">
        <f>D103-июнь!D103</f>
        <v>7024.5999999999985</v>
      </c>
    </row>
    <row r="104" spans="1:9" ht="25.5">
      <c r="A104" s="14" t="s">
        <v>60</v>
      </c>
      <c r="B104" s="43">
        <v>2907.3</v>
      </c>
      <c r="C104" s="43">
        <v>1581.5</v>
      </c>
      <c r="D104" s="43">
        <v>1575.8</v>
      </c>
      <c r="E104" s="36">
        <f t="shared" si="6"/>
        <v>54.201492794001304</v>
      </c>
      <c r="F104" s="36">
        <f t="shared" si="7"/>
        <v>99.63958267467594</v>
      </c>
      <c r="G104" s="43">
        <v>1751.5</v>
      </c>
      <c r="H104" s="36">
        <f>$D:$D/$G:$G*100</f>
        <v>89.96859834427633</v>
      </c>
      <c r="I104" s="43">
        <f>D104-июнь!D104</f>
        <v>186.79999999999995</v>
      </c>
    </row>
    <row r="105" spans="1:9" ht="12.75">
      <c r="A105" s="17" t="s">
        <v>116</v>
      </c>
      <c r="B105" s="42">
        <f>B106</f>
        <v>44.8</v>
      </c>
      <c r="C105" s="42">
        <v>44.8</v>
      </c>
      <c r="D105" s="42">
        <f>D106</f>
        <v>44.8</v>
      </c>
      <c r="E105" s="33">
        <f t="shared" si="6"/>
        <v>100</v>
      </c>
      <c r="F105" s="33">
        <v>0</v>
      </c>
      <c r="G105" s="42">
        <f>G106</f>
        <v>44.8</v>
      </c>
      <c r="H105" s="33">
        <v>0</v>
      </c>
      <c r="I105" s="42">
        <f>D105-июнь!D105</f>
        <v>40</v>
      </c>
    </row>
    <row r="106" spans="1:9" ht="12.75">
      <c r="A106" s="14" t="s">
        <v>117</v>
      </c>
      <c r="B106" s="43">
        <v>44.8</v>
      </c>
      <c r="C106" s="43">
        <v>44.8</v>
      </c>
      <c r="D106" s="43">
        <v>44.8</v>
      </c>
      <c r="E106" s="36">
        <f t="shared" si="6"/>
        <v>100</v>
      </c>
      <c r="F106" s="36">
        <v>0</v>
      </c>
      <c r="G106" s="43">
        <v>44.8</v>
      </c>
      <c r="H106" s="36">
        <v>0</v>
      </c>
      <c r="I106" s="43">
        <f>D106-июнь!D106</f>
        <v>40</v>
      </c>
    </row>
    <row r="107" spans="1:9" ht="12.75">
      <c r="A107" s="17" t="s">
        <v>61</v>
      </c>
      <c r="B107" s="42">
        <f>B108+B109+B110+B111+B112</f>
        <v>223854.9</v>
      </c>
      <c r="C107" s="42">
        <f>C108+C109+C110+C111+C112</f>
        <v>107411.2</v>
      </c>
      <c r="D107" s="42">
        <f>D108+D109+D110+D111+D112</f>
        <v>57356.49999999999</v>
      </c>
      <c r="E107" s="33">
        <f t="shared" si="6"/>
        <v>25.62217758020932</v>
      </c>
      <c r="F107" s="33">
        <f aca="true" t="shared" si="8" ref="F107:F114">$D:$D/$C:$C*100</f>
        <v>53.398993773461235</v>
      </c>
      <c r="G107" s="42">
        <f>G108+G109+G110+G111+G112</f>
        <v>56339.2</v>
      </c>
      <c r="H107" s="33">
        <f>$D:$D/$G:$G*100</f>
        <v>101.8056699420652</v>
      </c>
      <c r="I107" s="42">
        <f>D107-июнь!D107</f>
        <v>7227.999999999993</v>
      </c>
    </row>
    <row r="108" spans="1:9" ht="12.75">
      <c r="A108" s="14" t="s">
        <v>62</v>
      </c>
      <c r="B108" s="43">
        <v>800</v>
      </c>
      <c r="C108" s="43">
        <v>555.4</v>
      </c>
      <c r="D108" s="43">
        <v>555.5</v>
      </c>
      <c r="E108" s="36">
        <f t="shared" si="6"/>
        <v>69.4375</v>
      </c>
      <c r="F108" s="36">
        <f t="shared" si="8"/>
        <v>100.01800504141161</v>
      </c>
      <c r="G108" s="43">
        <v>313.8</v>
      </c>
      <c r="H108" s="36">
        <f>$D:$D/$G:$G*100</f>
        <v>177.02358189929893</v>
      </c>
      <c r="I108" s="43">
        <f>D108-июнь!D108</f>
        <v>301.2</v>
      </c>
    </row>
    <row r="109" spans="1:9" ht="12.75">
      <c r="A109" s="14" t="s">
        <v>63</v>
      </c>
      <c r="B109" s="43">
        <v>55012.6</v>
      </c>
      <c r="C109" s="43">
        <v>24249.6</v>
      </c>
      <c r="D109" s="43">
        <v>24249.6</v>
      </c>
      <c r="E109" s="36">
        <f t="shared" si="6"/>
        <v>44.080083471786466</v>
      </c>
      <c r="F109" s="36">
        <f t="shared" si="8"/>
        <v>100</v>
      </c>
      <c r="G109" s="43">
        <v>24405.2</v>
      </c>
      <c r="H109" s="36">
        <f>$D:$D/$G:$G*100</f>
        <v>99.36243095733695</v>
      </c>
      <c r="I109" s="43">
        <f>D109-июнь!D109</f>
        <v>3910.899999999998</v>
      </c>
    </row>
    <row r="110" spans="1:9" ht="12.75">
      <c r="A110" s="14" t="s">
        <v>64</v>
      </c>
      <c r="B110" s="43">
        <v>27308</v>
      </c>
      <c r="C110" s="43">
        <v>16208.2</v>
      </c>
      <c r="D110" s="43">
        <v>13447.8</v>
      </c>
      <c r="E110" s="36">
        <f t="shared" si="6"/>
        <v>49.24490991650798</v>
      </c>
      <c r="F110" s="36">
        <f t="shared" si="8"/>
        <v>82.9691143988845</v>
      </c>
      <c r="G110" s="43">
        <v>12433.9</v>
      </c>
      <c r="H110" s="36">
        <f>$D:$D/$G:$G*100</f>
        <v>108.15432004439475</v>
      </c>
      <c r="I110" s="43">
        <f>D110-июнь!D110</f>
        <v>306.6999999999989</v>
      </c>
    </row>
    <row r="111" spans="1:9" ht="12.75">
      <c r="A111" s="14" t="s">
        <v>65</v>
      </c>
      <c r="B111" s="35">
        <v>115100.4</v>
      </c>
      <c r="C111" s="35">
        <v>51046.7</v>
      </c>
      <c r="D111" s="35">
        <v>3997.7</v>
      </c>
      <c r="E111" s="36">
        <f t="shared" si="6"/>
        <v>3.473228589996212</v>
      </c>
      <c r="F111" s="36">
        <f t="shared" si="8"/>
        <v>7.831456293942606</v>
      </c>
      <c r="G111" s="35">
        <v>3861.7</v>
      </c>
      <c r="H111" s="36">
        <v>0</v>
      </c>
      <c r="I111" s="43">
        <f>D111-июнь!D111</f>
        <v>684</v>
      </c>
    </row>
    <row r="112" spans="1:9" ht="12.75">
      <c r="A112" s="14" t="s">
        <v>66</v>
      </c>
      <c r="B112" s="43">
        <v>25633.9</v>
      </c>
      <c r="C112" s="43">
        <v>15351.3</v>
      </c>
      <c r="D112" s="43">
        <v>15105.9</v>
      </c>
      <c r="E112" s="36">
        <f t="shared" si="6"/>
        <v>58.92938647650181</v>
      </c>
      <c r="F112" s="36">
        <f t="shared" si="8"/>
        <v>98.40143831467041</v>
      </c>
      <c r="G112" s="43">
        <v>15324.6</v>
      </c>
      <c r="H112" s="36">
        <f>$D:$D/$G:$G*100</f>
        <v>98.57288281586469</v>
      </c>
      <c r="I112" s="43">
        <f>D112-июнь!D112</f>
        <v>2025.199999999999</v>
      </c>
    </row>
    <row r="113" spans="1:9" ht="12.75">
      <c r="A113" s="17" t="s">
        <v>73</v>
      </c>
      <c r="B113" s="34">
        <f>B114+B115+B116</f>
        <v>31284.3</v>
      </c>
      <c r="C113" s="34">
        <f>C114+C115+C116</f>
        <v>16626</v>
      </c>
      <c r="D113" s="34">
        <f>D114+D115+D116</f>
        <v>16588.4</v>
      </c>
      <c r="E113" s="33">
        <f t="shared" si="6"/>
        <v>53.02468011111006</v>
      </c>
      <c r="F113" s="33">
        <f t="shared" si="8"/>
        <v>99.7738481895826</v>
      </c>
      <c r="G113" s="34">
        <f>G114+G115+G116</f>
        <v>15972.800000000001</v>
      </c>
      <c r="H113" s="33">
        <f>$D:$D/$G:$G*100</f>
        <v>103.85405188820995</v>
      </c>
      <c r="I113" s="42">
        <f>D113-июнь!D113</f>
        <v>1810.2000000000007</v>
      </c>
    </row>
    <row r="114" spans="1:9" ht="12.75">
      <c r="A114" s="51" t="s">
        <v>74</v>
      </c>
      <c r="B114" s="35">
        <v>26728</v>
      </c>
      <c r="C114" s="35">
        <v>14872.7</v>
      </c>
      <c r="D114" s="35">
        <v>14848.2</v>
      </c>
      <c r="E114" s="36">
        <f t="shared" si="6"/>
        <v>55.55297815025442</v>
      </c>
      <c r="F114" s="36">
        <f t="shared" si="8"/>
        <v>99.83526864658064</v>
      </c>
      <c r="G114" s="35">
        <v>14219.1</v>
      </c>
      <c r="H114" s="36">
        <f>$D:$D/$G:$G*100</f>
        <v>104.42433065383885</v>
      </c>
      <c r="I114" s="43">
        <f>D114-июнь!D114</f>
        <v>1583</v>
      </c>
    </row>
    <row r="115" spans="1:9" ht="13.5" customHeight="1">
      <c r="A115" s="18" t="s">
        <v>75</v>
      </c>
      <c r="B115" s="35">
        <v>1515</v>
      </c>
      <c r="C115" s="35">
        <v>0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43">
        <f>D115-июнь!D115</f>
        <v>0</v>
      </c>
    </row>
    <row r="116" spans="1:9" ht="25.5">
      <c r="A116" s="18" t="s">
        <v>85</v>
      </c>
      <c r="B116" s="35">
        <v>3041.3</v>
      </c>
      <c r="C116" s="35">
        <v>1753.3</v>
      </c>
      <c r="D116" s="35">
        <v>1740.2</v>
      </c>
      <c r="E116" s="36">
        <f>$D:$D/$B:$B*100</f>
        <v>57.21895242166178</v>
      </c>
      <c r="F116" s="36">
        <f>$D:$D/$C:$C*100</f>
        <v>99.25283750641648</v>
      </c>
      <c r="G116" s="35">
        <v>1753.7</v>
      </c>
      <c r="H116" s="36">
        <f>$D:$D/$G:$G*100</f>
        <v>99.23019900781206</v>
      </c>
      <c r="I116" s="43">
        <f>D116-июнь!D116</f>
        <v>227.20000000000005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D117-июнь!D117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D118-июнь!D118</f>
        <v>0</v>
      </c>
    </row>
    <row r="119" spans="1:9" ht="18.75" customHeight="1">
      <c r="A119" s="20" t="s">
        <v>67</v>
      </c>
      <c r="B119" s="42">
        <f>B74+B83+B84+B85+B91+B96+B102+B105+B107+B113+B117</f>
        <v>2017976.5</v>
      </c>
      <c r="C119" s="42">
        <f>C74+C83+C84+C85+C91+C96+C102+C105+C107+C113+C117</f>
        <v>1075024.7</v>
      </c>
      <c r="D119" s="42">
        <f>D74+D83+D84+D85+D91+D96+D102+D105+D107+D113+D117</f>
        <v>894729.2000000001</v>
      </c>
      <c r="E119" s="33">
        <f>$D:$D/$B:$B*100</f>
        <v>44.33793951515293</v>
      </c>
      <c r="F119" s="33">
        <f>$D:$D/$C:$C*100</f>
        <v>83.22871093101398</v>
      </c>
      <c r="G119" s="42">
        <f>G74+G83+G84+G85+G91+G96+G102+G105+G107+G113+G117</f>
        <v>853740.3</v>
      </c>
      <c r="H119" s="33">
        <f>$D:$D/$G:$G*100</f>
        <v>104.80109700807144</v>
      </c>
      <c r="I119" s="42">
        <f>D119-июнь!D119</f>
        <v>107474.80000000005</v>
      </c>
    </row>
    <row r="120" spans="1:9" ht="26.25" customHeight="1">
      <c r="A120" s="21" t="s">
        <v>68</v>
      </c>
      <c r="B120" s="37">
        <f>B72-B119</f>
        <v>-46558.95999999996</v>
      </c>
      <c r="C120" s="37">
        <f>C72-C119</f>
        <v>-114293</v>
      </c>
      <c r="D120" s="37">
        <f>D72-D119</f>
        <v>61207.99999999988</v>
      </c>
      <c r="E120" s="37"/>
      <c r="F120" s="37"/>
      <c r="G120" s="37">
        <f>G72-G119</f>
        <v>17118.409999999916</v>
      </c>
      <c r="H120" s="37"/>
      <c r="I120" s="42">
        <f>D120-июнь!D120</f>
        <v>-6609.430000000051</v>
      </c>
    </row>
    <row r="121" spans="1:9" ht="24" customHeight="1">
      <c r="A121" s="3" t="s">
        <v>69</v>
      </c>
      <c r="B121" s="35" t="s">
        <v>135</v>
      </c>
      <c r="C121" s="35"/>
      <c r="D121" s="35" t="s">
        <v>154</v>
      </c>
      <c r="E121" s="35"/>
      <c r="F121" s="35"/>
      <c r="G121" s="35"/>
      <c r="H121" s="34"/>
      <c r="I121" s="43"/>
    </row>
    <row r="122" spans="1:9" ht="12.75">
      <c r="A122" s="8" t="s">
        <v>70</v>
      </c>
      <c r="B122" s="34">
        <f>B124+B125</f>
        <v>7828</v>
      </c>
      <c r="C122" s="35"/>
      <c r="D122" s="34">
        <f>-D72+D119</f>
        <v>-61207.99999999988</v>
      </c>
      <c r="E122" s="35"/>
      <c r="F122" s="35"/>
      <c r="G122" s="47"/>
      <c r="H122" s="44"/>
      <c r="I122" s="42">
        <f>I124+I125</f>
        <v>-6611.899999999998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>
        <f>D123-июнь!D123</f>
        <v>0</v>
      </c>
    </row>
    <row r="124" spans="1:9" ht="12.75">
      <c r="A124" s="10" t="s">
        <v>71</v>
      </c>
      <c r="B124" s="35">
        <v>11</v>
      </c>
      <c r="C124" s="35"/>
      <c r="D124" s="35">
        <v>19978.7</v>
      </c>
      <c r="E124" s="35"/>
      <c r="F124" s="35"/>
      <c r="G124" s="35"/>
      <c r="H124" s="44"/>
      <c r="I124" s="43">
        <f>D124-июнь!D124</f>
        <v>-10974.599999999999</v>
      </c>
    </row>
    <row r="125" spans="1:9" ht="12.75">
      <c r="A125" s="3" t="s">
        <v>72</v>
      </c>
      <c r="B125" s="35">
        <v>7817</v>
      </c>
      <c r="C125" s="35"/>
      <c r="D125" s="35">
        <v>24057.7</v>
      </c>
      <c r="E125" s="35"/>
      <c r="F125" s="35"/>
      <c r="G125" s="35"/>
      <c r="H125" s="44"/>
      <c r="I125" s="43">
        <f>D125-июнь!D125</f>
        <v>4362.700000000001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43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3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43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3:I73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ySplit="5" topLeftCell="A107" activePane="bottomLeft" state="frozen"/>
      <selection pane="topLeft" activeCell="A1" sqref="A1"/>
      <selection pane="bottomLeft" activeCell="E85" sqref="E8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6" t="s">
        <v>122</v>
      </c>
      <c r="B1" s="66"/>
      <c r="C1" s="66"/>
      <c r="D1" s="66"/>
      <c r="E1" s="66"/>
      <c r="F1" s="66"/>
      <c r="G1" s="66"/>
      <c r="H1" s="66"/>
      <c r="I1" s="38"/>
    </row>
    <row r="2" spans="1:9" ht="15">
      <c r="A2" s="67" t="s">
        <v>155</v>
      </c>
      <c r="B2" s="67"/>
      <c r="C2" s="67"/>
      <c r="D2" s="67"/>
      <c r="E2" s="67"/>
      <c r="F2" s="67"/>
      <c r="G2" s="67"/>
      <c r="H2" s="67"/>
      <c r="I2" s="39"/>
    </row>
    <row r="3" spans="1:9" ht="5.25" customHeight="1" hidden="1">
      <c r="A3" s="68" t="s">
        <v>0</v>
      </c>
      <c r="B3" s="68"/>
      <c r="C3" s="68"/>
      <c r="D3" s="68"/>
      <c r="E3" s="68"/>
      <c r="F3" s="68"/>
      <c r="G3" s="68"/>
      <c r="H3" s="68"/>
      <c r="I3" s="40"/>
    </row>
    <row r="4" spans="1:9" ht="45" customHeight="1">
      <c r="A4" s="9" t="s">
        <v>1</v>
      </c>
      <c r="B4" s="24" t="s">
        <v>2</v>
      </c>
      <c r="C4" s="24" t="s">
        <v>150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9" t="s">
        <v>3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56" t="s">
        <v>130</v>
      </c>
      <c r="B7" s="42">
        <f>B8+B16+B21+B25+B28+B32+B35+B42+B43+B44+B48</f>
        <v>404584.51999999996</v>
      </c>
      <c r="C7" s="42">
        <f>C8+C16+C21+C25+C28+C32+C35+C42+C43+C44+C48</f>
        <v>233930.38</v>
      </c>
      <c r="D7" s="42">
        <f>D8+D16+D21+D25+D28+D32+D35+D42+D43+D44+D48+D64</f>
        <v>230262.30999999997</v>
      </c>
      <c r="E7" s="33">
        <f>$D:$D/$B:$B*100</f>
        <v>56.91327735425962</v>
      </c>
      <c r="F7" s="33">
        <f>$D:$D/$C:$C*100</f>
        <v>98.4319821991483</v>
      </c>
      <c r="G7" s="42">
        <f>G8+G16+G21+G25+G28+G32+G35+G42+G43+G44+G48+G64</f>
        <v>231884.71000000005</v>
      </c>
      <c r="H7" s="33">
        <f>$D:$D/$G:$G*100</f>
        <v>99.30034196735089</v>
      </c>
      <c r="I7" s="42">
        <f>I8+I16+I21+I25+I28+I32+I35+I42+I43+I44+I48+I64</f>
        <v>26859.309999999998</v>
      </c>
    </row>
    <row r="8" spans="1:9" ht="12.75">
      <c r="A8" s="6" t="s">
        <v>4</v>
      </c>
      <c r="B8" s="33">
        <f>B9+B10</f>
        <v>215705.87</v>
      </c>
      <c r="C8" s="33">
        <f>C9+C10</f>
        <v>123470</v>
      </c>
      <c r="D8" s="33">
        <f>D9+D10</f>
        <v>129592.64</v>
      </c>
      <c r="E8" s="33">
        <f>$D:$D/$B:$B*100</f>
        <v>60.078402131569256</v>
      </c>
      <c r="F8" s="33">
        <f>$D:$D/$C:$C*100</f>
        <v>104.9588078075646</v>
      </c>
      <c r="G8" s="33">
        <f>G9+G10</f>
        <v>123940.36</v>
      </c>
      <c r="H8" s="33">
        <f>$D:$D/$G:$G*100</f>
        <v>104.56048376816074</v>
      </c>
      <c r="I8" s="33">
        <f>I9+I10</f>
        <v>15428.189999999999</v>
      </c>
    </row>
    <row r="9" spans="1:9" ht="25.5">
      <c r="A9" s="4" t="s">
        <v>5</v>
      </c>
      <c r="B9" s="34">
        <v>2404.3</v>
      </c>
      <c r="C9" s="34">
        <v>1331</v>
      </c>
      <c r="D9" s="34">
        <v>2703.38</v>
      </c>
      <c r="E9" s="33">
        <f>$D:$D/$B:$B*100</f>
        <v>112.43937944516075</v>
      </c>
      <c r="F9" s="33">
        <f>$D:$D/$C:$C*100</f>
        <v>203.10894064613075</v>
      </c>
      <c r="G9" s="53">
        <v>1389.01</v>
      </c>
      <c r="H9" s="33">
        <f>$D:$D/$G:$G*100</f>
        <v>194.6263885789159</v>
      </c>
      <c r="I9" s="53">
        <v>239.23</v>
      </c>
    </row>
    <row r="10" spans="1:9" ht="12.75" customHeight="1">
      <c r="A10" s="72" t="s">
        <v>82</v>
      </c>
      <c r="B10" s="59">
        <f>B12+B13+B14+B15</f>
        <v>213301.57</v>
      </c>
      <c r="C10" s="59">
        <f>C12+C13+C14+C15</f>
        <v>122139</v>
      </c>
      <c r="D10" s="59">
        <f>D12+D13+D14+D15</f>
        <v>126889.26</v>
      </c>
      <c r="E10" s="61">
        <f>$D:$D/$B:$B*100</f>
        <v>59.48819785995949</v>
      </c>
      <c r="F10" s="61">
        <f>$D:$D/$C:$C*100</f>
        <v>103.88922457200403</v>
      </c>
      <c r="G10" s="59">
        <f>G12+G13+G14+G15</f>
        <v>122551.35</v>
      </c>
      <c r="H10" s="61">
        <f>$D:$D/$G:$G*100</f>
        <v>103.53966724968757</v>
      </c>
      <c r="I10" s="59">
        <f>I12+I13+I14+I15</f>
        <v>15188.96</v>
      </c>
    </row>
    <row r="11" spans="1:9" ht="12.75">
      <c r="A11" s="73"/>
      <c r="B11" s="60"/>
      <c r="C11" s="60"/>
      <c r="D11" s="60"/>
      <c r="E11" s="62"/>
      <c r="F11" s="62"/>
      <c r="G11" s="60"/>
      <c r="H11" s="62"/>
      <c r="I11" s="60"/>
    </row>
    <row r="12" spans="1:9" ht="51" customHeight="1">
      <c r="A12" s="1" t="s">
        <v>86</v>
      </c>
      <c r="B12" s="35">
        <v>205856.07</v>
      </c>
      <c r="C12" s="35">
        <v>118000</v>
      </c>
      <c r="D12" s="35">
        <v>120011.59</v>
      </c>
      <c r="E12" s="33">
        <f aca="true" t="shared" si="0" ref="E12:E31">$D:$D/$B:$B*100</f>
        <v>58.298786137324</v>
      </c>
      <c r="F12" s="33">
        <f aca="true" t="shared" si="1" ref="F12:F31">$D:$D/$C:$C*100</f>
        <v>101.70473728813559</v>
      </c>
      <c r="G12" s="35">
        <v>118345.8</v>
      </c>
      <c r="H12" s="33">
        <f aca="true" t="shared" si="2" ref="H12:H30">$D:$D/$G:$G*100</f>
        <v>101.40756156956985</v>
      </c>
      <c r="I12" s="35">
        <v>13890.58</v>
      </c>
    </row>
    <row r="13" spans="1:9" ht="89.25">
      <c r="A13" s="2" t="s">
        <v>87</v>
      </c>
      <c r="B13" s="35">
        <v>3078.1</v>
      </c>
      <c r="C13" s="35">
        <v>1189</v>
      </c>
      <c r="D13" s="35">
        <v>2468.52</v>
      </c>
      <c r="E13" s="33">
        <f t="shared" si="0"/>
        <v>80.19622494395894</v>
      </c>
      <c r="F13" s="33">
        <f t="shared" si="1"/>
        <v>207.61312026913373</v>
      </c>
      <c r="G13" s="35">
        <v>1193.67</v>
      </c>
      <c r="H13" s="33">
        <f t="shared" si="2"/>
        <v>206.80087461358667</v>
      </c>
      <c r="I13" s="35">
        <v>800.56</v>
      </c>
    </row>
    <row r="14" spans="1:9" ht="25.5">
      <c r="A14" s="3" t="s">
        <v>88</v>
      </c>
      <c r="B14" s="35">
        <v>3471</v>
      </c>
      <c r="C14" s="35">
        <v>2375</v>
      </c>
      <c r="D14" s="35">
        <v>3236.12</v>
      </c>
      <c r="E14" s="33">
        <f t="shared" si="0"/>
        <v>93.2330740420628</v>
      </c>
      <c r="F14" s="33">
        <f t="shared" si="1"/>
        <v>136.25768421052632</v>
      </c>
      <c r="G14" s="35">
        <v>2444.13</v>
      </c>
      <c r="H14" s="33">
        <f t="shared" si="2"/>
        <v>132.40375921084393</v>
      </c>
      <c r="I14" s="35">
        <v>308.52</v>
      </c>
    </row>
    <row r="15" spans="1:9" ht="65.25" customHeight="1">
      <c r="A15" s="7" t="s">
        <v>90</v>
      </c>
      <c r="B15" s="35">
        <v>896.4</v>
      </c>
      <c r="C15" s="49">
        <v>575</v>
      </c>
      <c r="D15" s="35">
        <v>1173.03</v>
      </c>
      <c r="E15" s="33">
        <f t="shared" si="0"/>
        <v>130.86010709504686</v>
      </c>
      <c r="F15" s="33">
        <f t="shared" si="1"/>
        <v>204.0052173913043</v>
      </c>
      <c r="G15" s="35">
        <v>567.75</v>
      </c>
      <c r="H15" s="33">
        <f t="shared" si="2"/>
        <v>206.6103038309115</v>
      </c>
      <c r="I15" s="35">
        <v>189.3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13422</v>
      </c>
      <c r="D16" s="42">
        <f>D17+D18+D19+D20</f>
        <v>12017.45</v>
      </c>
      <c r="E16" s="33">
        <f t="shared" si="0"/>
        <v>58.17053100343676</v>
      </c>
      <c r="F16" s="33">
        <f t="shared" si="1"/>
        <v>89.53546416331397</v>
      </c>
      <c r="G16" s="42">
        <f>G17+G18+G19+G20</f>
        <v>16365.859999999999</v>
      </c>
      <c r="H16" s="33">
        <f t="shared" si="2"/>
        <v>73.42999390193978</v>
      </c>
      <c r="I16" s="42">
        <f>I17+I18+I19+I20</f>
        <v>1737.4</v>
      </c>
    </row>
    <row r="17" spans="1:9" ht="37.5" customHeight="1">
      <c r="A17" s="10" t="s">
        <v>96</v>
      </c>
      <c r="B17" s="35">
        <v>8244.7</v>
      </c>
      <c r="C17" s="49">
        <v>5513</v>
      </c>
      <c r="D17" s="35">
        <v>4817.05</v>
      </c>
      <c r="E17" s="33">
        <f t="shared" si="0"/>
        <v>58.42601913956845</v>
      </c>
      <c r="F17" s="33">
        <f t="shared" si="1"/>
        <v>87.37620170506078</v>
      </c>
      <c r="G17" s="35">
        <v>5494.18</v>
      </c>
      <c r="H17" s="33">
        <f t="shared" si="2"/>
        <v>87.67550389685084</v>
      </c>
      <c r="I17" s="35">
        <v>724.03</v>
      </c>
    </row>
    <row r="18" spans="1:9" ht="56.25" customHeight="1">
      <c r="A18" s="10" t="s">
        <v>97</v>
      </c>
      <c r="B18" s="35">
        <v>113.1</v>
      </c>
      <c r="C18" s="49">
        <v>80</v>
      </c>
      <c r="D18" s="35">
        <v>51.8</v>
      </c>
      <c r="E18" s="33">
        <f t="shared" si="0"/>
        <v>45.800176834659595</v>
      </c>
      <c r="F18" s="33">
        <f t="shared" si="1"/>
        <v>64.75</v>
      </c>
      <c r="G18" s="35">
        <v>89.37</v>
      </c>
      <c r="H18" s="33">
        <f t="shared" si="2"/>
        <v>57.96128454738726</v>
      </c>
      <c r="I18" s="35">
        <v>7.5</v>
      </c>
    </row>
    <row r="19" spans="1:9" ht="55.5" customHeight="1">
      <c r="A19" s="10" t="s">
        <v>98</v>
      </c>
      <c r="B19" s="35">
        <v>14067</v>
      </c>
      <c r="C19" s="49">
        <v>8901.2</v>
      </c>
      <c r="D19" s="35">
        <v>8097.16</v>
      </c>
      <c r="E19" s="33">
        <f t="shared" si="0"/>
        <v>57.56138480130802</v>
      </c>
      <c r="F19" s="33">
        <f t="shared" si="1"/>
        <v>90.96706062103985</v>
      </c>
      <c r="G19" s="35">
        <v>11580.55</v>
      </c>
      <c r="H19" s="33">
        <f t="shared" si="2"/>
        <v>69.9203405710437</v>
      </c>
      <c r="I19" s="35">
        <v>1148.64</v>
      </c>
    </row>
    <row r="20" spans="1:9" ht="54" customHeight="1">
      <c r="A20" s="10" t="s">
        <v>99</v>
      </c>
      <c r="B20" s="35">
        <v>-1765.8</v>
      </c>
      <c r="C20" s="49">
        <v>-1072.2</v>
      </c>
      <c r="D20" s="35">
        <v>-948.56</v>
      </c>
      <c r="E20" s="33">
        <f t="shared" si="0"/>
        <v>53.71842790803035</v>
      </c>
      <c r="F20" s="33">
        <f t="shared" si="1"/>
        <v>88.46856929677298</v>
      </c>
      <c r="G20" s="35">
        <v>-798.24</v>
      </c>
      <c r="H20" s="33">
        <f t="shared" si="2"/>
        <v>118.83142914411704</v>
      </c>
      <c r="I20" s="35">
        <v>-142.77</v>
      </c>
    </row>
    <row r="21" spans="1:9" ht="12.75">
      <c r="A21" s="8" t="s">
        <v>7</v>
      </c>
      <c r="B21" s="42">
        <f>B22+B23+B24</f>
        <v>41691.5</v>
      </c>
      <c r="C21" s="42">
        <f>C22+C23+C24</f>
        <v>30797.7</v>
      </c>
      <c r="D21" s="42">
        <f>D22+D23+D24</f>
        <v>26737.85</v>
      </c>
      <c r="E21" s="33">
        <f t="shared" si="0"/>
        <v>64.13261696029167</v>
      </c>
      <c r="F21" s="33">
        <f t="shared" si="1"/>
        <v>86.81768443747421</v>
      </c>
      <c r="G21" s="42">
        <f>G22+G23+G24</f>
        <v>28562.86</v>
      </c>
      <c r="H21" s="33">
        <f t="shared" si="2"/>
        <v>93.6105488035862</v>
      </c>
      <c r="I21" s="42">
        <f>I22+I23+I24</f>
        <v>868</v>
      </c>
    </row>
    <row r="22" spans="1:9" ht="18.75" customHeight="1">
      <c r="A22" s="5" t="s">
        <v>102</v>
      </c>
      <c r="B22" s="35">
        <v>39484.3</v>
      </c>
      <c r="C22" s="35">
        <v>29007.7</v>
      </c>
      <c r="D22" s="35">
        <v>25385.47</v>
      </c>
      <c r="E22" s="33">
        <f t="shared" si="0"/>
        <v>64.29256691900325</v>
      </c>
      <c r="F22" s="33">
        <f t="shared" si="1"/>
        <v>87.5128672731723</v>
      </c>
      <c r="G22" s="35">
        <v>27580.9</v>
      </c>
      <c r="H22" s="33">
        <f t="shared" si="2"/>
        <v>92.04003495172384</v>
      </c>
      <c r="I22" s="35">
        <v>847.29</v>
      </c>
    </row>
    <row r="23" spans="1:9" ht="12.75">
      <c r="A23" s="3" t="s">
        <v>100</v>
      </c>
      <c r="B23" s="35">
        <v>734</v>
      </c>
      <c r="C23" s="35">
        <v>690</v>
      </c>
      <c r="D23" s="35">
        <v>804.44</v>
      </c>
      <c r="E23" s="33">
        <f t="shared" si="0"/>
        <v>109.59673024523163</v>
      </c>
      <c r="F23" s="33">
        <f t="shared" si="1"/>
        <v>116.58550724637682</v>
      </c>
      <c r="G23" s="35">
        <v>420.42</v>
      </c>
      <c r="H23" s="33">
        <f t="shared" si="2"/>
        <v>191.34199134199136</v>
      </c>
      <c r="I23" s="35">
        <v>7.83</v>
      </c>
    </row>
    <row r="24" spans="1:9" ht="27" customHeight="1">
      <c r="A24" s="3" t="s">
        <v>101</v>
      </c>
      <c r="B24" s="35">
        <v>1473.2</v>
      </c>
      <c r="C24" s="35">
        <v>1100</v>
      </c>
      <c r="D24" s="35">
        <v>547.94</v>
      </c>
      <c r="E24" s="33">
        <f t="shared" si="0"/>
        <v>37.19386369807223</v>
      </c>
      <c r="F24" s="33">
        <f t="shared" si="1"/>
        <v>49.81272727272727</v>
      </c>
      <c r="G24" s="35">
        <v>561.54</v>
      </c>
      <c r="H24" s="33">
        <f t="shared" si="2"/>
        <v>97.57808882715392</v>
      </c>
      <c r="I24" s="35">
        <v>12.88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6560</v>
      </c>
      <c r="D25" s="42">
        <f>$26:$26+$27:$27</f>
        <v>9591.49</v>
      </c>
      <c r="E25" s="33">
        <f t="shared" si="0"/>
        <v>35.48894241620324</v>
      </c>
      <c r="F25" s="33">
        <f t="shared" si="1"/>
        <v>146.21173780487803</v>
      </c>
      <c r="G25" s="42">
        <f>$26:$26+$27:$27</f>
        <v>6726.96</v>
      </c>
      <c r="H25" s="33">
        <f t="shared" si="2"/>
        <v>142.5828308775435</v>
      </c>
      <c r="I25" s="42">
        <f>$26:$26+$27:$27</f>
        <v>2560.37</v>
      </c>
    </row>
    <row r="26" spans="1:9" ht="12.75">
      <c r="A26" s="3" t="s">
        <v>9</v>
      </c>
      <c r="B26" s="35">
        <v>10018.7</v>
      </c>
      <c r="C26" s="35">
        <v>460</v>
      </c>
      <c r="D26" s="35">
        <v>2774.51</v>
      </c>
      <c r="E26" s="33">
        <f t="shared" si="0"/>
        <v>27.69331350374799</v>
      </c>
      <c r="F26" s="33">
        <f t="shared" si="1"/>
        <v>603.154347826087</v>
      </c>
      <c r="G26" s="35">
        <v>680.72</v>
      </c>
      <c r="H26" s="33">
        <f t="shared" si="2"/>
        <v>407.5846162886355</v>
      </c>
      <c r="I26" s="35">
        <v>1365.25</v>
      </c>
    </row>
    <row r="27" spans="1:9" ht="12.75">
      <c r="A27" s="3" t="s">
        <v>10</v>
      </c>
      <c r="B27" s="35">
        <v>17008</v>
      </c>
      <c r="C27" s="35">
        <v>6100</v>
      </c>
      <c r="D27" s="35">
        <v>6816.98</v>
      </c>
      <c r="E27" s="33">
        <f t="shared" si="0"/>
        <v>40.081020696142986</v>
      </c>
      <c r="F27" s="33">
        <f t="shared" si="1"/>
        <v>111.75377049180327</v>
      </c>
      <c r="G27" s="35">
        <v>6046.24</v>
      </c>
      <c r="H27" s="33">
        <f t="shared" si="2"/>
        <v>112.74742649977507</v>
      </c>
      <c r="I27" s="35">
        <v>1195.12</v>
      </c>
    </row>
    <row r="28" spans="1:9" ht="12.75">
      <c r="A28" s="6" t="s">
        <v>11</v>
      </c>
      <c r="B28" s="42">
        <f>B29+B30+B31</f>
        <v>14334.1</v>
      </c>
      <c r="C28" s="42">
        <f>C29+C30+C31</f>
        <v>9148.4</v>
      </c>
      <c r="D28" s="42">
        <f>D29+D30+D31</f>
        <v>8545.210000000001</v>
      </c>
      <c r="E28" s="33">
        <f t="shared" si="0"/>
        <v>59.61455550051975</v>
      </c>
      <c r="F28" s="33">
        <f t="shared" si="1"/>
        <v>93.40660661973679</v>
      </c>
      <c r="G28" s="42">
        <f>G29+G30+G31</f>
        <v>8511.619999999999</v>
      </c>
      <c r="H28" s="33">
        <f t="shared" si="2"/>
        <v>100.39463697862455</v>
      </c>
      <c r="I28" s="42">
        <f>I29+I30+I31</f>
        <v>1012.86</v>
      </c>
    </row>
    <row r="29" spans="1:9" ht="25.5">
      <c r="A29" s="3" t="s">
        <v>12</v>
      </c>
      <c r="B29" s="35">
        <v>14256.1</v>
      </c>
      <c r="C29" s="35">
        <v>9100</v>
      </c>
      <c r="D29" s="35">
        <v>8333.01</v>
      </c>
      <c r="E29" s="33">
        <f t="shared" si="0"/>
        <v>58.452241496622506</v>
      </c>
      <c r="F29" s="33">
        <f t="shared" si="1"/>
        <v>91.57153846153847</v>
      </c>
      <c r="G29" s="35">
        <v>8465.22</v>
      </c>
      <c r="H29" s="33">
        <f t="shared" si="2"/>
        <v>98.43819770779733</v>
      </c>
      <c r="I29" s="35">
        <v>1011.26</v>
      </c>
    </row>
    <row r="30" spans="1:9" ht="25.5">
      <c r="A30" s="5" t="s">
        <v>104</v>
      </c>
      <c r="B30" s="35">
        <v>58</v>
      </c>
      <c r="C30" s="35">
        <v>38.4</v>
      </c>
      <c r="D30" s="35">
        <v>67.2</v>
      </c>
      <c r="E30" s="33">
        <f t="shared" si="0"/>
        <v>115.86206896551725</v>
      </c>
      <c r="F30" s="33">
        <f t="shared" si="1"/>
        <v>175.00000000000003</v>
      </c>
      <c r="G30" s="35">
        <v>46.4</v>
      </c>
      <c r="H30" s="33">
        <f t="shared" si="2"/>
        <v>144.82758620689654</v>
      </c>
      <c r="I30" s="35">
        <v>1.6</v>
      </c>
    </row>
    <row r="31" spans="1:9" ht="25.5">
      <c r="A31" s="3" t="s">
        <v>103</v>
      </c>
      <c r="B31" s="35">
        <v>20</v>
      </c>
      <c r="C31" s="35">
        <v>10</v>
      </c>
      <c r="D31" s="35">
        <v>145</v>
      </c>
      <c r="E31" s="33">
        <f t="shared" si="0"/>
        <v>725</v>
      </c>
      <c r="F31" s="33">
        <f t="shared" si="1"/>
        <v>1450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B37+B40+B41+B36</f>
        <v>54781.3</v>
      </c>
      <c r="C35" s="42">
        <f>C37+C40+C41+C36</f>
        <v>35696.99</v>
      </c>
      <c r="D35" s="42">
        <f>D37+D40+D41+D36</f>
        <v>27763.469999999998</v>
      </c>
      <c r="E35" s="33">
        <f>$D:$D/$B:$B*100</f>
        <v>50.68056070228344</v>
      </c>
      <c r="F35" s="33">
        <f>$D:$D/$C:$C*100</f>
        <v>77.77538106154049</v>
      </c>
      <c r="G35" s="42">
        <f>G37+G40+G41+G36</f>
        <v>32425.2</v>
      </c>
      <c r="H35" s="33">
        <f>$D:$D/$G:$G*100</f>
        <v>85.62312645719994</v>
      </c>
      <c r="I35" s="42">
        <f>I37+I40+I41+I36</f>
        <v>3950.5600000000004</v>
      </c>
    </row>
    <row r="36" spans="1:9" ht="84" customHeight="1">
      <c r="A36" s="3" t="s">
        <v>156</v>
      </c>
      <c r="B36" s="43">
        <v>0</v>
      </c>
      <c r="C36" s="43">
        <v>0</v>
      </c>
      <c r="D36" s="43">
        <v>1180.01</v>
      </c>
      <c r="E36" s="36">
        <v>0</v>
      </c>
      <c r="F36" s="36">
        <v>0</v>
      </c>
      <c r="G36" s="43">
        <v>0</v>
      </c>
      <c r="H36" s="36">
        <v>0</v>
      </c>
      <c r="I36" s="43">
        <v>1180.01</v>
      </c>
    </row>
    <row r="37" spans="1:9" ht="81.75" customHeight="1">
      <c r="A37" s="1" t="s">
        <v>107</v>
      </c>
      <c r="B37" s="35">
        <f>B38+B39</f>
        <v>52516.3</v>
      </c>
      <c r="C37" s="35">
        <f>C38+C39</f>
        <v>34232.6</v>
      </c>
      <c r="D37" s="35">
        <f>D38+D39</f>
        <v>24520.57</v>
      </c>
      <c r="E37" s="33">
        <f aca="true" t="shared" si="3" ref="E37:E51">$D:$D/$B:$B*100</f>
        <v>46.69135106624039</v>
      </c>
      <c r="F37" s="33">
        <f aca="true" t="shared" si="4" ref="F37:F45">$D:$D/$C:$C*100</f>
        <v>71.62929488265571</v>
      </c>
      <c r="G37" s="35">
        <f>G38+G39</f>
        <v>30716.63</v>
      </c>
      <c r="H37" s="33">
        <f aca="true" t="shared" si="5" ref="H37:H51">$D:$D/$G:$G*100</f>
        <v>79.82832101047543</v>
      </c>
      <c r="I37" s="35">
        <f>I38+I39</f>
        <v>2633.8</v>
      </c>
    </row>
    <row r="38" spans="1:9" ht="76.5">
      <c r="A38" s="1" t="s">
        <v>108</v>
      </c>
      <c r="B38" s="35">
        <v>26658</v>
      </c>
      <c r="C38" s="35">
        <v>16800</v>
      </c>
      <c r="D38" s="35">
        <v>13079.98</v>
      </c>
      <c r="E38" s="33">
        <f t="shared" si="3"/>
        <v>49.06587140820767</v>
      </c>
      <c r="F38" s="33">
        <f t="shared" si="4"/>
        <v>77.85702380952381</v>
      </c>
      <c r="G38" s="35">
        <v>17002.02</v>
      </c>
      <c r="H38" s="33">
        <f t="shared" si="5"/>
        <v>76.93191750156745</v>
      </c>
      <c r="I38" s="35">
        <v>1306.13</v>
      </c>
    </row>
    <row r="39" spans="1:9" ht="76.5">
      <c r="A39" s="3" t="s">
        <v>109</v>
      </c>
      <c r="B39" s="35">
        <v>25858.3</v>
      </c>
      <c r="C39" s="35">
        <v>17432.6</v>
      </c>
      <c r="D39" s="35">
        <v>11440.59</v>
      </c>
      <c r="E39" s="33">
        <f t="shared" si="3"/>
        <v>44.24339573753882</v>
      </c>
      <c r="F39" s="33">
        <f t="shared" si="4"/>
        <v>65.62755985911454</v>
      </c>
      <c r="G39" s="35">
        <v>13714.61</v>
      </c>
      <c r="H39" s="33">
        <f t="shared" si="5"/>
        <v>83.41899623831812</v>
      </c>
      <c r="I39" s="35">
        <v>1327.67</v>
      </c>
    </row>
    <row r="40" spans="1:9" ht="51">
      <c r="A40" s="5" t="s">
        <v>110</v>
      </c>
      <c r="B40" s="35">
        <v>868</v>
      </c>
      <c r="C40" s="35">
        <v>868.01</v>
      </c>
      <c r="D40" s="35">
        <v>865.95</v>
      </c>
      <c r="E40" s="33">
        <f t="shared" si="3"/>
        <v>99.76382488479263</v>
      </c>
      <c r="F40" s="33">
        <f t="shared" si="4"/>
        <v>99.76267554521262</v>
      </c>
      <c r="G40" s="35">
        <v>1033.72</v>
      </c>
      <c r="H40" s="33">
        <f t="shared" si="5"/>
        <v>83.77026660991372</v>
      </c>
      <c r="I40" s="35">
        <v>0</v>
      </c>
    </row>
    <row r="41" spans="1:9" ht="76.5">
      <c r="A41" s="55" t="s">
        <v>127</v>
      </c>
      <c r="B41" s="35">
        <v>1397</v>
      </c>
      <c r="C41" s="35">
        <v>596.38</v>
      </c>
      <c r="D41" s="35">
        <v>1196.94</v>
      </c>
      <c r="E41" s="33">
        <f t="shared" si="3"/>
        <v>85.67931281317108</v>
      </c>
      <c r="F41" s="33">
        <f t="shared" si="4"/>
        <v>200.7008954022603</v>
      </c>
      <c r="G41" s="35">
        <v>674.85</v>
      </c>
      <c r="H41" s="33">
        <f t="shared" si="5"/>
        <v>177.36385863525229</v>
      </c>
      <c r="I41" s="35">
        <v>136.75</v>
      </c>
    </row>
    <row r="42" spans="1:9" ht="25.5">
      <c r="A42" s="4" t="s">
        <v>15</v>
      </c>
      <c r="B42" s="34">
        <v>953.5</v>
      </c>
      <c r="C42" s="34">
        <v>676.5</v>
      </c>
      <c r="D42" s="34">
        <v>638.29</v>
      </c>
      <c r="E42" s="33">
        <f t="shared" si="3"/>
        <v>66.9417933927635</v>
      </c>
      <c r="F42" s="33">
        <f t="shared" si="4"/>
        <v>94.35181079083517</v>
      </c>
      <c r="G42" s="34">
        <v>739.48</v>
      </c>
      <c r="H42" s="33">
        <f t="shared" si="5"/>
        <v>86.31605993400767</v>
      </c>
      <c r="I42" s="34">
        <v>15.01</v>
      </c>
    </row>
    <row r="43" spans="1:9" ht="25.5">
      <c r="A43" s="12" t="s">
        <v>115</v>
      </c>
      <c r="B43" s="34">
        <v>10314.17</v>
      </c>
      <c r="C43" s="34">
        <v>5903.57</v>
      </c>
      <c r="D43" s="34">
        <v>5626.28</v>
      </c>
      <c r="E43" s="33">
        <f t="shared" si="3"/>
        <v>54.54903302931792</v>
      </c>
      <c r="F43" s="33">
        <f t="shared" si="4"/>
        <v>95.30301156757692</v>
      </c>
      <c r="G43" s="34">
        <v>4308.72</v>
      </c>
      <c r="H43" s="33">
        <f t="shared" si="5"/>
        <v>130.5789190293173</v>
      </c>
      <c r="I43" s="34">
        <v>233.01</v>
      </c>
    </row>
    <row r="44" spans="1:9" ht="25.5">
      <c r="A44" s="8" t="s">
        <v>16</v>
      </c>
      <c r="B44" s="42">
        <f>B45+B46+B47</f>
        <v>11286.13</v>
      </c>
      <c r="C44" s="42">
        <f>C45+C46+C47</f>
        <v>3223.32</v>
      </c>
      <c r="D44" s="42">
        <f>D45+D46+D47</f>
        <v>2779.9900000000002</v>
      </c>
      <c r="E44" s="33">
        <f t="shared" si="3"/>
        <v>24.631915457291388</v>
      </c>
      <c r="F44" s="33">
        <f t="shared" si="4"/>
        <v>86.24616854671581</v>
      </c>
      <c r="G44" s="42">
        <f>G45+G46+G47</f>
        <v>4616.35</v>
      </c>
      <c r="H44" s="33">
        <f t="shared" si="5"/>
        <v>60.22052054112015</v>
      </c>
      <c r="I44" s="42">
        <f>I45+I46+I47</f>
        <v>208.43</v>
      </c>
    </row>
    <row r="45" spans="1:9" ht="68.25" customHeight="1">
      <c r="A45" s="3" t="s">
        <v>112</v>
      </c>
      <c r="B45" s="35">
        <v>60.21</v>
      </c>
      <c r="C45" s="35">
        <v>33.5</v>
      </c>
      <c r="D45" s="35">
        <v>80.58</v>
      </c>
      <c r="E45" s="33">
        <f t="shared" si="3"/>
        <v>133.8315894369706</v>
      </c>
      <c r="F45" s="33">
        <f t="shared" si="4"/>
        <v>240.53731343283582</v>
      </c>
      <c r="G45" s="35">
        <v>25.28</v>
      </c>
      <c r="H45" s="33">
        <f t="shared" si="5"/>
        <v>318.75</v>
      </c>
      <c r="I45" s="35">
        <v>11.16</v>
      </c>
    </row>
    <row r="46" spans="1:9" ht="76.5">
      <c r="A46" s="3" t="s">
        <v>113</v>
      </c>
      <c r="B46" s="35">
        <v>8875.92</v>
      </c>
      <c r="C46" s="35">
        <v>1983.16</v>
      </c>
      <c r="D46" s="35">
        <v>283.34</v>
      </c>
      <c r="E46" s="33">
        <f t="shared" si="3"/>
        <v>3.1922324671696</v>
      </c>
      <c r="F46" s="33">
        <v>0</v>
      </c>
      <c r="G46" s="35">
        <v>157.53</v>
      </c>
      <c r="H46" s="33">
        <f t="shared" si="5"/>
        <v>179.86415285977273</v>
      </c>
      <c r="I46" s="35">
        <v>33.98</v>
      </c>
    </row>
    <row r="47" spans="1:9" ht="12.75">
      <c r="A47" s="48" t="s">
        <v>111</v>
      </c>
      <c r="B47" s="35">
        <v>2350</v>
      </c>
      <c r="C47" s="35">
        <v>1206.66</v>
      </c>
      <c r="D47" s="35">
        <v>2416.07</v>
      </c>
      <c r="E47" s="33">
        <f t="shared" si="3"/>
        <v>102.81148936170213</v>
      </c>
      <c r="F47" s="33">
        <f>$D:$D/$C:$C*100</f>
        <v>200.2279018116122</v>
      </c>
      <c r="G47" s="35">
        <v>4433.54</v>
      </c>
      <c r="H47" s="33">
        <f t="shared" si="5"/>
        <v>54.49527916743732</v>
      </c>
      <c r="I47" s="35">
        <v>163.29</v>
      </c>
    </row>
    <row r="48" spans="1:9" ht="12.75">
      <c r="A48" s="4" t="s">
        <v>17</v>
      </c>
      <c r="B48" s="42">
        <f>B49+B50+B51+B54+B55+B56+B57+B59+B60+B62+B63+B58+B53+B52</f>
        <v>7832.25</v>
      </c>
      <c r="C48" s="42">
        <f>C49+C50+C51+C54+C55+C56+C57+C59+C60+C62+C63+C58+C53+C52</f>
        <v>5031.9</v>
      </c>
      <c r="D48" s="42">
        <f>D49+D50+D51+D54+D55+D56+D57+D59+D60+D62+D63+D58+D53+D52</f>
        <v>6744.609999999999</v>
      </c>
      <c r="E48" s="33">
        <f t="shared" si="3"/>
        <v>86.11331354336237</v>
      </c>
      <c r="F48" s="33">
        <f>$D:$D/$C:$C*100</f>
        <v>134.03704366144</v>
      </c>
      <c r="G48" s="42">
        <f>G49+G50+G51+G54+G55+G56+G57+G59+G60+G62+G63+G58+G53+G52</f>
        <v>4861.91</v>
      </c>
      <c r="H48" s="33">
        <f t="shared" si="5"/>
        <v>138.72346464661004</v>
      </c>
      <c r="I48" s="42">
        <f>I49+I50+I51+I54+I55+I56+I57+I59+I60+I62+I63+I58+I53+I52</f>
        <v>805.1800000000001</v>
      </c>
    </row>
    <row r="49" spans="1:9" ht="25.5">
      <c r="A49" s="3" t="s">
        <v>18</v>
      </c>
      <c r="B49" s="35">
        <v>135</v>
      </c>
      <c r="C49" s="35">
        <v>76.5</v>
      </c>
      <c r="D49" s="35">
        <v>171.03</v>
      </c>
      <c r="E49" s="33">
        <f t="shared" si="3"/>
        <v>126.6888888888889</v>
      </c>
      <c r="F49" s="33">
        <f>$D:$D/$C:$C*100</f>
        <v>223.56862745098042</v>
      </c>
      <c r="G49" s="35">
        <v>83.58</v>
      </c>
      <c r="H49" s="33">
        <f t="shared" si="5"/>
        <v>204.63029432878682</v>
      </c>
      <c r="I49" s="35">
        <v>12.06</v>
      </c>
    </row>
    <row r="50" spans="1:9" ht="52.5" customHeight="1">
      <c r="A50" s="3" t="s">
        <v>125</v>
      </c>
      <c r="B50" s="35">
        <v>200</v>
      </c>
      <c r="C50" s="35">
        <v>110</v>
      </c>
      <c r="D50" s="35">
        <v>290.1</v>
      </c>
      <c r="E50" s="33">
        <f t="shared" si="3"/>
        <v>145.05</v>
      </c>
      <c r="F50" s="33">
        <f>$D:$D/$C:$C*100</f>
        <v>263.72727272727275</v>
      </c>
      <c r="G50" s="35">
        <v>123</v>
      </c>
      <c r="H50" s="33">
        <f t="shared" si="5"/>
        <v>235.85365853658539</v>
      </c>
      <c r="I50" s="35">
        <v>10</v>
      </c>
    </row>
    <row r="51" spans="1:9" ht="44.25" customHeight="1">
      <c r="A51" s="5" t="s">
        <v>123</v>
      </c>
      <c r="B51" s="35">
        <v>90</v>
      </c>
      <c r="C51" s="35">
        <v>66</v>
      </c>
      <c r="D51" s="35">
        <v>47.1</v>
      </c>
      <c r="E51" s="33">
        <f t="shared" si="3"/>
        <v>52.33333333333333</v>
      </c>
      <c r="F51" s="33">
        <f>$D:$D/$C:$C*100</f>
        <v>71.36363636363636</v>
      </c>
      <c r="G51" s="35">
        <v>49.3</v>
      </c>
      <c r="H51" s="33">
        <f t="shared" si="5"/>
        <v>95.53752535496957</v>
      </c>
      <c r="I51" s="35">
        <v>6.5</v>
      </c>
    </row>
    <row r="52" spans="1:9" ht="52.5" customHeight="1">
      <c r="A52" s="5" t="s">
        <v>144</v>
      </c>
      <c r="B52" s="35">
        <v>0</v>
      </c>
      <c r="C52" s="35">
        <v>0</v>
      </c>
      <c r="D52" s="35">
        <v>20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51">
      <c r="A53" s="5" t="s">
        <v>140</v>
      </c>
      <c r="B53" s="35">
        <v>17.4</v>
      </c>
      <c r="C53" s="35">
        <v>17.4</v>
      </c>
      <c r="D53" s="35">
        <v>17.4</v>
      </c>
      <c r="E53" s="33">
        <f>$D:$D/$B:$B*100</f>
        <v>100</v>
      </c>
      <c r="F53" s="33">
        <f>$D:$D/$C:$C*100</f>
        <v>100</v>
      </c>
      <c r="G53" s="35">
        <v>0</v>
      </c>
      <c r="H53" s="33">
        <v>0</v>
      </c>
      <c r="I53" s="35">
        <v>0</v>
      </c>
    </row>
    <row r="54" spans="1:9" ht="38.25">
      <c r="A54" s="3" t="s">
        <v>19</v>
      </c>
      <c r="B54" s="35">
        <v>1147</v>
      </c>
      <c r="C54" s="35">
        <v>730</v>
      </c>
      <c r="D54" s="35">
        <v>777.28</v>
      </c>
      <c r="E54" s="33">
        <f>$D:$D/$B:$B*100</f>
        <v>67.76634699215343</v>
      </c>
      <c r="F54" s="33">
        <f>$D:$D/$C:$C*100</f>
        <v>106.47671232876712</v>
      </c>
      <c r="G54" s="35">
        <v>760.51</v>
      </c>
      <c r="H54" s="33">
        <f>$D:$D/$G:$G*100</f>
        <v>102.20509920974084</v>
      </c>
      <c r="I54" s="35">
        <v>75.4</v>
      </c>
    </row>
    <row r="55" spans="1:9" ht="63.75">
      <c r="A55" s="3" t="s">
        <v>20</v>
      </c>
      <c r="B55" s="35">
        <v>2060</v>
      </c>
      <c r="C55" s="35">
        <v>1400</v>
      </c>
      <c r="D55" s="35">
        <v>1699.02</v>
      </c>
      <c r="E55" s="33">
        <f>$D:$D/$B:$B*100</f>
        <v>82.47669902912621</v>
      </c>
      <c r="F55" s="33">
        <f>$D:$D/$C:$C*100</f>
        <v>121.35857142857142</v>
      </c>
      <c r="G55" s="35">
        <v>1346.98</v>
      </c>
      <c r="H55" s="33">
        <f>$D:$D/$G:$G*100</f>
        <v>126.13550312551041</v>
      </c>
      <c r="I55" s="35">
        <v>232</v>
      </c>
    </row>
    <row r="56" spans="1:9" ht="25.5">
      <c r="A56" s="3" t="s">
        <v>21</v>
      </c>
      <c r="B56" s="35">
        <v>40</v>
      </c>
      <c r="C56" s="35">
        <v>32</v>
      </c>
      <c r="D56" s="35">
        <v>414.5</v>
      </c>
      <c r="E56" s="33">
        <f>$D:$D/$B:$B*100</f>
        <v>1036.25</v>
      </c>
      <c r="F56" s="33">
        <f>$D:$D/$C:$C*100</f>
        <v>1295.3125</v>
      </c>
      <c r="G56" s="35">
        <v>40</v>
      </c>
      <c r="H56" s="33">
        <f>$D:$D/$G:$G*100</f>
        <v>1036.25</v>
      </c>
      <c r="I56" s="35">
        <v>17</v>
      </c>
    </row>
    <row r="57" spans="1:9" ht="51" customHeight="1">
      <c r="A57" s="3" t="s">
        <v>22</v>
      </c>
      <c r="B57" s="35">
        <v>5</v>
      </c>
      <c r="C57" s="35">
        <v>5</v>
      </c>
      <c r="D57" s="35">
        <v>33.7</v>
      </c>
      <c r="E57" s="33">
        <f>$D:$D/$B:$B*100</f>
        <v>674</v>
      </c>
      <c r="F57" s="33">
        <f>$D:$D/$C:$C*100</f>
        <v>674</v>
      </c>
      <c r="G57" s="35">
        <v>3</v>
      </c>
      <c r="H57" s="33">
        <f>$D:$D/$G:$G*100</f>
        <v>1123.3333333333335</v>
      </c>
      <c r="I57" s="35">
        <v>30</v>
      </c>
    </row>
    <row r="58" spans="1:9" ht="72.75" customHeight="1">
      <c r="A58" s="3" t="s">
        <v>124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79.5" customHeight="1">
      <c r="A59" s="3" t="s">
        <v>114</v>
      </c>
      <c r="B59" s="35">
        <v>16</v>
      </c>
      <c r="C59" s="35">
        <v>10</v>
      </c>
      <c r="D59" s="35">
        <v>8.59</v>
      </c>
      <c r="E59" s="33">
        <f>$D:$D/$B:$B*100</f>
        <v>53.6875</v>
      </c>
      <c r="F59" s="33">
        <f>$D:$D/$C:$C*100</f>
        <v>85.9</v>
      </c>
      <c r="G59" s="35">
        <v>14.68</v>
      </c>
      <c r="H59" s="33">
        <f>$D:$D/$G:$G*100</f>
        <v>58.514986376021795</v>
      </c>
      <c r="I59" s="35">
        <v>6.4</v>
      </c>
    </row>
    <row r="60" spans="1:9" ht="40.5" customHeight="1">
      <c r="A60" s="3" t="s">
        <v>128</v>
      </c>
      <c r="B60" s="35">
        <v>1553</v>
      </c>
      <c r="C60" s="35">
        <v>1099</v>
      </c>
      <c r="D60" s="35">
        <v>1055.4</v>
      </c>
      <c r="E60" s="33">
        <f>$D:$D/$B:$B*100</f>
        <v>67.95878943979396</v>
      </c>
      <c r="F60" s="33">
        <f>$D:$D/$C:$C*100</f>
        <v>96.03275705186533</v>
      </c>
      <c r="G60" s="35">
        <v>726.07</v>
      </c>
      <c r="H60" s="33">
        <f>$D:$D/$G:$G*100</f>
        <v>145.35788560331648</v>
      </c>
      <c r="I60" s="35">
        <v>57.18</v>
      </c>
    </row>
    <row r="61" spans="1:9" ht="38.25">
      <c r="A61" s="3" t="s">
        <v>129</v>
      </c>
      <c r="B61" s="35">
        <v>0</v>
      </c>
      <c r="C61" s="35">
        <v>0</v>
      </c>
      <c r="D61" s="35">
        <v>0</v>
      </c>
      <c r="E61" s="33">
        <v>0</v>
      </c>
      <c r="F61" s="33">
        <v>0</v>
      </c>
      <c r="G61" s="35">
        <v>0</v>
      </c>
      <c r="H61" s="33">
        <v>0</v>
      </c>
      <c r="I61" s="35">
        <v>0</v>
      </c>
    </row>
    <row r="62" spans="1:9" ht="63.75">
      <c r="A62" s="3" t="s">
        <v>92</v>
      </c>
      <c r="B62" s="35">
        <v>0</v>
      </c>
      <c r="C62" s="35">
        <v>0</v>
      </c>
      <c r="D62" s="35">
        <v>74.63</v>
      </c>
      <c r="E62" s="33">
        <v>0</v>
      </c>
      <c r="F62" s="33">
        <v>0</v>
      </c>
      <c r="G62" s="35">
        <v>25.43</v>
      </c>
      <c r="H62" s="33">
        <f aca="true" t="shared" si="6" ref="H62:H70">$D:$D/$G:$G*100</f>
        <v>293.47227683837986</v>
      </c>
      <c r="I62" s="35">
        <v>30.18</v>
      </c>
    </row>
    <row r="63" spans="1:9" ht="38.25">
      <c r="A63" s="3" t="s">
        <v>23</v>
      </c>
      <c r="B63" s="35">
        <v>2568.85</v>
      </c>
      <c r="C63" s="35">
        <v>1486</v>
      </c>
      <c r="D63" s="35">
        <v>2135.86</v>
      </c>
      <c r="E63" s="33">
        <f>$D:$D/$B:$B*100</f>
        <v>83.1445977772155</v>
      </c>
      <c r="F63" s="33">
        <f>$D:$D/$C:$C*100</f>
        <v>143.7321668909825</v>
      </c>
      <c r="G63" s="35">
        <v>1689.36</v>
      </c>
      <c r="H63" s="33">
        <f t="shared" si="6"/>
        <v>126.4301273855188</v>
      </c>
      <c r="I63" s="35">
        <v>328.46</v>
      </c>
    </row>
    <row r="64" spans="1:9" ht="12.75">
      <c r="A64" s="6" t="s">
        <v>24</v>
      </c>
      <c r="B64" s="34">
        <v>0</v>
      </c>
      <c r="C64" s="34">
        <v>0</v>
      </c>
      <c r="D64" s="34">
        <v>224.67</v>
      </c>
      <c r="E64" s="33">
        <v>0</v>
      </c>
      <c r="F64" s="33">
        <v>0</v>
      </c>
      <c r="G64" s="34">
        <v>825.39</v>
      </c>
      <c r="H64" s="33">
        <f t="shared" si="6"/>
        <v>27.219859702686</v>
      </c>
      <c r="I64" s="34">
        <v>40.3</v>
      </c>
    </row>
    <row r="65" spans="1:9" ht="12.75">
      <c r="A65" s="8" t="s">
        <v>25</v>
      </c>
      <c r="B65" s="42">
        <f>B8+B16+B21+B25+B28+B32+B35+B42+B43+B44+B64+B48</f>
        <v>404584.51999999996</v>
      </c>
      <c r="C65" s="42">
        <f>C8+C16+C21+C25+C28+C32+C35+C42+C43+C44+C64+C48</f>
        <v>233930.38</v>
      </c>
      <c r="D65" s="42">
        <f>D8+D16+D21+D25+D28+D32+D35+D42+D43+D44+D64+D48</f>
        <v>230262.30999999997</v>
      </c>
      <c r="E65" s="33">
        <f aca="true" t="shared" si="7" ref="E65:E73">$D:$D/$B:$B*100</f>
        <v>56.91327735425962</v>
      </c>
      <c r="F65" s="33">
        <f aca="true" t="shared" si="8" ref="F65:F70">$D:$D/$C:$C*100</f>
        <v>98.4319821991483</v>
      </c>
      <c r="G65" s="42">
        <f>G8+G16+G21+G25+G28+G32+G35+G42+G43+G44+G64+G48</f>
        <v>231884.71000000005</v>
      </c>
      <c r="H65" s="33">
        <f t="shared" si="6"/>
        <v>99.30034196735089</v>
      </c>
      <c r="I65" s="42">
        <f>I8+I16+I21+I25+I28+I32+I35+I42+I43+I44+I64+I48</f>
        <v>26859.309999999998</v>
      </c>
    </row>
    <row r="66" spans="1:9" ht="12.75">
      <c r="A66" s="8" t="s">
        <v>26</v>
      </c>
      <c r="B66" s="42">
        <f>B67+B72</f>
        <v>1580994.48</v>
      </c>
      <c r="C66" s="42">
        <f>C67+C72</f>
        <v>831329.88</v>
      </c>
      <c r="D66" s="42">
        <f>D67+D72</f>
        <v>831155.9</v>
      </c>
      <c r="E66" s="33">
        <f t="shared" si="7"/>
        <v>52.57171422888207</v>
      </c>
      <c r="F66" s="33">
        <f t="shared" si="8"/>
        <v>99.9790720862818</v>
      </c>
      <c r="G66" s="42">
        <f>G67+G72</f>
        <v>740531.13</v>
      </c>
      <c r="H66" s="33">
        <f t="shared" si="6"/>
        <v>112.23780693729918</v>
      </c>
      <c r="I66" s="42">
        <f>I67+I72</f>
        <v>78621.73000000001</v>
      </c>
    </row>
    <row r="67" spans="1:9" ht="25.5">
      <c r="A67" s="8" t="s">
        <v>27</v>
      </c>
      <c r="B67" s="42">
        <f>B68+B69+B70+B71</f>
        <v>1581005.7</v>
      </c>
      <c r="C67" s="42">
        <f>C68+C69+C70+C71</f>
        <v>831341.1</v>
      </c>
      <c r="D67" s="42">
        <f>D68+D69+D70+D71</f>
        <v>831341.1</v>
      </c>
      <c r="E67" s="33">
        <f t="shared" si="7"/>
        <v>52.58305520340629</v>
      </c>
      <c r="F67" s="33">
        <f t="shared" si="8"/>
        <v>100</v>
      </c>
      <c r="G67" s="42">
        <f>G68+G69+G70+G71</f>
        <v>744771.11</v>
      </c>
      <c r="H67" s="33">
        <f t="shared" si="6"/>
        <v>111.62370409346303</v>
      </c>
      <c r="I67" s="42">
        <f>I68+I69+I70+I71</f>
        <v>78636.48000000001</v>
      </c>
    </row>
    <row r="68" spans="1:9" ht="12.75">
      <c r="A68" s="3" t="s">
        <v>28</v>
      </c>
      <c r="B68" s="35">
        <v>276183.3</v>
      </c>
      <c r="C68" s="35">
        <v>254583.2</v>
      </c>
      <c r="D68" s="35">
        <v>254583.2</v>
      </c>
      <c r="E68" s="33">
        <f t="shared" si="7"/>
        <v>92.17907092861878</v>
      </c>
      <c r="F68" s="33">
        <f t="shared" si="8"/>
        <v>100</v>
      </c>
      <c r="G68" s="35">
        <v>191223.8</v>
      </c>
      <c r="H68" s="33">
        <f t="shared" si="6"/>
        <v>133.13363713094293</v>
      </c>
      <c r="I68" s="35">
        <v>20533.9</v>
      </c>
    </row>
    <row r="69" spans="1:9" ht="12.75">
      <c r="A69" s="3" t="s">
        <v>29</v>
      </c>
      <c r="B69" s="35">
        <v>350377.2</v>
      </c>
      <c r="C69" s="35">
        <v>55863.1</v>
      </c>
      <c r="D69" s="35">
        <v>55863.1</v>
      </c>
      <c r="E69" s="33">
        <f t="shared" si="7"/>
        <v>15.943702957840863</v>
      </c>
      <c r="F69" s="33">
        <f t="shared" si="8"/>
        <v>100</v>
      </c>
      <c r="G69" s="35">
        <v>55174.19</v>
      </c>
      <c r="H69" s="33">
        <f t="shared" si="6"/>
        <v>101.24860917758829</v>
      </c>
      <c r="I69" s="35">
        <v>13972.9</v>
      </c>
    </row>
    <row r="70" spans="1:9" ht="24.75" customHeight="1">
      <c r="A70" s="3" t="s">
        <v>30</v>
      </c>
      <c r="B70" s="35">
        <v>938487</v>
      </c>
      <c r="C70" s="35">
        <v>520894.8</v>
      </c>
      <c r="D70" s="35">
        <v>520894.8</v>
      </c>
      <c r="E70" s="33">
        <f t="shared" si="7"/>
        <v>55.503677728087865</v>
      </c>
      <c r="F70" s="33">
        <f t="shared" si="8"/>
        <v>100</v>
      </c>
      <c r="G70" s="35">
        <v>498373.12</v>
      </c>
      <c r="H70" s="33">
        <f t="shared" si="6"/>
        <v>104.51903987117122</v>
      </c>
      <c r="I70" s="35">
        <v>44129.68</v>
      </c>
    </row>
    <row r="71" spans="1:9" ht="12.75">
      <c r="A71" s="3" t="s">
        <v>31</v>
      </c>
      <c r="B71" s="35">
        <v>15958.2</v>
      </c>
      <c r="C71" s="35">
        <v>0</v>
      </c>
      <c r="D71" s="35">
        <v>0</v>
      </c>
      <c r="E71" s="33">
        <f t="shared" si="7"/>
        <v>0</v>
      </c>
      <c r="F71" s="33">
        <v>0</v>
      </c>
      <c r="G71" s="35">
        <v>0</v>
      </c>
      <c r="H71" s="33">
        <v>0</v>
      </c>
      <c r="I71" s="35">
        <v>0</v>
      </c>
    </row>
    <row r="72" spans="1:9" ht="25.5">
      <c r="A72" s="8" t="s">
        <v>33</v>
      </c>
      <c r="B72" s="34">
        <v>-11.22</v>
      </c>
      <c r="C72" s="34">
        <v>-11.22</v>
      </c>
      <c r="D72" s="34">
        <v>-185.2</v>
      </c>
      <c r="E72" s="33">
        <f t="shared" si="7"/>
        <v>1650.6238859180035</v>
      </c>
      <c r="F72" s="33">
        <f>$D:$D/$C:$C*100</f>
        <v>1650.6238859180035</v>
      </c>
      <c r="G72" s="34">
        <v>-4239.98</v>
      </c>
      <c r="H72" s="33">
        <f>$D:$D/$G:$G*100</f>
        <v>4.3679451318166596</v>
      </c>
      <c r="I72" s="34">
        <v>-14.75</v>
      </c>
    </row>
    <row r="73" spans="1:9" ht="12.75">
      <c r="A73" s="6" t="s">
        <v>32</v>
      </c>
      <c r="B73" s="42">
        <f>B66+B65</f>
        <v>1985579</v>
      </c>
      <c r="C73" s="42">
        <f>C66+C65</f>
        <v>1065260.26</v>
      </c>
      <c r="D73" s="42">
        <f>D66+D65</f>
        <v>1061418.21</v>
      </c>
      <c r="E73" s="33">
        <f t="shared" si="7"/>
        <v>53.456357566231304</v>
      </c>
      <c r="F73" s="33">
        <f>$D:$D/$C:$C*100</f>
        <v>99.6393322698436</v>
      </c>
      <c r="G73" s="42">
        <f>G66+G65</f>
        <v>972415.8400000001</v>
      </c>
      <c r="H73" s="33">
        <f>$D:$D/$G:$G*100</f>
        <v>109.1527067267847</v>
      </c>
      <c r="I73" s="42">
        <f>I66+I65</f>
        <v>105481.04000000001</v>
      </c>
    </row>
    <row r="74" spans="1:9" ht="12.75">
      <c r="A74" s="63" t="s">
        <v>34</v>
      </c>
      <c r="B74" s="64"/>
      <c r="C74" s="64"/>
      <c r="D74" s="64"/>
      <c r="E74" s="64"/>
      <c r="F74" s="64"/>
      <c r="G74" s="64"/>
      <c r="H74" s="64"/>
      <c r="I74" s="65"/>
    </row>
    <row r="75" spans="1:9" ht="12.75">
      <c r="A75" s="13" t="s">
        <v>35</v>
      </c>
      <c r="B75" s="42">
        <f>B76+B77+B78+B79+B80+B81+B82+B83</f>
        <v>106198.80000000002</v>
      </c>
      <c r="C75" s="42">
        <f>C76+C77+C78+C79+C80+C81+C82+C83</f>
        <v>69787.5</v>
      </c>
      <c r="D75" s="42">
        <f>D76+D77+D78+D79+D80+D81+D82+D83</f>
        <v>59999.8</v>
      </c>
      <c r="E75" s="33">
        <f>$D:$D/$B:$B*100</f>
        <v>56.49762520857109</v>
      </c>
      <c r="F75" s="33">
        <f>$D:$D/$C:$C*100</f>
        <v>85.97499552212072</v>
      </c>
      <c r="G75" s="42">
        <f>G76+G77+G78+G79+G80+G81+G82+G83</f>
        <v>50239.1</v>
      </c>
      <c r="H75" s="33">
        <f>$D:$D/$G:$G*100</f>
        <v>119.42849294672875</v>
      </c>
      <c r="I75" s="42">
        <f>I76+I77+I78+I79+I80+I81+I82+I83</f>
        <v>15840.1</v>
      </c>
    </row>
    <row r="76" spans="1:9" ht="14.25" customHeight="1">
      <c r="A76" s="14" t="s">
        <v>36</v>
      </c>
      <c r="B76" s="43">
        <v>1246.6</v>
      </c>
      <c r="C76" s="43">
        <v>817.7</v>
      </c>
      <c r="D76" s="43">
        <v>817.7</v>
      </c>
      <c r="E76" s="36">
        <f>$D:$D/$B:$B*100</f>
        <v>65.59441681373336</v>
      </c>
      <c r="F76" s="36">
        <f>$D:$D/$C:$C*100</f>
        <v>100</v>
      </c>
      <c r="G76" s="43">
        <v>763.7</v>
      </c>
      <c r="H76" s="36">
        <f>$D:$D/$G:$G*100</f>
        <v>107.07083933481734</v>
      </c>
      <c r="I76" s="43">
        <f>D76-июль!D75</f>
        <v>101.10000000000002</v>
      </c>
    </row>
    <row r="77" spans="1:9" ht="12.75">
      <c r="A77" s="14" t="s">
        <v>37</v>
      </c>
      <c r="B77" s="43">
        <v>4243.6</v>
      </c>
      <c r="C77" s="43">
        <v>2158.7</v>
      </c>
      <c r="D77" s="43">
        <v>2091.1</v>
      </c>
      <c r="E77" s="36">
        <f>$D:$D/$B:$B*100</f>
        <v>49.276557639739835</v>
      </c>
      <c r="F77" s="36">
        <f>$D:$D/$C:$C*100</f>
        <v>96.86848566266735</v>
      </c>
      <c r="G77" s="43">
        <v>2217.1</v>
      </c>
      <c r="H77" s="36">
        <f>$D:$D/$G:$G*100</f>
        <v>94.31690045555004</v>
      </c>
      <c r="I77" s="43">
        <f>D77-июль!D76</f>
        <v>634.8</v>
      </c>
    </row>
    <row r="78" spans="1:9" ht="25.5">
      <c r="A78" s="14" t="s">
        <v>38</v>
      </c>
      <c r="B78" s="43">
        <v>35826.6</v>
      </c>
      <c r="C78" s="43">
        <v>22156.1</v>
      </c>
      <c r="D78" s="43">
        <v>21525.5</v>
      </c>
      <c r="E78" s="36">
        <f>$D:$D/$B:$B*100</f>
        <v>60.08245270274043</v>
      </c>
      <c r="F78" s="36">
        <f>$D:$D/$C:$C*100</f>
        <v>97.15383122480942</v>
      </c>
      <c r="G78" s="43">
        <v>20571.6</v>
      </c>
      <c r="H78" s="36">
        <f>$D:$D/$G:$G*100</f>
        <v>104.6369752474285</v>
      </c>
      <c r="I78" s="43">
        <f>D78-июль!D77</f>
        <v>2880.7000000000007</v>
      </c>
    </row>
    <row r="79" spans="1:9" ht="12.75" hidden="1">
      <c r="A79" s="14" t="s">
        <v>84</v>
      </c>
      <c r="B79" s="35">
        <v>0</v>
      </c>
      <c r="C79" s="35">
        <v>0</v>
      </c>
      <c r="D79" s="35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D79-июль!D78</f>
        <v>0</v>
      </c>
    </row>
    <row r="80" spans="1:9" ht="25.5">
      <c r="A80" s="3" t="s">
        <v>39</v>
      </c>
      <c r="B80" s="43">
        <v>10423.3</v>
      </c>
      <c r="C80" s="43">
        <v>7123.4</v>
      </c>
      <c r="D80" s="43">
        <v>6822.2</v>
      </c>
      <c r="E80" s="36">
        <f>$D:$D/$B:$B*100</f>
        <v>65.45144052267517</v>
      </c>
      <c r="F80" s="36">
        <f>$D:$D/$C:$C*100</f>
        <v>95.77168206193672</v>
      </c>
      <c r="G80" s="43">
        <v>6844</v>
      </c>
      <c r="H80" s="36">
        <f>$D:$D/$G:$G*100</f>
        <v>99.68147282291058</v>
      </c>
      <c r="I80" s="43">
        <f>D80-июль!D79</f>
        <v>1336.5999999999995</v>
      </c>
    </row>
    <row r="81" spans="1:9" ht="12.75">
      <c r="A81" s="14" t="s">
        <v>40</v>
      </c>
      <c r="B81" s="43">
        <v>2674.8</v>
      </c>
      <c r="C81" s="43">
        <v>2674.8</v>
      </c>
      <c r="D81" s="43">
        <v>2674.8</v>
      </c>
      <c r="E81" s="36">
        <v>0</v>
      </c>
      <c r="F81" s="36">
        <v>0</v>
      </c>
      <c r="G81" s="43">
        <v>0</v>
      </c>
      <c r="H81" s="36">
        <v>0</v>
      </c>
      <c r="I81" s="43">
        <f>D81-июль!D80</f>
        <v>0</v>
      </c>
    </row>
    <row r="82" spans="1:9" ht="12.75">
      <c r="A82" s="14" t="s">
        <v>41</v>
      </c>
      <c r="B82" s="43">
        <v>0</v>
      </c>
      <c r="C82" s="43">
        <v>0</v>
      </c>
      <c r="D82" s="43">
        <v>0</v>
      </c>
      <c r="E82" s="36">
        <v>0</v>
      </c>
      <c r="F82" s="36">
        <v>0</v>
      </c>
      <c r="G82" s="43">
        <v>0</v>
      </c>
      <c r="H82" s="36">
        <v>0</v>
      </c>
      <c r="I82" s="43">
        <f>D82-июль!D81</f>
        <v>0</v>
      </c>
    </row>
    <row r="83" spans="1:9" ht="12.75">
      <c r="A83" s="3" t="s">
        <v>42</v>
      </c>
      <c r="B83" s="43">
        <v>51783.9</v>
      </c>
      <c r="C83" s="43">
        <v>34856.8</v>
      </c>
      <c r="D83" s="43">
        <v>26068.5</v>
      </c>
      <c r="E83" s="36">
        <f>$D:$D/$B:$B*100</f>
        <v>50.34093608245034</v>
      </c>
      <c r="F83" s="36">
        <f>$D:$D/$C:$C*100</f>
        <v>74.78741594179614</v>
      </c>
      <c r="G83" s="43">
        <v>19842.7</v>
      </c>
      <c r="H83" s="36">
        <f>$D:$D/$G:$G*100</f>
        <v>131.37577043446709</v>
      </c>
      <c r="I83" s="43">
        <f>D83-июль!D82</f>
        <v>10886.9</v>
      </c>
    </row>
    <row r="84" spans="1:9" ht="12.75">
      <c r="A84" s="13" t="s">
        <v>43</v>
      </c>
      <c r="B84" s="34">
        <v>266.6</v>
      </c>
      <c r="C84" s="34">
        <v>183.1</v>
      </c>
      <c r="D84" s="34">
        <v>162.4</v>
      </c>
      <c r="E84" s="33">
        <f>$D:$D/$B:$B*100</f>
        <v>60.91522880720179</v>
      </c>
      <c r="F84" s="33">
        <f>$D:$D/$C:$C*100</f>
        <v>88.69470234844347</v>
      </c>
      <c r="G84" s="34">
        <v>166.7</v>
      </c>
      <c r="H84" s="33">
        <f>$D:$D/$G:$G*100</f>
        <v>97.42051589682065</v>
      </c>
      <c r="I84" s="42">
        <f>D84-июль!D83</f>
        <v>-10</v>
      </c>
    </row>
    <row r="85" spans="1:9" ht="25.5">
      <c r="A85" s="15" t="s">
        <v>44</v>
      </c>
      <c r="B85" s="34">
        <v>4798.1</v>
      </c>
      <c r="C85" s="34">
        <v>3757.3</v>
      </c>
      <c r="D85" s="34">
        <v>1840.8</v>
      </c>
      <c r="E85" s="33">
        <f>$D:$D/$B:$B*100</f>
        <v>38.36518621954524</v>
      </c>
      <c r="F85" s="33">
        <f>$D:$D/$C:$C*100</f>
        <v>48.99262768477364</v>
      </c>
      <c r="G85" s="34">
        <f>1468.9</f>
        <v>1468.9</v>
      </c>
      <c r="H85" s="33">
        <f>$D:$D/$G:$G*100</f>
        <v>125.31826536864318</v>
      </c>
      <c r="I85" s="42">
        <f>D85-июль!D84</f>
        <v>283.0999999999999</v>
      </c>
    </row>
    <row r="86" spans="1:9" ht="12.75">
      <c r="A86" s="13" t="s">
        <v>45</v>
      </c>
      <c r="B86" s="42">
        <f>B87+B88+B89+B90+B91</f>
        <v>253023.40000000002</v>
      </c>
      <c r="C86" s="42">
        <f>C87+C88+C89+C90+C91</f>
        <v>142392.4</v>
      </c>
      <c r="D86" s="42">
        <f>D87+D88+D89+D90+D91</f>
        <v>78724</v>
      </c>
      <c r="E86" s="33">
        <f>$D:$D/$B:$B*100</f>
        <v>31.1133278582139</v>
      </c>
      <c r="F86" s="33">
        <f>$D:$D/$C:$C*100</f>
        <v>55.28665855761965</v>
      </c>
      <c r="G86" s="42">
        <f>G87+G88+G89+G90+G91</f>
        <v>39985.899999999994</v>
      </c>
      <c r="H86" s="33">
        <f>$D:$D/$G:$G*100</f>
        <v>196.87939998849598</v>
      </c>
      <c r="I86" s="42">
        <f>D86-июль!D85</f>
        <v>11404.799999999988</v>
      </c>
    </row>
    <row r="87" spans="1:9" ht="12.75" hidden="1">
      <c r="A87" s="16" t="s">
        <v>76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D87-июль!D86</f>
        <v>0</v>
      </c>
    </row>
    <row r="88" spans="1:9" ht="12.75">
      <c r="A88" s="16" t="s">
        <v>79</v>
      </c>
      <c r="B88" s="43">
        <v>3036.2</v>
      </c>
      <c r="C88" s="43">
        <v>0</v>
      </c>
      <c r="D88" s="43">
        <v>0</v>
      </c>
      <c r="E88" s="36">
        <v>0</v>
      </c>
      <c r="F88" s="36">
        <v>0</v>
      </c>
      <c r="G88" s="43">
        <v>0</v>
      </c>
      <c r="H88" s="36">
        <v>0</v>
      </c>
      <c r="I88" s="43">
        <f>D88-июль!D87</f>
        <v>0</v>
      </c>
    </row>
    <row r="89" spans="1:9" ht="12.75">
      <c r="A89" s="14" t="s">
        <v>46</v>
      </c>
      <c r="B89" s="43">
        <v>15243</v>
      </c>
      <c r="C89" s="43">
        <v>8883</v>
      </c>
      <c r="D89" s="43">
        <v>8883</v>
      </c>
      <c r="E89" s="36">
        <f aca="true" t="shared" si="9" ref="E89:E96">$D:$D/$B:$B*100</f>
        <v>58.27592993505215</v>
      </c>
      <c r="F89" s="36">
        <f>$D:$D/$C:$C*100</f>
        <v>100</v>
      </c>
      <c r="G89" s="43">
        <v>7570.6</v>
      </c>
      <c r="H89" s="36">
        <f>$D:$D/$G:$G*100</f>
        <v>117.33548199614296</v>
      </c>
      <c r="I89" s="43">
        <f>D89-июль!D88</f>
        <v>1269</v>
      </c>
    </row>
    <row r="90" spans="1:9" ht="12.75">
      <c r="A90" s="16" t="s">
        <v>89</v>
      </c>
      <c r="B90" s="35">
        <v>183002.4</v>
      </c>
      <c r="C90" s="35">
        <v>96134.8</v>
      </c>
      <c r="D90" s="35">
        <v>34149.4</v>
      </c>
      <c r="E90" s="36">
        <f t="shared" si="9"/>
        <v>18.66062958737153</v>
      </c>
      <c r="F90" s="36">
        <f>$D:$D/$C:$C*100</f>
        <v>35.52241227942431</v>
      </c>
      <c r="G90" s="35">
        <v>26297.1</v>
      </c>
      <c r="H90" s="36">
        <f>$D:$D/$G:$G*100</f>
        <v>129.8599465340285</v>
      </c>
      <c r="I90" s="43">
        <f>D90-июль!D89</f>
        <v>9214.5</v>
      </c>
    </row>
    <row r="91" spans="1:9" ht="12.75">
      <c r="A91" s="14" t="s">
        <v>47</v>
      </c>
      <c r="B91" s="43">
        <v>51741.8</v>
      </c>
      <c r="C91" s="43">
        <v>37374.6</v>
      </c>
      <c r="D91" s="43">
        <v>35691.6</v>
      </c>
      <c r="E91" s="36">
        <f t="shared" si="9"/>
        <v>68.98020555914172</v>
      </c>
      <c r="F91" s="36">
        <f>$D:$D/$C:$C*100</f>
        <v>95.49694177328988</v>
      </c>
      <c r="G91" s="43">
        <v>6118.2</v>
      </c>
      <c r="H91" s="36">
        <f>$D:$D/$G:$G*100</f>
        <v>583.3676571540649</v>
      </c>
      <c r="I91" s="43">
        <f>D91-июль!D90</f>
        <v>921.2999999999956</v>
      </c>
    </row>
    <row r="92" spans="1:9" ht="12.75">
      <c r="A92" s="13" t="s">
        <v>48</v>
      </c>
      <c r="B92" s="42">
        <f>B93+B94+B95+B96</f>
        <v>114551.59999999999</v>
      </c>
      <c r="C92" s="42">
        <f>C93+C94+C95+C96</f>
        <v>84030.9</v>
      </c>
      <c r="D92" s="42">
        <f>D93+D94+D95+D96</f>
        <v>29356.1</v>
      </c>
      <c r="E92" s="33">
        <f t="shared" si="9"/>
        <v>25.62696636275705</v>
      </c>
      <c r="F92" s="33">
        <f>$D:$D/$C:$C*100</f>
        <v>34.93488704750277</v>
      </c>
      <c r="G92" s="42">
        <f>G93+G94+G95+G96</f>
        <v>25033.9</v>
      </c>
      <c r="H92" s="33">
        <f>$D:$D/$G:$G*100</f>
        <v>117.26538813369069</v>
      </c>
      <c r="I92" s="42">
        <f>D92-июль!D91</f>
        <v>4857.299999999996</v>
      </c>
    </row>
    <row r="93" spans="1:9" ht="12.75">
      <c r="A93" s="14" t="s">
        <v>49</v>
      </c>
      <c r="B93" s="43">
        <v>858.4</v>
      </c>
      <c r="C93" s="43">
        <v>858.4</v>
      </c>
      <c r="D93" s="43">
        <v>854.8</v>
      </c>
      <c r="E93" s="36">
        <f t="shared" si="9"/>
        <v>99.58061509785648</v>
      </c>
      <c r="F93" s="36">
        <v>0</v>
      </c>
      <c r="G93" s="43">
        <v>0</v>
      </c>
      <c r="H93" s="36">
        <v>0</v>
      </c>
      <c r="I93" s="43">
        <f>D93-июль!D92</f>
        <v>854.8</v>
      </c>
    </row>
    <row r="94" spans="1:9" ht="12.75">
      <c r="A94" s="14" t="s">
        <v>50</v>
      </c>
      <c r="B94" s="43">
        <v>26464.5</v>
      </c>
      <c r="C94" s="43">
        <v>14818.6</v>
      </c>
      <c r="D94" s="43">
        <v>1600</v>
      </c>
      <c r="E94" s="36">
        <f t="shared" si="9"/>
        <v>6.045834986491337</v>
      </c>
      <c r="F94" s="36">
        <f>$D:$D/$C:$C*100</f>
        <v>10.797241304846612</v>
      </c>
      <c r="G94" s="43">
        <v>2305.7</v>
      </c>
      <c r="H94" s="36">
        <v>0</v>
      </c>
      <c r="I94" s="43">
        <f>D94-июль!D93</f>
        <v>0</v>
      </c>
    </row>
    <row r="95" spans="1:9" ht="12.75">
      <c r="A95" s="14" t="s">
        <v>51</v>
      </c>
      <c r="B95" s="43">
        <v>55498.5</v>
      </c>
      <c r="C95" s="43">
        <v>44755.4</v>
      </c>
      <c r="D95" s="43">
        <v>16682</v>
      </c>
      <c r="E95" s="36">
        <f t="shared" si="9"/>
        <v>30.058470048740055</v>
      </c>
      <c r="F95" s="36">
        <f>$D:$D/$C:$C*100</f>
        <v>37.27371445680298</v>
      </c>
      <c r="G95" s="43">
        <v>13284.7</v>
      </c>
      <c r="H95" s="36">
        <f>$D:$D/$G:$G*100</f>
        <v>125.57302761823752</v>
      </c>
      <c r="I95" s="43">
        <f>D95-июль!D94</f>
        <v>2859.3999999999996</v>
      </c>
    </row>
    <row r="96" spans="1:9" ht="12.75">
      <c r="A96" s="14" t="s">
        <v>52</v>
      </c>
      <c r="B96" s="43">
        <v>31730.2</v>
      </c>
      <c r="C96" s="43">
        <v>23598.5</v>
      </c>
      <c r="D96" s="43">
        <v>10219.3</v>
      </c>
      <c r="E96" s="36">
        <f t="shared" si="9"/>
        <v>32.20685655936615</v>
      </c>
      <c r="F96" s="36">
        <f>$D:$D/$C:$C*100</f>
        <v>43.304871072313915</v>
      </c>
      <c r="G96" s="43">
        <v>9443.5</v>
      </c>
      <c r="H96" s="36">
        <f>$D:$D/$G:$G*100</f>
        <v>108.21517445862231</v>
      </c>
      <c r="I96" s="43">
        <f>D96-июль!D95</f>
        <v>1143.0999999999985</v>
      </c>
    </row>
    <row r="97" spans="1:9" ht="12.75">
      <c r="A97" s="17" t="s">
        <v>53</v>
      </c>
      <c r="B97" s="42">
        <f>B98+B99+B100+B101+B102</f>
        <v>1133698</v>
      </c>
      <c r="C97" s="42">
        <f aca="true" t="shared" si="10" ref="C97:H97">C98+C99+C100+C101+C102</f>
        <v>730835.9</v>
      </c>
      <c r="D97" s="42">
        <f t="shared" si="10"/>
        <v>690220.3</v>
      </c>
      <c r="E97" s="42">
        <f t="shared" si="10"/>
        <v>300.2535081464349</v>
      </c>
      <c r="F97" s="42">
        <f t="shared" si="10"/>
        <v>455.41421672788897</v>
      </c>
      <c r="G97" s="42">
        <f>G98+G99+G100+G101+G102</f>
        <v>669482.7999999999</v>
      </c>
      <c r="H97" s="42">
        <f t="shared" si="10"/>
        <v>388.11061875241717</v>
      </c>
      <c r="I97" s="42">
        <f>D97-июль!D96</f>
        <v>58509.10000000009</v>
      </c>
    </row>
    <row r="98" spans="1:9" ht="12.75">
      <c r="A98" s="14" t="s">
        <v>54</v>
      </c>
      <c r="B98" s="43">
        <v>438389.4</v>
      </c>
      <c r="C98" s="43">
        <v>279131.7</v>
      </c>
      <c r="D98" s="43">
        <v>268430.7</v>
      </c>
      <c r="E98" s="36">
        <f aca="true" t="shared" si="11" ref="E98:E115">$D:$D/$B:$B*100</f>
        <v>61.23111097120505</v>
      </c>
      <c r="F98" s="36">
        <f aca="true" t="shared" si="12" ref="F98:F105">$D:$D/$C:$C*100</f>
        <v>96.16632578814946</v>
      </c>
      <c r="G98" s="43">
        <v>258276.5</v>
      </c>
      <c r="H98" s="36">
        <f>$D:$D/$G:$G*100</f>
        <v>103.93152299957605</v>
      </c>
      <c r="I98" s="43">
        <f>D98-июль!D97</f>
        <v>29274.800000000017</v>
      </c>
    </row>
    <row r="99" spans="1:9" ht="12.75">
      <c r="A99" s="14" t="s">
        <v>55</v>
      </c>
      <c r="B99" s="43">
        <v>498442.9</v>
      </c>
      <c r="C99" s="43">
        <v>321451.2</v>
      </c>
      <c r="D99" s="43">
        <v>305487.2</v>
      </c>
      <c r="E99" s="36">
        <f t="shared" si="11"/>
        <v>61.288304036430254</v>
      </c>
      <c r="F99" s="36">
        <f t="shared" si="12"/>
        <v>95.03377184468435</v>
      </c>
      <c r="G99" s="43">
        <v>356398.6</v>
      </c>
      <c r="H99" s="36">
        <f>$D:$D/$G:$G*100</f>
        <v>85.7150392846661</v>
      </c>
      <c r="I99" s="43">
        <f>D99-июль!D98</f>
        <v>18931.5</v>
      </c>
    </row>
    <row r="100" spans="1:9" ht="12.75">
      <c r="A100" s="14" t="s">
        <v>134</v>
      </c>
      <c r="B100" s="43">
        <v>104122.1</v>
      </c>
      <c r="C100" s="43">
        <v>66352.4</v>
      </c>
      <c r="D100" s="43">
        <v>61912.8</v>
      </c>
      <c r="E100" s="36">
        <f t="shared" si="11"/>
        <v>59.46172810575276</v>
      </c>
      <c r="F100" s="36">
        <f t="shared" si="12"/>
        <v>93.30905890367193</v>
      </c>
      <c r="G100" s="58">
        <v>0</v>
      </c>
      <c r="H100" s="36">
        <v>0</v>
      </c>
      <c r="I100" s="43">
        <f>D100-июль!D99</f>
        <v>3106.600000000006</v>
      </c>
    </row>
    <row r="101" spans="1:9" ht="12.75">
      <c r="A101" s="14" t="s">
        <v>56</v>
      </c>
      <c r="B101" s="43">
        <v>41624</v>
      </c>
      <c r="C101" s="43">
        <v>33642.9</v>
      </c>
      <c r="D101" s="43">
        <v>26611.2</v>
      </c>
      <c r="E101" s="36">
        <f t="shared" si="11"/>
        <v>63.9323467230444</v>
      </c>
      <c r="F101" s="36">
        <f t="shared" si="12"/>
        <v>79.09900751718789</v>
      </c>
      <c r="G101" s="43">
        <v>27328.2</v>
      </c>
      <c r="H101" s="36">
        <f>$D:$D/$G:$G*100</f>
        <v>97.37633653149494</v>
      </c>
      <c r="I101" s="43">
        <f>D101-июль!D100</f>
        <v>3584.4000000000015</v>
      </c>
    </row>
    <row r="102" spans="1:9" ht="12.75">
      <c r="A102" s="14" t="s">
        <v>57</v>
      </c>
      <c r="B102" s="43">
        <v>51119.6</v>
      </c>
      <c r="C102" s="43">
        <v>30257.7</v>
      </c>
      <c r="D102" s="35">
        <v>27778.4</v>
      </c>
      <c r="E102" s="36">
        <f t="shared" si="11"/>
        <v>54.34001831000243</v>
      </c>
      <c r="F102" s="36">
        <f t="shared" si="12"/>
        <v>91.80605267419533</v>
      </c>
      <c r="G102" s="35">
        <v>27479.5</v>
      </c>
      <c r="H102" s="36">
        <f>$D:$D/$G:$G*100</f>
        <v>101.08771993668006</v>
      </c>
      <c r="I102" s="43">
        <f>D102-июль!D101</f>
        <v>3611.800000000003</v>
      </c>
    </row>
    <row r="103" spans="1:9" ht="25.5">
      <c r="A103" s="17" t="s">
        <v>58</v>
      </c>
      <c r="B103" s="42">
        <f>B104+B105</f>
        <v>162782.8</v>
      </c>
      <c r="C103" s="42">
        <f>C104+C105</f>
        <v>81421.59999999999</v>
      </c>
      <c r="D103" s="42">
        <f>D104+D105</f>
        <v>58029.6</v>
      </c>
      <c r="E103" s="33">
        <f t="shared" si="11"/>
        <v>35.64848374644004</v>
      </c>
      <c r="F103" s="33">
        <f t="shared" si="12"/>
        <v>71.27052280967213</v>
      </c>
      <c r="G103" s="42">
        <f>G104+G105</f>
        <v>70613.90000000001</v>
      </c>
      <c r="H103" s="33">
        <f>$D:$D/$G:$G*100</f>
        <v>82.17872118662189</v>
      </c>
      <c r="I103" s="42">
        <f>D103-июль!D102</f>
        <v>6713.799999999996</v>
      </c>
    </row>
    <row r="104" spans="1:9" ht="12.75">
      <c r="A104" s="14" t="s">
        <v>59</v>
      </c>
      <c r="B104" s="43">
        <v>159875.5</v>
      </c>
      <c r="C104" s="43">
        <v>79627.7</v>
      </c>
      <c r="D104" s="43">
        <v>56253.7</v>
      </c>
      <c r="E104" s="36">
        <f t="shared" si="11"/>
        <v>35.18594156077698</v>
      </c>
      <c r="F104" s="36">
        <f t="shared" si="12"/>
        <v>70.64589332606617</v>
      </c>
      <c r="G104" s="43">
        <v>68716.6</v>
      </c>
      <c r="H104" s="36">
        <f>$D:$D/$G:$G*100</f>
        <v>81.86333433260667</v>
      </c>
      <c r="I104" s="43">
        <f>D104-июль!D103</f>
        <v>6513.699999999997</v>
      </c>
    </row>
    <row r="105" spans="1:9" ht="25.5">
      <c r="A105" s="14" t="s">
        <v>60</v>
      </c>
      <c r="B105" s="43">
        <v>2907.3</v>
      </c>
      <c r="C105" s="43">
        <v>1793.9</v>
      </c>
      <c r="D105" s="43">
        <v>1775.9</v>
      </c>
      <c r="E105" s="36">
        <f t="shared" si="11"/>
        <v>61.08416744058061</v>
      </c>
      <c r="F105" s="36">
        <f t="shared" si="12"/>
        <v>98.99659958749095</v>
      </c>
      <c r="G105" s="43">
        <v>1897.3</v>
      </c>
      <c r="H105" s="36">
        <f>$D:$D/$G:$G*100</f>
        <v>93.60143361619143</v>
      </c>
      <c r="I105" s="43">
        <f>D105-июль!D104</f>
        <v>200.10000000000014</v>
      </c>
    </row>
    <row r="106" spans="1:9" ht="12.75">
      <c r="A106" s="17" t="s">
        <v>116</v>
      </c>
      <c r="B106" s="42">
        <f>B107</f>
        <v>44.8</v>
      </c>
      <c r="C106" s="42">
        <v>44.8</v>
      </c>
      <c r="D106" s="42">
        <f>D107</f>
        <v>44.8</v>
      </c>
      <c r="E106" s="33">
        <f t="shared" si="11"/>
        <v>100</v>
      </c>
      <c r="F106" s="33">
        <v>0</v>
      </c>
      <c r="G106" s="42">
        <f>G107</f>
        <v>44.8</v>
      </c>
      <c r="H106" s="33">
        <v>0</v>
      </c>
      <c r="I106" s="42">
        <f>D106-июль!D105</f>
        <v>0</v>
      </c>
    </row>
    <row r="107" spans="1:9" ht="12.75">
      <c r="A107" s="14" t="s">
        <v>117</v>
      </c>
      <c r="B107" s="43">
        <v>44.8</v>
      </c>
      <c r="C107" s="43">
        <v>44.8</v>
      </c>
      <c r="D107" s="43">
        <v>44.8</v>
      </c>
      <c r="E107" s="36">
        <f t="shared" si="11"/>
        <v>100</v>
      </c>
      <c r="F107" s="36">
        <v>0</v>
      </c>
      <c r="G107" s="43">
        <v>44.8</v>
      </c>
      <c r="H107" s="36">
        <v>0</v>
      </c>
      <c r="I107" s="43">
        <f>D107-июль!D106</f>
        <v>0</v>
      </c>
    </row>
    <row r="108" spans="1:9" ht="12.75">
      <c r="A108" s="17" t="s">
        <v>61</v>
      </c>
      <c r="B108" s="42">
        <f>B109+B110+B111+B112+B113</f>
        <v>223854.9</v>
      </c>
      <c r="C108" s="42">
        <f>C109+C110+C111+C112+C113</f>
        <v>140120.1</v>
      </c>
      <c r="D108" s="42">
        <f>D109+D110+D111+D112+D113</f>
        <v>78517.79999999999</v>
      </c>
      <c r="E108" s="33">
        <f t="shared" si="11"/>
        <v>35.07530994407538</v>
      </c>
      <c r="F108" s="33">
        <f aca="true" t="shared" si="13" ref="F108:F115">$D:$D/$C:$C*100</f>
        <v>56.03607191259498</v>
      </c>
      <c r="G108" s="42">
        <f>G109+G110+G111+G112+G113</f>
        <v>63732.1</v>
      </c>
      <c r="H108" s="33">
        <f>$D:$D/$G:$G*100</f>
        <v>123.19976903318735</v>
      </c>
      <c r="I108" s="42">
        <f>D108-июль!D107</f>
        <v>21161.299999999996</v>
      </c>
    </row>
    <row r="109" spans="1:9" ht="12.75">
      <c r="A109" s="14" t="s">
        <v>62</v>
      </c>
      <c r="B109" s="43">
        <v>800</v>
      </c>
      <c r="C109" s="43">
        <v>649.1</v>
      </c>
      <c r="D109" s="43">
        <v>649.1</v>
      </c>
      <c r="E109" s="36">
        <f t="shared" si="11"/>
        <v>81.1375</v>
      </c>
      <c r="F109" s="36">
        <f t="shared" si="13"/>
        <v>100</v>
      </c>
      <c r="G109" s="43">
        <v>365</v>
      </c>
      <c r="H109" s="36">
        <f>$D:$D/$G:$G*100</f>
        <v>177.83561643835617</v>
      </c>
      <c r="I109" s="43">
        <f>D109-июль!D108</f>
        <v>93.60000000000002</v>
      </c>
    </row>
    <row r="110" spans="1:9" ht="12.75">
      <c r="A110" s="14" t="s">
        <v>63</v>
      </c>
      <c r="B110" s="43">
        <v>55012.6</v>
      </c>
      <c r="C110" s="43">
        <v>29809.3</v>
      </c>
      <c r="D110" s="43">
        <v>29809.3</v>
      </c>
      <c r="E110" s="36">
        <f t="shared" si="11"/>
        <v>54.18631368086584</v>
      </c>
      <c r="F110" s="36">
        <f t="shared" si="13"/>
        <v>100</v>
      </c>
      <c r="G110" s="43">
        <v>28055.2</v>
      </c>
      <c r="H110" s="36">
        <f>$D:$D/$G:$G*100</f>
        <v>106.25231686104537</v>
      </c>
      <c r="I110" s="43">
        <f>D110-июль!D109</f>
        <v>5559.700000000001</v>
      </c>
    </row>
    <row r="111" spans="1:9" ht="12.75">
      <c r="A111" s="14" t="s">
        <v>64</v>
      </c>
      <c r="B111" s="43">
        <v>27308</v>
      </c>
      <c r="C111" s="43">
        <v>17741.3</v>
      </c>
      <c r="D111" s="43">
        <v>14961.3</v>
      </c>
      <c r="E111" s="36">
        <f t="shared" si="11"/>
        <v>54.787241833894825</v>
      </c>
      <c r="F111" s="36">
        <f t="shared" si="13"/>
        <v>84.33034783245873</v>
      </c>
      <c r="G111" s="43">
        <v>12773</v>
      </c>
      <c r="H111" s="36">
        <f>$D:$D/$G:$G*100</f>
        <v>117.13223205198464</v>
      </c>
      <c r="I111" s="43">
        <f>D111-июль!D110</f>
        <v>1513.5</v>
      </c>
    </row>
    <row r="112" spans="1:9" ht="12.75">
      <c r="A112" s="14" t="s">
        <v>65</v>
      </c>
      <c r="B112" s="35">
        <v>115100.4</v>
      </c>
      <c r="C112" s="35">
        <v>74639.2</v>
      </c>
      <c r="D112" s="35">
        <v>16170</v>
      </c>
      <c r="E112" s="36">
        <f t="shared" si="11"/>
        <v>14.048604522660218</v>
      </c>
      <c r="F112" s="36">
        <f t="shared" si="13"/>
        <v>21.664219337827845</v>
      </c>
      <c r="G112" s="35">
        <v>5478.8</v>
      </c>
      <c r="H112" s="36">
        <v>0</v>
      </c>
      <c r="I112" s="43">
        <f>D112-июль!D111</f>
        <v>12172.3</v>
      </c>
    </row>
    <row r="113" spans="1:9" ht="12.75">
      <c r="A113" s="14" t="s">
        <v>66</v>
      </c>
      <c r="B113" s="43">
        <v>25633.9</v>
      </c>
      <c r="C113" s="43">
        <v>17281.2</v>
      </c>
      <c r="D113" s="43">
        <v>16928.1</v>
      </c>
      <c r="E113" s="36">
        <f t="shared" si="11"/>
        <v>66.03794194406625</v>
      </c>
      <c r="F113" s="36">
        <f t="shared" si="13"/>
        <v>97.9567391153392</v>
      </c>
      <c r="G113" s="43">
        <v>17060.1</v>
      </c>
      <c r="H113" s="36">
        <f>$D:$D/$G:$G*100</f>
        <v>99.22626479328962</v>
      </c>
      <c r="I113" s="43">
        <f>D113-июль!D112</f>
        <v>1822.199999999999</v>
      </c>
    </row>
    <row r="114" spans="1:9" ht="12.75">
      <c r="A114" s="17" t="s">
        <v>73</v>
      </c>
      <c r="B114" s="34">
        <f>B115+B116+B117</f>
        <v>32494</v>
      </c>
      <c r="C114" s="34">
        <f>C115+C116+C117</f>
        <v>20664.7</v>
      </c>
      <c r="D114" s="34">
        <f>D115+D116+D117</f>
        <v>18888.1</v>
      </c>
      <c r="E114" s="33">
        <f t="shared" si="11"/>
        <v>58.12796208530805</v>
      </c>
      <c r="F114" s="33">
        <f t="shared" si="13"/>
        <v>91.40273025981503</v>
      </c>
      <c r="G114" s="34">
        <f>G115+G116+G117</f>
        <v>17702.3</v>
      </c>
      <c r="H114" s="33">
        <f>$D:$D/$G:$G*100</f>
        <v>106.69856459330143</v>
      </c>
      <c r="I114" s="42">
        <f>D114-июль!D113</f>
        <v>2299.699999999997</v>
      </c>
    </row>
    <row r="115" spans="1:9" ht="12.75">
      <c r="A115" s="51" t="s">
        <v>74</v>
      </c>
      <c r="B115" s="35">
        <v>26937.7</v>
      </c>
      <c r="C115" s="35">
        <v>17134.4</v>
      </c>
      <c r="D115" s="35">
        <v>16901.6</v>
      </c>
      <c r="E115" s="36">
        <f t="shared" si="11"/>
        <v>62.7432928572224</v>
      </c>
      <c r="F115" s="36">
        <f t="shared" si="13"/>
        <v>98.64132972266316</v>
      </c>
      <c r="G115" s="35">
        <v>15590.6</v>
      </c>
      <c r="H115" s="36">
        <f>$D:$D/$G:$G*100</f>
        <v>108.40891306299949</v>
      </c>
      <c r="I115" s="43">
        <f>D115-июль!D114</f>
        <v>2053.399999999998</v>
      </c>
    </row>
    <row r="116" spans="1:9" ht="13.5" customHeight="1">
      <c r="A116" s="18" t="s">
        <v>75</v>
      </c>
      <c r="B116" s="35">
        <v>2515</v>
      </c>
      <c r="C116" s="35">
        <v>1500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D116-июль!D115</f>
        <v>0</v>
      </c>
    </row>
    <row r="117" spans="1:9" ht="25.5">
      <c r="A117" s="18" t="s">
        <v>85</v>
      </c>
      <c r="B117" s="35">
        <v>3041.3</v>
      </c>
      <c r="C117" s="35">
        <v>2030.3</v>
      </c>
      <c r="D117" s="35">
        <v>1986.5</v>
      </c>
      <c r="E117" s="36">
        <f>$D:$D/$B:$B*100</f>
        <v>65.31746292703777</v>
      </c>
      <c r="F117" s="36">
        <f>$D:$D/$C:$C*100</f>
        <v>97.84268334728858</v>
      </c>
      <c r="G117" s="35">
        <v>2111.7</v>
      </c>
      <c r="H117" s="36">
        <f>$D:$D/$G:$G*100</f>
        <v>94.07112752758442</v>
      </c>
      <c r="I117" s="43">
        <f>D117-июль!D116</f>
        <v>246.29999999999995</v>
      </c>
    </row>
    <row r="118" spans="1:9" ht="26.25" customHeight="1">
      <c r="A118" s="19" t="s">
        <v>93</v>
      </c>
      <c r="B118" s="34">
        <f>B119</f>
        <v>425</v>
      </c>
      <c r="C118" s="34">
        <f>C119</f>
        <v>120</v>
      </c>
      <c r="D118" s="34">
        <f>D119</f>
        <v>4.7</v>
      </c>
      <c r="E118" s="36">
        <f>$D:$D/$B:$B*100</f>
        <v>1.1058823529411765</v>
      </c>
      <c r="F118" s="36">
        <f>$D:$D/$C:$C*100</f>
        <v>3.916666666666667</v>
      </c>
      <c r="G118" s="34">
        <f>G119</f>
        <v>55.8</v>
      </c>
      <c r="H118" s="36">
        <v>0</v>
      </c>
      <c r="I118" s="43">
        <f>D118-июль!D117</f>
        <v>0</v>
      </c>
    </row>
    <row r="119" spans="1:9" ht="13.5" customHeight="1">
      <c r="A119" s="18" t="s">
        <v>94</v>
      </c>
      <c r="B119" s="35">
        <v>425</v>
      </c>
      <c r="C119" s="35">
        <v>120</v>
      </c>
      <c r="D119" s="35">
        <v>4.7</v>
      </c>
      <c r="E119" s="36">
        <f>$D:$D/$B:$B*100</f>
        <v>1.1058823529411765</v>
      </c>
      <c r="F119" s="36">
        <f>$D:$D/$C:$C*100</f>
        <v>3.916666666666667</v>
      </c>
      <c r="G119" s="35">
        <v>55.8</v>
      </c>
      <c r="H119" s="36">
        <v>0</v>
      </c>
      <c r="I119" s="43">
        <f>D119-июль!D118</f>
        <v>0</v>
      </c>
    </row>
    <row r="120" spans="1:9" ht="18.75" customHeight="1">
      <c r="A120" s="20" t="s">
        <v>67</v>
      </c>
      <c r="B120" s="42">
        <f>B75+B84+B85+B86+B92+B97+B103+B106+B108+B114+B118</f>
        <v>2032138</v>
      </c>
      <c r="C120" s="42">
        <f>C75+C84+C85+C86+C92+C97+C103+C106+C108+C114+C118</f>
        <v>1273358.3</v>
      </c>
      <c r="D120" s="42">
        <f>D75+D84+D85+D86+D92+D97+D103+D106+D108+D114+D118</f>
        <v>1015788.4</v>
      </c>
      <c r="E120" s="33">
        <f>$D:$D/$B:$B*100</f>
        <v>49.98619188263789</v>
      </c>
      <c r="F120" s="33">
        <f>$D:$D/$C:$C*100</f>
        <v>79.77239399154189</v>
      </c>
      <c r="G120" s="42">
        <f>G75+G84+G85+G86+G92+G97+G103+G106+G108+G114+G118</f>
        <v>938526.2000000001</v>
      </c>
      <c r="H120" s="33">
        <f>$D:$D/$G:$G*100</f>
        <v>108.23229015876169</v>
      </c>
      <c r="I120" s="42">
        <f>I114+I108+I103+I97+I92+I86+I85+I84+I75</f>
        <v>121059.20000000007</v>
      </c>
    </row>
    <row r="121" spans="1:9" ht="26.25" customHeight="1">
      <c r="A121" s="21" t="s">
        <v>68</v>
      </c>
      <c r="B121" s="37">
        <f>B73-B120</f>
        <v>-46559</v>
      </c>
      <c r="C121" s="37">
        <f>C73-C120</f>
        <v>-208098.04000000004</v>
      </c>
      <c r="D121" s="37">
        <f>D73-D120</f>
        <v>45629.80999999994</v>
      </c>
      <c r="E121" s="37"/>
      <c r="F121" s="37"/>
      <c r="G121" s="37">
        <f>G73-G120</f>
        <v>33889.640000000014</v>
      </c>
      <c r="H121" s="37"/>
      <c r="I121" s="42">
        <f>D121-июль!D120</f>
        <v>-15578.189999999944</v>
      </c>
    </row>
    <row r="122" spans="1:9" ht="24" customHeight="1">
      <c r="A122" s="3" t="s">
        <v>69</v>
      </c>
      <c r="B122" s="35" t="s">
        <v>135</v>
      </c>
      <c r="C122" s="35"/>
      <c r="D122" s="35" t="s">
        <v>157</v>
      </c>
      <c r="E122" s="35"/>
      <c r="F122" s="35"/>
      <c r="G122" s="35"/>
      <c r="H122" s="34"/>
      <c r="I122" s="42"/>
    </row>
    <row r="123" spans="1:9" ht="12.75">
      <c r="A123" s="8" t="s">
        <v>70</v>
      </c>
      <c r="B123" s="34">
        <f>B125+B126</f>
        <v>7828</v>
      </c>
      <c r="C123" s="35"/>
      <c r="D123" s="34">
        <f>D125+D126</f>
        <v>28458.300000000003</v>
      </c>
      <c r="E123" s="35"/>
      <c r="F123" s="35"/>
      <c r="G123" s="47"/>
      <c r="H123" s="44"/>
      <c r="I123" s="42">
        <f>I125+I126</f>
        <v>-15578.1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2"/>
    </row>
    <row r="125" spans="1:9" ht="12.75">
      <c r="A125" s="10" t="s">
        <v>71</v>
      </c>
      <c r="B125" s="35">
        <v>11</v>
      </c>
      <c r="C125" s="35"/>
      <c r="D125" s="35">
        <v>13742.2</v>
      </c>
      <c r="E125" s="35"/>
      <c r="F125" s="35"/>
      <c r="G125" s="35"/>
      <c r="H125" s="44"/>
      <c r="I125" s="43">
        <f>D125-июль!D124</f>
        <v>-6236.5</v>
      </c>
    </row>
    <row r="126" spans="1:9" ht="12.75">
      <c r="A126" s="3" t="s">
        <v>72</v>
      </c>
      <c r="B126" s="35">
        <v>7817</v>
      </c>
      <c r="C126" s="35"/>
      <c r="D126" s="35">
        <v>14716.1</v>
      </c>
      <c r="E126" s="35"/>
      <c r="F126" s="35"/>
      <c r="G126" s="35"/>
      <c r="H126" s="44"/>
      <c r="I126" s="43">
        <f>D126-июль!D125</f>
        <v>-9341.6</v>
      </c>
    </row>
    <row r="127" spans="1:9" ht="12.75">
      <c r="A127" s="8" t="s">
        <v>119</v>
      </c>
      <c r="B127" s="50">
        <f>B128+B129</f>
        <v>0</v>
      </c>
      <c r="C127" s="50"/>
      <c r="D127" s="50">
        <f>D128-D129</f>
        <v>-25000</v>
      </c>
      <c r="E127" s="50"/>
      <c r="F127" s="50"/>
      <c r="G127" s="50"/>
      <c r="H127" s="52"/>
      <c r="I127" s="43">
        <f>D127-июль!D126</f>
        <v>0</v>
      </c>
    </row>
    <row r="128" spans="1:9" ht="12.75">
      <c r="A128" s="5" t="s">
        <v>120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2"/>
    </row>
    <row r="129" spans="1:9" ht="12.75">
      <c r="A129" s="5" t="s">
        <v>121</v>
      </c>
      <c r="B129" s="45">
        <v>0</v>
      </c>
      <c r="C129" s="45"/>
      <c r="D129" s="45">
        <v>25000</v>
      </c>
      <c r="E129" s="45"/>
      <c r="F129" s="45"/>
      <c r="G129" s="45"/>
      <c r="H129" s="46"/>
      <c r="I129" s="42"/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91</v>
      </c>
    </row>
    <row r="133" ht="12.75" customHeight="1" hidden="1"/>
    <row r="135" spans="1:9" ht="31.5">
      <c r="A135" s="23" t="s">
        <v>126</v>
      </c>
      <c r="B135" s="31" t="s">
        <v>118</v>
      </c>
      <c r="C135" s="31"/>
      <c r="D135" s="31"/>
      <c r="E135" s="31"/>
      <c r="F135" s="31"/>
      <c r="G135" s="31"/>
      <c r="H135" s="31"/>
      <c r="I135" s="32"/>
    </row>
  </sheetData>
  <sheetProtection/>
  <mergeCells count="14"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75" sqref="A7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6" t="s">
        <v>122</v>
      </c>
      <c r="B1" s="66"/>
      <c r="C1" s="66"/>
      <c r="D1" s="66"/>
      <c r="E1" s="66"/>
      <c r="F1" s="66"/>
      <c r="G1" s="66"/>
      <c r="H1" s="66"/>
      <c r="I1" s="38"/>
    </row>
    <row r="2" spans="1:9" ht="15">
      <c r="A2" s="67" t="s">
        <v>158</v>
      </c>
      <c r="B2" s="67"/>
      <c r="C2" s="67"/>
      <c r="D2" s="67"/>
      <c r="E2" s="67"/>
      <c r="F2" s="67"/>
      <c r="G2" s="67"/>
      <c r="H2" s="67"/>
      <c r="I2" s="39"/>
    </row>
    <row r="3" spans="1:9" ht="5.25" customHeight="1" hidden="1">
      <c r="A3" s="68" t="s">
        <v>0</v>
      </c>
      <c r="B3" s="68"/>
      <c r="C3" s="68"/>
      <c r="D3" s="68"/>
      <c r="E3" s="68"/>
      <c r="F3" s="68"/>
      <c r="G3" s="68"/>
      <c r="H3" s="68"/>
      <c r="I3" s="40"/>
    </row>
    <row r="4" spans="1:9" ht="45" customHeight="1">
      <c r="A4" s="9" t="s">
        <v>1</v>
      </c>
      <c r="B4" s="24" t="s">
        <v>2</v>
      </c>
      <c r="C4" s="24" t="s">
        <v>150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9" t="s">
        <v>3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56" t="s">
        <v>130</v>
      </c>
      <c r="B7" s="42">
        <f>B8+B16+B21+B25+B28+B32+B35+B42+B43+B44+B48</f>
        <v>404584.51999999996</v>
      </c>
      <c r="C7" s="42">
        <f>C8+C16+C21+C25+C28+C32+C35+C42+C43+C44+C48</f>
        <v>259712.27000000002</v>
      </c>
      <c r="D7" s="42">
        <f>D8+D16+D21+D25+D28+D32+D35+D42+D43+D44+D48+D64</f>
        <v>255976.27000000002</v>
      </c>
      <c r="E7" s="33">
        <f>$D:$D/$B:$B*100</f>
        <v>63.268923388368904</v>
      </c>
      <c r="F7" s="33">
        <f>$D:$D/$C:$C*100</f>
        <v>98.56148498490272</v>
      </c>
      <c r="G7" s="42">
        <f>G8+G16+G21+G25+G28+G32+G35+G42+G43+G44+G48+G64</f>
        <v>256013.4100000001</v>
      </c>
      <c r="H7" s="33">
        <f>$D:$D/$G:$G*100</f>
        <v>99.98549294742018</v>
      </c>
      <c r="I7" s="42">
        <f>I8+I16+I21+I25+I28+I32+I35+I42+I43+I44+I48+I64</f>
        <v>25713.95</v>
      </c>
    </row>
    <row r="8" spans="1:9" ht="12.75">
      <c r="A8" s="6" t="s">
        <v>4</v>
      </c>
      <c r="B8" s="33">
        <f>B9+B10</f>
        <v>215705.87</v>
      </c>
      <c r="C8" s="33">
        <f>C9+C10</f>
        <v>137785</v>
      </c>
      <c r="D8" s="33">
        <f>D9+D10</f>
        <v>145032.5</v>
      </c>
      <c r="E8" s="33">
        <f>$D:$D/$B:$B*100</f>
        <v>67.23623237513193</v>
      </c>
      <c r="F8" s="33">
        <f>$D:$D/$C:$C*100</f>
        <v>105.26000653191568</v>
      </c>
      <c r="G8" s="33">
        <f>G9+G10</f>
        <v>138335.68000000005</v>
      </c>
      <c r="H8" s="33">
        <f>$D:$D/$G:$G*100</f>
        <v>104.84099257689697</v>
      </c>
      <c r="I8" s="33">
        <f>I9+I10</f>
        <v>15439.85</v>
      </c>
    </row>
    <row r="9" spans="1:9" ht="25.5">
      <c r="A9" s="4" t="s">
        <v>5</v>
      </c>
      <c r="B9" s="34">
        <v>2404.3</v>
      </c>
      <c r="C9" s="34">
        <v>1481</v>
      </c>
      <c r="D9" s="34">
        <v>2907.65</v>
      </c>
      <c r="E9" s="33">
        <f>$D:$D/$B:$B*100</f>
        <v>120.9354073950838</v>
      </c>
      <c r="F9" s="33">
        <f>$D:$D/$C:$C*100</f>
        <v>196.33018230925052</v>
      </c>
      <c r="G9" s="53">
        <v>1618.89</v>
      </c>
      <c r="H9" s="33">
        <f>$D:$D/$G:$G*100</f>
        <v>179.60763239009447</v>
      </c>
      <c r="I9" s="53">
        <v>204.27</v>
      </c>
    </row>
    <row r="10" spans="1:9" ht="12.75" customHeight="1">
      <c r="A10" s="72" t="s">
        <v>82</v>
      </c>
      <c r="B10" s="59">
        <f>B12+B13+B14+B15</f>
        <v>213301.57</v>
      </c>
      <c r="C10" s="59">
        <f>C12+C13+C14+C15</f>
        <v>136304</v>
      </c>
      <c r="D10" s="59">
        <f>D12+D13+D14+D15</f>
        <v>142124.85</v>
      </c>
      <c r="E10" s="61">
        <f>$D:$D/$B:$B*100</f>
        <v>66.6309441604204</v>
      </c>
      <c r="F10" s="61">
        <f>$D:$D/$C:$C*100</f>
        <v>104.27049096138046</v>
      </c>
      <c r="G10" s="59">
        <f>G12+G13+G14+G15</f>
        <v>136716.79000000004</v>
      </c>
      <c r="H10" s="61">
        <f>$D:$D/$G:$G*100</f>
        <v>103.95566630843219</v>
      </c>
      <c r="I10" s="59">
        <f>I12+I13+I14+I15</f>
        <v>15235.58</v>
      </c>
    </row>
    <row r="11" spans="1:9" ht="12.75">
      <c r="A11" s="73"/>
      <c r="B11" s="60"/>
      <c r="C11" s="60"/>
      <c r="D11" s="60"/>
      <c r="E11" s="62"/>
      <c r="F11" s="62"/>
      <c r="G11" s="60"/>
      <c r="H11" s="62"/>
      <c r="I11" s="60"/>
    </row>
    <row r="12" spans="1:9" ht="51" customHeight="1">
      <c r="A12" s="1" t="s">
        <v>86</v>
      </c>
      <c r="B12" s="35">
        <v>205856.07</v>
      </c>
      <c r="C12" s="35">
        <v>131900</v>
      </c>
      <c r="D12" s="35">
        <v>134760.42</v>
      </c>
      <c r="E12" s="33">
        <f>$D:$D/$B:$B*100</f>
        <v>65.46341820282493</v>
      </c>
      <c r="F12" s="33">
        <f>$D:$D/$C:$C*100</f>
        <v>102.16862774829418</v>
      </c>
      <c r="G12" s="35">
        <v>132247.98</v>
      </c>
      <c r="H12" s="33">
        <f>$D:$D/$G:$G*100</f>
        <v>101.89979461312</v>
      </c>
      <c r="I12" s="35">
        <v>14748.82</v>
      </c>
    </row>
    <row r="13" spans="1:9" ht="89.25">
      <c r="A13" s="2" t="s">
        <v>87</v>
      </c>
      <c r="B13" s="35">
        <v>3078.1</v>
      </c>
      <c r="C13" s="35">
        <v>1274</v>
      </c>
      <c r="D13" s="35">
        <v>2690.68</v>
      </c>
      <c r="E13" s="33">
        <f>$D:$D/$B:$B*100</f>
        <v>87.41366427341542</v>
      </c>
      <c r="F13" s="33">
        <f>$D:$D/$C:$C*100</f>
        <v>211.1993720565149</v>
      </c>
      <c r="G13" s="35">
        <v>1280.23</v>
      </c>
      <c r="H13" s="33">
        <f>$D:$D/$G:$G*100</f>
        <v>210.17160978886605</v>
      </c>
      <c r="I13" s="35">
        <v>222.16</v>
      </c>
    </row>
    <row r="14" spans="1:9" ht="25.5">
      <c r="A14" s="3" t="s">
        <v>88</v>
      </c>
      <c r="B14" s="35">
        <v>3471</v>
      </c>
      <c r="C14" s="35">
        <v>2485</v>
      </c>
      <c r="D14" s="35">
        <v>3336.79</v>
      </c>
      <c r="E14" s="33">
        <f>$D:$D/$B:$B*100</f>
        <v>96.13339095361567</v>
      </c>
      <c r="F14" s="33">
        <f>$D:$D/$C:$C*100</f>
        <v>134.27726358148894</v>
      </c>
      <c r="G14" s="35">
        <v>2551.64</v>
      </c>
      <c r="H14" s="33">
        <f>$D:$D/$G:$G*100</f>
        <v>130.77040648367324</v>
      </c>
      <c r="I14" s="35">
        <v>100.67</v>
      </c>
    </row>
    <row r="15" spans="1:9" ht="65.25" customHeight="1">
      <c r="A15" s="7" t="s">
        <v>90</v>
      </c>
      <c r="B15" s="35">
        <v>896.4</v>
      </c>
      <c r="C15" s="49">
        <v>645</v>
      </c>
      <c r="D15" s="35">
        <v>1336.96</v>
      </c>
      <c r="E15" s="33">
        <f>$D:$D/$B:$B*100</f>
        <v>149.14770191878625</v>
      </c>
      <c r="F15" s="33">
        <f>$D:$D/$C:$C*100</f>
        <v>207.28062015503878</v>
      </c>
      <c r="G15" s="35">
        <v>636.94</v>
      </c>
      <c r="H15" s="33">
        <f>$D:$D/$G:$G*100</f>
        <v>209.9036015951267</v>
      </c>
      <c r="I15" s="35">
        <v>163.93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15673</v>
      </c>
      <c r="D16" s="42">
        <f>D17+D18+D19+D20</f>
        <v>13718.239999999998</v>
      </c>
      <c r="E16" s="33">
        <f>$D:$D/$B:$B*100</f>
        <v>66.40321409555156</v>
      </c>
      <c r="F16" s="33">
        <f>$D:$D/$C:$C*100</f>
        <v>87.52785044343774</v>
      </c>
      <c r="G16" s="42">
        <f>G17+G18+G19+G20</f>
        <v>18954.18</v>
      </c>
      <c r="H16" s="33">
        <f>$D:$D/$G:$G*100</f>
        <v>72.37580312100022</v>
      </c>
      <c r="I16" s="42">
        <f>I17+I18+I19+I20</f>
        <v>1700.7799999999997</v>
      </c>
    </row>
    <row r="17" spans="1:9" ht="37.5" customHeight="1">
      <c r="A17" s="10" t="s">
        <v>96</v>
      </c>
      <c r="B17" s="35">
        <v>8244.7</v>
      </c>
      <c r="C17" s="49">
        <v>6393</v>
      </c>
      <c r="D17" s="35">
        <v>5547.11</v>
      </c>
      <c r="E17" s="33">
        <f>$D:$D/$B:$B*100</f>
        <v>67.28091986366998</v>
      </c>
      <c r="F17" s="33">
        <f>$D:$D/$C:$C*100</f>
        <v>86.76849679336775</v>
      </c>
      <c r="G17" s="35">
        <v>6370.65</v>
      </c>
      <c r="H17" s="33">
        <f>$D:$D/$G:$G*100</f>
        <v>87.07290464866222</v>
      </c>
      <c r="I17" s="35">
        <v>730.06</v>
      </c>
    </row>
    <row r="18" spans="1:9" ht="56.25" customHeight="1">
      <c r="A18" s="10" t="s">
        <v>97</v>
      </c>
      <c r="B18" s="35">
        <v>113.1</v>
      </c>
      <c r="C18" s="49">
        <v>91</v>
      </c>
      <c r="D18" s="35">
        <v>58.85</v>
      </c>
      <c r="E18" s="33">
        <f>$D:$D/$B:$B*100</f>
        <v>52.03359858532273</v>
      </c>
      <c r="F18" s="33">
        <f>$D:$D/$C:$C*100</f>
        <v>64.67032967032968</v>
      </c>
      <c r="G18" s="35">
        <v>101.54</v>
      </c>
      <c r="H18" s="33">
        <f>$D:$D/$G:$G*100</f>
        <v>57.95745519007287</v>
      </c>
      <c r="I18" s="35">
        <v>7.04</v>
      </c>
    </row>
    <row r="19" spans="1:9" ht="55.5" customHeight="1">
      <c r="A19" s="10" t="s">
        <v>98</v>
      </c>
      <c r="B19" s="35">
        <v>14067</v>
      </c>
      <c r="C19" s="49">
        <v>10401.2</v>
      </c>
      <c r="D19" s="35">
        <v>9260.23</v>
      </c>
      <c r="E19" s="33">
        <f>$D:$D/$B:$B*100</f>
        <v>65.82945901755882</v>
      </c>
      <c r="F19" s="33">
        <f>$D:$D/$C:$C*100</f>
        <v>89.03040033842248</v>
      </c>
      <c r="G19" s="35">
        <v>13361.67</v>
      </c>
      <c r="H19" s="33">
        <f>$D:$D/$G:$G*100</f>
        <v>69.30443574792672</v>
      </c>
      <c r="I19" s="35">
        <v>1163.07</v>
      </c>
    </row>
    <row r="20" spans="1:9" ht="54" customHeight="1">
      <c r="A20" s="10" t="s">
        <v>99</v>
      </c>
      <c r="B20" s="35">
        <v>-1765.8</v>
      </c>
      <c r="C20" s="49">
        <v>-1212.2</v>
      </c>
      <c r="D20" s="35">
        <v>-1147.95</v>
      </c>
      <c r="E20" s="33">
        <f>$D:$D/$B:$B*100</f>
        <v>65.01019367991846</v>
      </c>
      <c r="F20" s="33">
        <f>$D:$D/$C:$C*100</f>
        <v>94.69971951823132</v>
      </c>
      <c r="G20" s="35">
        <v>-879.68</v>
      </c>
      <c r="H20" s="33">
        <f>$D:$D/$G:$G*100</f>
        <v>130.4963168424882</v>
      </c>
      <c r="I20" s="35">
        <v>-199.39</v>
      </c>
    </row>
    <row r="21" spans="1:9" ht="12.75">
      <c r="A21" s="8" t="s">
        <v>7</v>
      </c>
      <c r="B21" s="42">
        <f>B22+B23+B24</f>
        <v>41691.5</v>
      </c>
      <c r="C21" s="42">
        <f>C22+C23+C24</f>
        <v>31454.2</v>
      </c>
      <c r="D21" s="42">
        <f>D22+D23+D24</f>
        <v>27236.9</v>
      </c>
      <c r="E21" s="33">
        <f>$D:$D/$B:$B*100</f>
        <v>65.32962354436756</v>
      </c>
      <c r="F21" s="33">
        <f>$D:$D/$C:$C*100</f>
        <v>86.59225159120246</v>
      </c>
      <c r="G21" s="42">
        <f>G22+G23+G24</f>
        <v>29012.260000000002</v>
      </c>
      <c r="H21" s="33">
        <f>$D:$D/$G:$G*100</f>
        <v>93.88065597095849</v>
      </c>
      <c r="I21" s="42">
        <f>I22+I23+I24</f>
        <v>499.04999999999995</v>
      </c>
    </row>
    <row r="22" spans="1:9" ht="18.75" customHeight="1">
      <c r="A22" s="5" t="s">
        <v>102</v>
      </c>
      <c r="B22" s="35">
        <v>39484.3</v>
      </c>
      <c r="C22" s="35">
        <v>29614.2</v>
      </c>
      <c r="D22" s="35">
        <v>25859.65</v>
      </c>
      <c r="E22" s="33">
        <f>$D:$D/$B:$B*100</f>
        <v>65.49349994808063</v>
      </c>
      <c r="F22" s="33">
        <f>$D:$D/$C:$C*100</f>
        <v>87.32179157296163</v>
      </c>
      <c r="G22" s="35">
        <v>28031.52</v>
      </c>
      <c r="H22" s="33">
        <f>$D:$D/$G:$G*100</f>
        <v>92.2520434139854</v>
      </c>
      <c r="I22" s="35">
        <v>474.18</v>
      </c>
    </row>
    <row r="23" spans="1:9" ht="12.75">
      <c r="A23" s="3" t="s">
        <v>100</v>
      </c>
      <c r="B23" s="35">
        <v>734</v>
      </c>
      <c r="C23" s="35">
        <v>690</v>
      </c>
      <c r="D23" s="35">
        <v>804.78</v>
      </c>
      <c r="E23" s="33">
        <f>$D:$D/$B:$B*100</f>
        <v>109.64305177111717</v>
      </c>
      <c r="F23" s="33">
        <f>$D:$D/$C:$C*100</f>
        <v>116.63478260869564</v>
      </c>
      <c r="G23" s="35">
        <v>417.7</v>
      </c>
      <c r="H23" s="33">
        <f>$D:$D/$G:$G*100</f>
        <v>192.66937993775437</v>
      </c>
      <c r="I23" s="35">
        <v>0.34</v>
      </c>
    </row>
    <row r="24" spans="1:9" ht="27" customHeight="1">
      <c r="A24" s="3" t="s">
        <v>101</v>
      </c>
      <c r="B24" s="35">
        <v>1473.2</v>
      </c>
      <c r="C24" s="35">
        <v>1150</v>
      </c>
      <c r="D24" s="35">
        <v>572.47</v>
      </c>
      <c r="E24" s="33">
        <f>$D:$D/$B:$B*100</f>
        <v>38.858946510996475</v>
      </c>
      <c r="F24" s="33">
        <f>$D:$D/$C:$C*100</f>
        <v>49.78</v>
      </c>
      <c r="G24" s="35">
        <v>563.04</v>
      </c>
      <c r="H24" s="33">
        <f>$D:$D/$G:$G*100</f>
        <v>101.6748366013072</v>
      </c>
      <c r="I24" s="35">
        <v>24.53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7504.5</v>
      </c>
      <c r="D25" s="42">
        <f>$26:$26+$27:$27</f>
        <v>12155.27</v>
      </c>
      <c r="E25" s="33">
        <f>$D:$D/$B:$B*100</f>
        <v>44.975043198022696</v>
      </c>
      <c r="F25" s="33">
        <f>$D:$D/$C:$C*100</f>
        <v>161.9730828169765</v>
      </c>
      <c r="G25" s="42">
        <f>$26:$26+$27:$27</f>
        <v>7116.89</v>
      </c>
      <c r="H25" s="33">
        <f>$D:$D/$G:$G*100</f>
        <v>170.79468700513846</v>
      </c>
      <c r="I25" s="42">
        <f>$26:$26+$27:$27</f>
        <v>2563.77</v>
      </c>
    </row>
    <row r="26" spans="1:9" ht="12.75">
      <c r="A26" s="3" t="s">
        <v>9</v>
      </c>
      <c r="B26" s="35">
        <v>10018.7</v>
      </c>
      <c r="C26" s="35">
        <v>510</v>
      </c>
      <c r="D26" s="35">
        <v>4046.92</v>
      </c>
      <c r="E26" s="33">
        <f>$D:$D/$B:$B*100</f>
        <v>40.39366384860311</v>
      </c>
      <c r="F26" s="33">
        <f>$D:$D/$C:$C*100</f>
        <v>793.5137254901961</v>
      </c>
      <c r="G26" s="35">
        <v>831.96</v>
      </c>
      <c r="H26" s="33">
        <f>$D:$D/$G:$G*100</f>
        <v>486.43204000192316</v>
      </c>
      <c r="I26" s="35">
        <v>1272.4</v>
      </c>
    </row>
    <row r="27" spans="1:9" ht="12.75">
      <c r="A27" s="3" t="s">
        <v>10</v>
      </c>
      <c r="B27" s="35">
        <v>17008</v>
      </c>
      <c r="C27" s="35">
        <v>6994.5</v>
      </c>
      <c r="D27" s="35">
        <v>8108.35</v>
      </c>
      <c r="E27" s="33">
        <f>$D:$D/$B:$B*100</f>
        <v>47.67374176857949</v>
      </c>
      <c r="F27" s="33">
        <f>$D:$D/$C:$C*100</f>
        <v>115.92465508613911</v>
      </c>
      <c r="G27" s="35">
        <v>6284.93</v>
      </c>
      <c r="H27" s="33">
        <f>$D:$D/$G:$G*100</f>
        <v>129.01257452350305</v>
      </c>
      <c r="I27" s="35">
        <v>1291.37</v>
      </c>
    </row>
    <row r="28" spans="1:9" ht="12.75">
      <c r="A28" s="6" t="s">
        <v>11</v>
      </c>
      <c r="B28" s="42">
        <f>B29+B30+B31</f>
        <v>14334.1</v>
      </c>
      <c r="C28" s="42">
        <f>C29+C30+C31</f>
        <v>10653.2</v>
      </c>
      <c r="D28" s="42">
        <f>D29+D30+D31</f>
        <v>9644.04</v>
      </c>
      <c r="E28" s="33">
        <f>$D:$D/$B:$B*100</f>
        <v>67.28040128086172</v>
      </c>
      <c r="F28" s="33">
        <f>$D:$D/$C:$C*100</f>
        <v>90.52716554650246</v>
      </c>
      <c r="G28" s="42">
        <f>G29+G30+G31</f>
        <v>9861.42</v>
      </c>
      <c r="H28" s="33">
        <f>$D:$D/$G:$G*100</f>
        <v>97.7956521474595</v>
      </c>
      <c r="I28" s="42">
        <f>I29+I30+I31</f>
        <v>1098.8400000000001</v>
      </c>
    </row>
    <row r="29" spans="1:9" ht="25.5">
      <c r="A29" s="3" t="s">
        <v>12</v>
      </c>
      <c r="B29" s="35">
        <v>14256.1</v>
      </c>
      <c r="C29" s="35">
        <v>10600</v>
      </c>
      <c r="D29" s="35">
        <v>9402.44</v>
      </c>
      <c r="E29" s="33">
        <f>$D:$D/$B:$B*100</f>
        <v>65.95380223202699</v>
      </c>
      <c r="F29" s="33">
        <f>$D:$D/$C:$C*100</f>
        <v>88.70226415094339</v>
      </c>
      <c r="G29" s="35">
        <v>9805.42</v>
      </c>
      <c r="H29" s="33">
        <f>$D:$D/$G:$G*100</f>
        <v>95.89023213692019</v>
      </c>
      <c r="I29" s="35">
        <v>1069.44</v>
      </c>
    </row>
    <row r="30" spans="1:9" ht="25.5">
      <c r="A30" s="5" t="s">
        <v>104</v>
      </c>
      <c r="B30" s="35">
        <v>58</v>
      </c>
      <c r="C30" s="35">
        <v>43.2</v>
      </c>
      <c r="D30" s="35">
        <v>81.6</v>
      </c>
      <c r="E30" s="33">
        <f>$D:$D/$B:$B*100</f>
        <v>140.68965517241378</v>
      </c>
      <c r="F30" s="33">
        <f>$D:$D/$C:$C*100</f>
        <v>188.88888888888886</v>
      </c>
      <c r="G30" s="35">
        <v>56</v>
      </c>
      <c r="H30" s="33">
        <f>$D:$D/$G:$G*100</f>
        <v>145.7142857142857</v>
      </c>
      <c r="I30" s="35">
        <v>14.4</v>
      </c>
    </row>
    <row r="31" spans="1:9" ht="25.5">
      <c r="A31" s="3" t="s">
        <v>103</v>
      </c>
      <c r="B31" s="35">
        <v>20</v>
      </c>
      <c r="C31" s="35">
        <v>10</v>
      </c>
      <c r="D31" s="35">
        <v>160</v>
      </c>
      <c r="E31" s="33">
        <f>$D:$D/$B:$B*100</f>
        <v>800</v>
      </c>
      <c r="F31" s="33">
        <f>$D:$D/$C:$C*100</f>
        <v>1600</v>
      </c>
      <c r="G31" s="35">
        <v>0</v>
      </c>
      <c r="H31" s="33">
        <v>0</v>
      </c>
      <c r="I31" s="35">
        <v>15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0.06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0.06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B37+B40+B41+B36</f>
        <v>54781.3</v>
      </c>
      <c r="C35" s="42">
        <f>C37+C40+C41+C36</f>
        <v>39638.43000000001</v>
      </c>
      <c r="D35" s="42">
        <f>D37+D40+D41+D36</f>
        <v>31263.95</v>
      </c>
      <c r="E35" s="33">
        <f>$D:$D/$B:$B*100</f>
        <v>57.07047842968313</v>
      </c>
      <c r="F35" s="33">
        <f>$D:$D/$C:$C*100</f>
        <v>78.87282619417569</v>
      </c>
      <c r="G35" s="42">
        <f>G37+G40+G41+G36</f>
        <v>35884.09</v>
      </c>
      <c r="H35" s="33">
        <f>$D:$D/$G:$G*100</f>
        <v>87.12482328519408</v>
      </c>
      <c r="I35" s="42">
        <f>I37+I40+I41+I36</f>
        <v>3500.4900000000002</v>
      </c>
    </row>
    <row r="36" spans="1:9" ht="84" customHeight="1">
      <c r="A36" s="3" t="s">
        <v>156</v>
      </c>
      <c r="B36" s="43">
        <v>0</v>
      </c>
      <c r="C36" s="43">
        <v>0</v>
      </c>
      <c r="D36" s="43">
        <v>1180.01</v>
      </c>
      <c r="E36" s="36">
        <v>0</v>
      </c>
      <c r="F36" s="36">
        <v>0</v>
      </c>
      <c r="G36" s="43">
        <v>0</v>
      </c>
      <c r="H36" s="36">
        <v>0</v>
      </c>
      <c r="I36" s="43">
        <v>0</v>
      </c>
    </row>
    <row r="37" spans="1:9" ht="81.75" customHeight="1">
      <c r="A37" s="1" t="s">
        <v>107</v>
      </c>
      <c r="B37" s="35">
        <f>B38+B39</f>
        <v>52516.3</v>
      </c>
      <c r="C37" s="35">
        <f>C38+C39</f>
        <v>37859.05</v>
      </c>
      <c r="D37" s="35">
        <f>D38+D39</f>
        <v>27882.86</v>
      </c>
      <c r="E37" s="33">
        <f>$D:$D/$B:$B*100</f>
        <v>53.0937251862755</v>
      </c>
      <c r="F37" s="33">
        <f>$D:$D/$C:$C*100</f>
        <v>73.64912748735111</v>
      </c>
      <c r="G37" s="35">
        <f>G38+G39</f>
        <v>34102.659999999996</v>
      </c>
      <c r="H37" s="33">
        <f>$D:$D/$G:$G*100</f>
        <v>81.76154000890254</v>
      </c>
      <c r="I37" s="35">
        <f>I38+I39</f>
        <v>3362.3</v>
      </c>
    </row>
    <row r="38" spans="1:9" ht="76.5">
      <c r="A38" s="1" t="s">
        <v>108</v>
      </c>
      <c r="B38" s="35">
        <v>26658</v>
      </c>
      <c r="C38" s="35">
        <v>18800</v>
      </c>
      <c r="D38" s="35">
        <v>15017.29</v>
      </c>
      <c r="E38" s="33">
        <f>$D:$D/$B:$B*100</f>
        <v>56.33314577237603</v>
      </c>
      <c r="F38" s="33">
        <f>$D:$D/$C:$C*100</f>
        <v>79.87920212765958</v>
      </c>
      <c r="G38" s="35">
        <v>18810.76</v>
      </c>
      <c r="H38" s="33">
        <f>$D:$D/$G:$G*100</f>
        <v>79.83351018247005</v>
      </c>
      <c r="I38" s="35">
        <v>1937.31</v>
      </c>
    </row>
    <row r="39" spans="1:9" ht="76.5">
      <c r="A39" s="3" t="s">
        <v>109</v>
      </c>
      <c r="B39" s="35">
        <v>25858.3</v>
      </c>
      <c r="C39" s="35">
        <v>19059.05</v>
      </c>
      <c r="D39" s="35">
        <v>12865.57</v>
      </c>
      <c r="E39" s="33">
        <f>$D:$D/$B:$B*100</f>
        <v>49.754121500640025</v>
      </c>
      <c r="F39" s="33">
        <f>$D:$D/$C:$C*100</f>
        <v>67.50373182293976</v>
      </c>
      <c r="G39" s="35">
        <v>15291.9</v>
      </c>
      <c r="H39" s="33">
        <f>$D:$D/$G:$G*100</f>
        <v>84.13323393430508</v>
      </c>
      <c r="I39" s="35">
        <v>1424.99</v>
      </c>
    </row>
    <row r="40" spans="1:9" ht="51">
      <c r="A40" s="5" t="s">
        <v>110</v>
      </c>
      <c r="B40" s="35">
        <v>868</v>
      </c>
      <c r="C40" s="35">
        <v>868.01</v>
      </c>
      <c r="D40" s="35">
        <v>865.95</v>
      </c>
      <c r="E40" s="33">
        <f>$D:$D/$B:$B*100</f>
        <v>99.76382488479263</v>
      </c>
      <c r="F40" s="33">
        <f>$D:$D/$C:$C*100</f>
        <v>99.76267554521262</v>
      </c>
      <c r="G40" s="35">
        <v>1033.72</v>
      </c>
      <c r="H40" s="33">
        <f>$D:$D/$G:$G*100</f>
        <v>83.77026660991372</v>
      </c>
      <c r="I40" s="35">
        <v>0</v>
      </c>
    </row>
    <row r="41" spans="1:9" ht="76.5">
      <c r="A41" s="55" t="s">
        <v>127</v>
      </c>
      <c r="B41" s="35">
        <v>1397</v>
      </c>
      <c r="C41" s="35">
        <v>911.37</v>
      </c>
      <c r="D41" s="35">
        <v>1335.13</v>
      </c>
      <c r="E41" s="33">
        <f>$D:$D/$B:$B*100</f>
        <v>95.57122405153902</v>
      </c>
      <c r="F41" s="33">
        <f>$D:$D/$C:$C*100</f>
        <v>146.4970319409241</v>
      </c>
      <c r="G41" s="35">
        <v>747.71</v>
      </c>
      <c r="H41" s="33">
        <f>$D:$D/$G:$G*100</f>
        <v>178.56254430193525</v>
      </c>
      <c r="I41" s="35">
        <v>138.19</v>
      </c>
    </row>
    <row r="42" spans="1:9" ht="25.5">
      <c r="A42" s="4" t="s">
        <v>15</v>
      </c>
      <c r="B42" s="34">
        <v>953.5</v>
      </c>
      <c r="C42" s="34">
        <v>676.5</v>
      </c>
      <c r="D42" s="34">
        <v>645.26</v>
      </c>
      <c r="E42" s="33">
        <f>$D:$D/$B:$B*100</f>
        <v>67.67278447823807</v>
      </c>
      <c r="F42" s="33">
        <f>$D:$D/$C:$C*100</f>
        <v>95.38211382113822</v>
      </c>
      <c r="G42" s="34">
        <v>762.71</v>
      </c>
      <c r="H42" s="33">
        <f>$D:$D/$G:$G*100</f>
        <v>84.60096235790799</v>
      </c>
      <c r="I42" s="34">
        <v>6.96</v>
      </c>
    </row>
    <row r="43" spans="1:9" ht="25.5">
      <c r="A43" s="12" t="s">
        <v>115</v>
      </c>
      <c r="B43" s="34">
        <v>10314.17</v>
      </c>
      <c r="C43" s="34">
        <v>5989.29</v>
      </c>
      <c r="D43" s="34">
        <v>5752.63</v>
      </c>
      <c r="E43" s="33">
        <f>$D:$D/$B:$B*100</f>
        <v>55.774046772546896</v>
      </c>
      <c r="F43" s="33">
        <f>$D:$D/$C:$C*100</f>
        <v>96.04861344166004</v>
      </c>
      <c r="G43" s="34">
        <v>4334.84</v>
      </c>
      <c r="H43" s="33">
        <f>$D:$D/$G:$G*100</f>
        <v>132.70685884600124</v>
      </c>
      <c r="I43" s="34">
        <v>126.35</v>
      </c>
    </row>
    <row r="44" spans="1:9" ht="25.5">
      <c r="A44" s="8" t="s">
        <v>16</v>
      </c>
      <c r="B44" s="42">
        <f>B45+B46+B47</f>
        <v>11286.13</v>
      </c>
      <c r="C44" s="42">
        <f>C45+C46+C47</f>
        <v>4290.75</v>
      </c>
      <c r="D44" s="42">
        <f>D45+D46+D47</f>
        <v>2919.8199999999997</v>
      </c>
      <c r="E44" s="33">
        <f>$D:$D/$B:$B*100</f>
        <v>25.870869819858534</v>
      </c>
      <c r="F44" s="33">
        <f>$D:$D/$C:$C*100</f>
        <v>68.04917555205967</v>
      </c>
      <c r="G44" s="42">
        <f>G45+G46+G47</f>
        <v>5024.070000000001</v>
      </c>
      <c r="H44" s="33">
        <f>$D:$D/$G:$G*100</f>
        <v>58.11662655974139</v>
      </c>
      <c r="I44" s="42">
        <f>I45+I46+I47</f>
        <v>139.82</v>
      </c>
    </row>
    <row r="45" spans="1:9" ht="23.25" customHeight="1">
      <c r="A45" s="3" t="s">
        <v>112</v>
      </c>
      <c r="B45" s="35">
        <v>60.21</v>
      </c>
      <c r="C45" s="35">
        <v>36.76</v>
      </c>
      <c r="D45" s="35">
        <v>82.59</v>
      </c>
      <c r="E45" s="33">
        <f>$D:$D/$B:$B*100</f>
        <v>137.16990533134032</v>
      </c>
      <c r="F45" s="33">
        <f>$D:$D/$C:$C*100</f>
        <v>224.67355821545158</v>
      </c>
      <c r="G45" s="35">
        <v>33.91</v>
      </c>
      <c r="H45" s="33">
        <f>$D:$D/$G:$G*100</f>
        <v>243.55647301680926</v>
      </c>
      <c r="I45" s="35">
        <v>2</v>
      </c>
    </row>
    <row r="46" spans="1:9" ht="76.5">
      <c r="A46" s="3" t="s">
        <v>113</v>
      </c>
      <c r="B46" s="35">
        <v>8875.92</v>
      </c>
      <c r="C46" s="35">
        <v>2739</v>
      </c>
      <c r="D46" s="35">
        <v>296.4</v>
      </c>
      <c r="E46" s="33">
        <f>$D:$D/$B:$B*100</f>
        <v>3.3393721439580344</v>
      </c>
      <c r="F46" s="33">
        <v>0</v>
      </c>
      <c r="G46" s="35">
        <v>178.69</v>
      </c>
      <c r="H46" s="33">
        <f>$D:$D/$G:$G*100</f>
        <v>165.87385975712127</v>
      </c>
      <c r="I46" s="35">
        <v>13.06</v>
      </c>
    </row>
    <row r="47" spans="1:9" ht="12.75">
      <c r="A47" s="48" t="s">
        <v>111</v>
      </c>
      <c r="B47" s="35">
        <v>2350</v>
      </c>
      <c r="C47" s="35">
        <v>1514.99</v>
      </c>
      <c r="D47" s="35">
        <v>2540.83</v>
      </c>
      <c r="E47" s="33">
        <f>$D:$D/$B:$B*100</f>
        <v>108.1204255319149</v>
      </c>
      <c r="F47" s="33">
        <f>$D:$D/$C:$C*100</f>
        <v>167.71265816936085</v>
      </c>
      <c r="G47" s="35">
        <v>4811.47</v>
      </c>
      <c r="H47" s="33">
        <f>$D:$D/$G:$G*100</f>
        <v>52.80776976682802</v>
      </c>
      <c r="I47" s="35">
        <v>124.76</v>
      </c>
    </row>
    <row r="48" spans="1:9" ht="12.75">
      <c r="A48" s="4" t="s">
        <v>17</v>
      </c>
      <c r="B48" s="42">
        <f>B49+B50+B51+B54+B55+B56+B57+B59+B60+B62+B63+B58+B53+B52</f>
        <v>7832.25</v>
      </c>
      <c r="C48" s="42">
        <f>C49+C50+C51+C54+C55+C56+C57+C59+C60+C62+C63+C58+C53+C52</f>
        <v>6047.4</v>
      </c>
      <c r="D48" s="42">
        <f>D49+D50+D51+D54+D55+D56+D57+D59+D60+D62+D63+D58+D53+D52</f>
        <v>7297.409999999999</v>
      </c>
      <c r="E48" s="33">
        <f>$D:$D/$B:$B*100</f>
        <v>93.17131092597911</v>
      </c>
      <c r="F48" s="33">
        <f>$D:$D/$C:$C*100</f>
        <v>120.6702053775176</v>
      </c>
      <c r="G48" s="42">
        <f>G49+G50+G51+G54+G55+G56+G57+G59+G60+G62+G63+G58+G53+G52</f>
        <v>5865.51</v>
      </c>
      <c r="H48" s="33">
        <f>$D:$D/$G:$G*100</f>
        <v>124.41219945068713</v>
      </c>
      <c r="I48" s="42">
        <f>I49+I50+I51+I54+I55+I56+I57+I59+I60+I62+I63+I58+I53+I52</f>
        <v>552.82</v>
      </c>
    </row>
    <row r="49" spans="1:9" ht="25.5">
      <c r="A49" s="3" t="s">
        <v>18</v>
      </c>
      <c r="B49" s="35">
        <v>135</v>
      </c>
      <c r="C49" s="35">
        <v>92.5</v>
      </c>
      <c r="D49" s="35">
        <v>193.86</v>
      </c>
      <c r="E49" s="33">
        <f>$D:$D/$B:$B*100</f>
        <v>143.60000000000002</v>
      </c>
      <c r="F49" s="33">
        <f>$D:$D/$C:$C*100</f>
        <v>209.5783783783784</v>
      </c>
      <c r="G49" s="35">
        <v>101.43</v>
      </c>
      <c r="H49" s="33">
        <f>$D:$D/$G:$G*100</f>
        <v>191.1268855368234</v>
      </c>
      <c r="I49" s="35">
        <v>22.83</v>
      </c>
    </row>
    <row r="50" spans="1:9" ht="52.5" customHeight="1">
      <c r="A50" s="3" t="s">
        <v>125</v>
      </c>
      <c r="B50" s="35">
        <v>200</v>
      </c>
      <c r="C50" s="35">
        <v>145</v>
      </c>
      <c r="D50" s="35">
        <v>320.1</v>
      </c>
      <c r="E50" s="33">
        <f>$D:$D/$B:$B*100</f>
        <v>160.05</v>
      </c>
      <c r="F50" s="33">
        <f>$D:$D/$C:$C*100</f>
        <v>220.7586206896552</v>
      </c>
      <c r="G50" s="35">
        <v>163</v>
      </c>
      <c r="H50" s="33">
        <f>$D:$D/$G:$G*100</f>
        <v>196.38036809815952</v>
      </c>
      <c r="I50" s="35">
        <v>30</v>
      </c>
    </row>
    <row r="51" spans="1:9" ht="44.25" customHeight="1">
      <c r="A51" s="5" t="s">
        <v>123</v>
      </c>
      <c r="B51" s="35">
        <v>90</v>
      </c>
      <c r="C51" s="35">
        <v>73</v>
      </c>
      <c r="D51" s="35">
        <v>47.1</v>
      </c>
      <c r="E51" s="33">
        <f>$D:$D/$B:$B*100</f>
        <v>52.33333333333333</v>
      </c>
      <c r="F51" s="33">
        <f>$D:$D/$C:$C*100</f>
        <v>64.5205479452055</v>
      </c>
      <c r="G51" s="35">
        <v>54.3</v>
      </c>
      <c r="H51" s="33">
        <f>$D:$D/$G:$G*100</f>
        <v>86.74033149171272</v>
      </c>
      <c r="I51" s="35">
        <v>0</v>
      </c>
    </row>
    <row r="52" spans="1:9" ht="52.5" customHeight="1">
      <c r="A52" s="5" t="s">
        <v>144</v>
      </c>
      <c r="B52" s="35">
        <v>0</v>
      </c>
      <c r="C52" s="35">
        <v>0</v>
      </c>
      <c r="D52" s="35">
        <v>20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51">
      <c r="A53" s="5" t="s">
        <v>140</v>
      </c>
      <c r="B53" s="35">
        <v>17.4</v>
      </c>
      <c r="C53" s="35">
        <v>17.4</v>
      </c>
      <c r="D53" s="35">
        <v>17.4</v>
      </c>
      <c r="E53" s="33">
        <f>$D:$D/$B:$B*100</f>
        <v>100</v>
      </c>
      <c r="F53" s="33">
        <f>$D:$D/$C:$C*100</f>
        <v>100</v>
      </c>
      <c r="G53" s="35">
        <v>0</v>
      </c>
      <c r="H53" s="33">
        <v>0</v>
      </c>
      <c r="I53" s="35">
        <v>0</v>
      </c>
    </row>
    <row r="54" spans="1:9" ht="38.25">
      <c r="A54" s="3" t="s">
        <v>19</v>
      </c>
      <c r="B54" s="35">
        <v>1147</v>
      </c>
      <c r="C54" s="35">
        <v>910.5</v>
      </c>
      <c r="D54" s="35">
        <v>804.25</v>
      </c>
      <c r="E54" s="33">
        <f>$D:$D/$B:$B*100</f>
        <v>70.1176983435048</v>
      </c>
      <c r="F54" s="33">
        <f>$D:$D/$C:$C*100</f>
        <v>88.33058758923669</v>
      </c>
      <c r="G54" s="35">
        <v>936.21</v>
      </c>
      <c r="H54" s="33">
        <f>$D:$D/$G:$G*100</f>
        <v>85.90487177022248</v>
      </c>
      <c r="I54" s="35">
        <v>26.98</v>
      </c>
    </row>
    <row r="55" spans="1:9" ht="63.75">
      <c r="A55" s="3" t="s">
        <v>20</v>
      </c>
      <c r="B55" s="35">
        <v>2060</v>
      </c>
      <c r="C55" s="35">
        <v>1655</v>
      </c>
      <c r="D55" s="35">
        <v>1841.72</v>
      </c>
      <c r="E55" s="33">
        <f>$D:$D/$B:$B*100</f>
        <v>89.40388349514564</v>
      </c>
      <c r="F55" s="33">
        <f>$D:$D/$C:$C*100</f>
        <v>111.2821752265861</v>
      </c>
      <c r="G55" s="35">
        <v>1600.98</v>
      </c>
      <c r="H55" s="33">
        <f>$D:$D/$G:$G*100</f>
        <v>115.03703981311446</v>
      </c>
      <c r="I55" s="35">
        <v>142.7</v>
      </c>
    </row>
    <row r="56" spans="1:9" ht="25.5">
      <c r="A56" s="3" t="s">
        <v>21</v>
      </c>
      <c r="B56" s="35">
        <v>40</v>
      </c>
      <c r="C56" s="35">
        <v>34</v>
      </c>
      <c r="D56" s="35">
        <v>434.5</v>
      </c>
      <c r="E56" s="33">
        <f>$D:$D/$B:$B*100</f>
        <v>1086.25</v>
      </c>
      <c r="F56" s="33">
        <f>$D:$D/$C:$C*100</f>
        <v>1277.9411764705883</v>
      </c>
      <c r="G56" s="35">
        <v>43.8</v>
      </c>
      <c r="H56" s="33">
        <f>$D:$D/$G:$G*100</f>
        <v>992.0091324200914</v>
      </c>
      <c r="I56" s="35">
        <v>20</v>
      </c>
    </row>
    <row r="57" spans="1:9" ht="51" customHeight="1">
      <c r="A57" s="3" t="s">
        <v>22</v>
      </c>
      <c r="B57" s="35">
        <v>5</v>
      </c>
      <c r="C57" s="35">
        <v>5</v>
      </c>
      <c r="D57" s="35">
        <v>33.7</v>
      </c>
      <c r="E57" s="33">
        <f>$D:$D/$B:$B*100</f>
        <v>674</v>
      </c>
      <c r="F57" s="33">
        <f>$D:$D/$C:$C*100</f>
        <v>674</v>
      </c>
      <c r="G57" s="35">
        <v>3</v>
      </c>
      <c r="H57" s="33">
        <f>$D:$D/$G:$G*100</f>
        <v>1123.3333333333335</v>
      </c>
      <c r="I57" s="35">
        <v>0</v>
      </c>
    </row>
    <row r="58" spans="1:9" ht="42" customHeight="1">
      <c r="A58" s="3" t="s">
        <v>124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79.5" customHeight="1">
      <c r="A59" s="3" t="s">
        <v>114</v>
      </c>
      <c r="B59" s="35">
        <v>16</v>
      </c>
      <c r="C59" s="35">
        <v>11</v>
      </c>
      <c r="D59" s="35">
        <v>11.96</v>
      </c>
      <c r="E59" s="33">
        <f>$D:$D/$B:$B*100</f>
        <v>74.75</v>
      </c>
      <c r="F59" s="33">
        <f>$D:$D/$C:$C*100</f>
        <v>108.72727272727273</v>
      </c>
      <c r="G59" s="35">
        <v>14.73</v>
      </c>
      <c r="H59" s="33">
        <f>$D:$D/$G:$G*100</f>
        <v>81.19484046164291</v>
      </c>
      <c r="I59" s="35">
        <v>3.37</v>
      </c>
    </row>
    <row r="60" spans="1:9" ht="40.5" customHeight="1">
      <c r="A60" s="3" t="s">
        <v>128</v>
      </c>
      <c r="B60" s="35">
        <v>1553</v>
      </c>
      <c r="C60" s="35">
        <v>1258</v>
      </c>
      <c r="D60" s="35">
        <v>1151.08</v>
      </c>
      <c r="E60" s="33">
        <f>$D:$D/$B:$B*100</f>
        <v>74.11976819059883</v>
      </c>
      <c r="F60" s="33">
        <f>$D:$D/$C:$C*100</f>
        <v>91.50079491255961</v>
      </c>
      <c r="G60" s="35">
        <v>800.77</v>
      </c>
      <c r="H60" s="33">
        <f>$D:$D/$G:$G*100</f>
        <v>143.74664385528928</v>
      </c>
      <c r="I60" s="35">
        <v>95.68</v>
      </c>
    </row>
    <row r="61" spans="1:9" ht="38.25">
      <c r="A61" s="3" t="s">
        <v>129</v>
      </c>
      <c r="B61" s="35">
        <v>0</v>
      </c>
      <c r="C61" s="35">
        <v>0</v>
      </c>
      <c r="D61" s="35">
        <v>0</v>
      </c>
      <c r="E61" s="33">
        <v>0</v>
      </c>
      <c r="F61" s="33">
        <v>0</v>
      </c>
      <c r="G61" s="35">
        <v>0</v>
      </c>
      <c r="H61" s="33">
        <v>0</v>
      </c>
      <c r="I61" s="35">
        <v>0</v>
      </c>
    </row>
    <row r="62" spans="1:9" ht="63.75">
      <c r="A62" s="3" t="s">
        <v>92</v>
      </c>
      <c r="B62" s="35">
        <v>0</v>
      </c>
      <c r="C62" s="35">
        <v>0</v>
      </c>
      <c r="D62" s="35">
        <v>80.36</v>
      </c>
      <c r="E62" s="33">
        <v>0</v>
      </c>
      <c r="F62" s="33">
        <v>0</v>
      </c>
      <c r="G62" s="35">
        <v>53.43</v>
      </c>
      <c r="H62" s="33">
        <f>$D:$D/$G:$G*100</f>
        <v>150.4023956578701</v>
      </c>
      <c r="I62" s="35">
        <v>5.73</v>
      </c>
    </row>
    <row r="63" spans="1:9" ht="38.25">
      <c r="A63" s="3" t="s">
        <v>23</v>
      </c>
      <c r="B63" s="35">
        <v>2568.85</v>
      </c>
      <c r="C63" s="35">
        <v>1846</v>
      </c>
      <c r="D63" s="35">
        <v>2341.38</v>
      </c>
      <c r="E63" s="33">
        <f>$D:$D/$B:$B*100</f>
        <v>91.14506491231485</v>
      </c>
      <c r="F63" s="33">
        <f>$D:$D/$C:$C*100</f>
        <v>126.8353196099675</v>
      </c>
      <c r="G63" s="35">
        <v>2093.86</v>
      </c>
      <c r="H63" s="33">
        <f>$D:$D/$G:$G*100</f>
        <v>111.82122969061923</v>
      </c>
      <c r="I63" s="35">
        <v>205.53</v>
      </c>
    </row>
    <row r="64" spans="1:9" ht="12.75">
      <c r="A64" s="6" t="s">
        <v>24</v>
      </c>
      <c r="B64" s="34">
        <v>0</v>
      </c>
      <c r="C64" s="34">
        <v>0</v>
      </c>
      <c r="D64" s="34">
        <v>309.89</v>
      </c>
      <c r="E64" s="33">
        <v>0</v>
      </c>
      <c r="F64" s="33">
        <v>0</v>
      </c>
      <c r="G64" s="34">
        <v>861.7</v>
      </c>
      <c r="H64" s="33">
        <f>$D:$D/$G:$G*100</f>
        <v>35.96263200649878</v>
      </c>
      <c r="I64" s="34">
        <v>85.22</v>
      </c>
    </row>
    <row r="65" spans="1:9" ht="12.75">
      <c r="A65" s="8" t="s">
        <v>25</v>
      </c>
      <c r="B65" s="42">
        <f>B8+B16+B21+B25+B28+B32+B35+B42+B43+B44+B64+B48</f>
        <v>404584.51999999996</v>
      </c>
      <c r="C65" s="42">
        <f>C8+C16+C21+C25+C28+C32+C35+C42+C43+C44+C64+C48</f>
        <v>259712.27000000002</v>
      </c>
      <c r="D65" s="42">
        <f>D8+D16+D21+D25+D28+D32+D35+D42+D43+D44+D64+D48</f>
        <v>255976.27000000002</v>
      </c>
      <c r="E65" s="33">
        <f>$D:$D/$B:$B*100</f>
        <v>63.268923388368904</v>
      </c>
      <c r="F65" s="33">
        <f>$D:$D/$C:$C*100</f>
        <v>98.56148498490272</v>
      </c>
      <c r="G65" s="42">
        <f>G8+G16+G21+G25+G28+G32+G35+G42+G43+G44+G64+G48</f>
        <v>256013.4100000001</v>
      </c>
      <c r="H65" s="33">
        <f>$D:$D/$G:$G*100</f>
        <v>99.98549294742018</v>
      </c>
      <c r="I65" s="42">
        <f>I8+I16+I21+I25+I28+I32+I35+I42+I43+I44+I64+I48</f>
        <v>25713.95</v>
      </c>
    </row>
    <row r="66" spans="1:9" ht="12.75">
      <c r="A66" s="8" t="s">
        <v>26</v>
      </c>
      <c r="B66" s="42">
        <f>B67+B72</f>
        <v>1581654.48</v>
      </c>
      <c r="C66" s="42">
        <f>C67+C72</f>
        <v>991527.0800000001</v>
      </c>
      <c r="D66" s="42">
        <f>D67+D72</f>
        <v>987013.2000000001</v>
      </c>
      <c r="E66" s="33">
        <f>$D:$D/$B:$B*100</f>
        <v>62.40384435923073</v>
      </c>
      <c r="F66" s="33">
        <f>$D:$D/$C:$C*100</f>
        <v>99.5447547433601</v>
      </c>
      <c r="G66" s="42">
        <f>G67+G72</f>
        <v>889537.83</v>
      </c>
      <c r="H66" s="33">
        <f>$D:$D/$G:$G*100</f>
        <v>110.95797915643455</v>
      </c>
      <c r="I66" s="42">
        <f>I67+I72</f>
        <v>155857.37999999998</v>
      </c>
    </row>
    <row r="67" spans="1:9" ht="25.5">
      <c r="A67" s="8" t="s">
        <v>27</v>
      </c>
      <c r="B67" s="42">
        <f>B68+B69+B70+B71</f>
        <v>1581665.7</v>
      </c>
      <c r="C67" s="42">
        <f>C68+C69+C70+C71</f>
        <v>991538.3</v>
      </c>
      <c r="D67" s="42">
        <f>D68+D69+D70+D71</f>
        <v>987238.3</v>
      </c>
      <c r="E67" s="33">
        <f>$D:$D/$B:$B*100</f>
        <v>62.41763351130394</v>
      </c>
      <c r="F67" s="33">
        <f>$D:$D/$C:$C*100</f>
        <v>99.56633041809883</v>
      </c>
      <c r="G67" s="42">
        <f>G68+G69+G70+G71</f>
        <v>893786.96</v>
      </c>
      <c r="H67" s="33">
        <f>$D:$D/$G:$G*100</f>
        <v>110.45566160419258</v>
      </c>
      <c r="I67" s="42">
        <f>I68+I69+I70+I71</f>
        <v>155897.27</v>
      </c>
    </row>
    <row r="68" spans="1:9" ht="12.75">
      <c r="A68" s="3" t="s">
        <v>28</v>
      </c>
      <c r="B68" s="35">
        <v>276183.3</v>
      </c>
      <c r="C68" s="35">
        <v>265134.4</v>
      </c>
      <c r="D68" s="35">
        <v>265134.4</v>
      </c>
      <c r="E68" s="33">
        <f>$D:$D/$B:$B*100</f>
        <v>95.99943226111066</v>
      </c>
      <c r="F68" s="33">
        <f>$D:$D/$C:$C*100</f>
        <v>100</v>
      </c>
      <c r="G68" s="35">
        <v>216578.8</v>
      </c>
      <c r="H68" s="33">
        <f>$D:$D/$G:$G*100</f>
        <v>122.41936883942475</v>
      </c>
      <c r="I68" s="35">
        <v>10551.2</v>
      </c>
    </row>
    <row r="69" spans="1:9" ht="12.75">
      <c r="A69" s="3" t="s">
        <v>29</v>
      </c>
      <c r="B69" s="35">
        <v>352937.2</v>
      </c>
      <c r="C69" s="35">
        <v>125426.7</v>
      </c>
      <c r="D69" s="35">
        <v>125426.7</v>
      </c>
      <c r="E69" s="33">
        <f>$D:$D/$B:$B*100</f>
        <v>35.53796539441011</v>
      </c>
      <c r="F69" s="33">
        <f>$D:$D/$C:$C*100</f>
        <v>100</v>
      </c>
      <c r="G69" s="35">
        <v>107158.65</v>
      </c>
      <c r="H69" s="33">
        <f>$D:$D/$G:$G*100</f>
        <v>117.04766717385857</v>
      </c>
      <c r="I69" s="35">
        <v>69563.59</v>
      </c>
    </row>
    <row r="70" spans="1:9" ht="13.5" customHeight="1">
      <c r="A70" s="3" t="s">
        <v>30</v>
      </c>
      <c r="B70" s="35">
        <v>936587</v>
      </c>
      <c r="C70" s="35">
        <v>596677.2</v>
      </c>
      <c r="D70" s="35">
        <v>596677.2</v>
      </c>
      <c r="E70" s="33">
        <f>$D:$D/$B:$B*100</f>
        <v>63.707610718491715</v>
      </c>
      <c r="F70" s="33">
        <f>$D:$D/$C:$C*100</f>
        <v>100</v>
      </c>
      <c r="G70" s="35">
        <v>570042.11</v>
      </c>
      <c r="H70" s="33">
        <f>$D:$D/$G:$G*100</f>
        <v>104.67247761748688</v>
      </c>
      <c r="I70" s="35">
        <v>75782.48</v>
      </c>
    </row>
    <row r="71" spans="1:9" ht="12.75">
      <c r="A71" s="3" t="s">
        <v>31</v>
      </c>
      <c r="B71" s="35">
        <v>15958.2</v>
      </c>
      <c r="C71" s="35">
        <v>4300</v>
      </c>
      <c r="D71" s="35">
        <v>0</v>
      </c>
      <c r="E71" s="33">
        <f>$D:$D/$B:$B*100</f>
        <v>0</v>
      </c>
      <c r="F71" s="33">
        <v>0</v>
      </c>
      <c r="G71" s="35">
        <v>7.4</v>
      </c>
      <c r="H71" s="33">
        <v>0</v>
      </c>
      <c r="I71" s="35">
        <v>0</v>
      </c>
    </row>
    <row r="72" spans="1:9" ht="25.5">
      <c r="A72" s="8" t="s">
        <v>33</v>
      </c>
      <c r="B72" s="34">
        <v>-11.22</v>
      </c>
      <c r="C72" s="34">
        <v>-11.22</v>
      </c>
      <c r="D72" s="34">
        <v>-225.1</v>
      </c>
      <c r="E72" s="33">
        <f>$D:$D/$B:$B*100</f>
        <v>2006.2388591800357</v>
      </c>
      <c r="F72" s="33">
        <f>$D:$D/$C:$C*100</f>
        <v>2006.2388591800357</v>
      </c>
      <c r="G72" s="34">
        <v>-4249.13</v>
      </c>
      <c r="H72" s="33">
        <f>$D:$D/$G:$G*100</f>
        <v>5.2975550289118</v>
      </c>
      <c r="I72" s="34">
        <v>-39.89</v>
      </c>
    </row>
    <row r="73" spans="1:9" ht="12.75">
      <c r="A73" s="6" t="s">
        <v>32</v>
      </c>
      <c r="B73" s="42">
        <f>B66+B65</f>
        <v>1986239</v>
      </c>
      <c r="C73" s="42">
        <f>C66+C65</f>
        <v>1251239.35</v>
      </c>
      <c r="D73" s="42">
        <f>D66+D65</f>
        <v>1242989.4700000002</v>
      </c>
      <c r="E73" s="33">
        <f>$D:$D/$B:$B*100</f>
        <v>62.580055572365666</v>
      </c>
      <c r="F73" s="33">
        <f>$D:$D/$C:$C*100</f>
        <v>99.34066331913236</v>
      </c>
      <c r="G73" s="42">
        <f>G66+G65</f>
        <v>1145551.24</v>
      </c>
      <c r="H73" s="33">
        <f>$D:$D/$G:$G*100</f>
        <v>108.50579411882093</v>
      </c>
      <c r="I73" s="42">
        <f>I66+I65</f>
        <v>181571.33</v>
      </c>
    </row>
    <row r="74" spans="1:9" ht="12.75">
      <c r="A74" s="63" t="s">
        <v>34</v>
      </c>
      <c r="B74" s="64"/>
      <c r="C74" s="64"/>
      <c r="D74" s="64"/>
      <c r="E74" s="64"/>
      <c r="F74" s="64"/>
      <c r="G74" s="64"/>
      <c r="H74" s="64"/>
      <c r="I74" s="65"/>
    </row>
    <row r="75" spans="1:9" ht="12.75">
      <c r="A75" s="13" t="s">
        <v>35</v>
      </c>
      <c r="B75" s="42">
        <f>B76+B77+B78+B79+B80+B81+B82+B83</f>
        <v>105240.1</v>
      </c>
      <c r="C75" s="42">
        <f>C76+C77+C78+C79+C80+C81+C82+C83</f>
        <v>80612.70000000001</v>
      </c>
      <c r="D75" s="42">
        <f>D76+D77+D78+D79+D80+D81+D82+D83</f>
        <v>71871.6</v>
      </c>
      <c r="E75" s="33">
        <f>$D:$D/$B:$B*100</f>
        <v>68.29297957717638</v>
      </c>
      <c r="F75" s="33">
        <f>$D:$D/$C:$C*100</f>
        <v>89.15667134334912</v>
      </c>
      <c r="G75" s="42">
        <v>57204.5</v>
      </c>
      <c r="H75" s="33">
        <f>$D:$D/$G:$G*100</f>
        <v>125.63976610231713</v>
      </c>
      <c r="I75" s="42">
        <f>I76+I77+I78+I79+I80+I81+I82+I83</f>
        <v>11871.800000000001</v>
      </c>
    </row>
    <row r="76" spans="1:9" ht="14.25" customHeight="1">
      <c r="A76" s="14" t="s">
        <v>36</v>
      </c>
      <c r="B76" s="43">
        <v>1246.6</v>
      </c>
      <c r="C76" s="43">
        <v>975.9</v>
      </c>
      <c r="D76" s="43">
        <v>975.9</v>
      </c>
      <c r="E76" s="36">
        <f>$D:$D/$B:$B*100</f>
        <v>78.28493502326327</v>
      </c>
      <c r="F76" s="36">
        <f>$D:$D/$C:$C*100</f>
        <v>100</v>
      </c>
      <c r="G76" s="43">
        <v>894</v>
      </c>
      <c r="H76" s="36">
        <f>$D:$D/$G:$G*100</f>
        <v>109.16107382550335</v>
      </c>
      <c r="I76" s="43">
        <f>D76-август!D76</f>
        <v>158.19999999999993</v>
      </c>
    </row>
    <row r="77" spans="1:9" ht="12.75">
      <c r="A77" s="14" t="s">
        <v>37</v>
      </c>
      <c r="B77" s="43">
        <v>4243.6</v>
      </c>
      <c r="C77" s="43">
        <v>2356.4</v>
      </c>
      <c r="D77" s="43">
        <v>2351</v>
      </c>
      <c r="E77" s="36">
        <f>$D:$D/$B:$B*100</f>
        <v>55.40107455933641</v>
      </c>
      <c r="F77" s="36">
        <f>$D:$D/$C:$C*100</f>
        <v>99.7708368698014</v>
      </c>
      <c r="G77" s="43">
        <v>2616.2</v>
      </c>
      <c r="H77" s="36">
        <f>$D:$D/$G:$G*100</f>
        <v>89.8631603088449</v>
      </c>
      <c r="I77" s="43">
        <f>D77-август!D77</f>
        <v>259.9000000000001</v>
      </c>
    </row>
    <row r="78" spans="1:9" ht="25.5">
      <c r="A78" s="14" t="s">
        <v>38</v>
      </c>
      <c r="B78" s="43">
        <v>35826.6</v>
      </c>
      <c r="C78" s="43">
        <v>25182.9</v>
      </c>
      <c r="D78" s="43">
        <v>24907</v>
      </c>
      <c r="E78" s="36">
        <f>$D:$D/$B:$B*100</f>
        <v>69.52097045212217</v>
      </c>
      <c r="F78" s="36">
        <f>$D:$D/$C:$C*100</f>
        <v>98.90441529768215</v>
      </c>
      <c r="G78" s="43">
        <v>23524.4</v>
      </c>
      <c r="H78" s="36">
        <f>$D:$D/$G:$G*100</f>
        <v>105.87730186529728</v>
      </c>
      <c r="I78" s="43">
        <f>D78-август!D78</f>
        <v>3381.5</v>
      </c>
    </row>
    <row r="79" spans="1:9" ht="12.75" hidden="1">
      <c r="A79" s="14" t="s">
        <v>84</v>
      </c>
      <c r="B79" s="35">
        <v>0</v>
      </c>
      <c r="C79" s="35">
        <v>0</v>
      </c>
      <c r="D79" s="35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D79-август!D79</f>
        <v>0</v>
      </c>
    </row>
    <row r="80" spans="1:9" ht="25.5">
      <c r="A80" s="3" t="s">
        <v>39</v>
      </c>
      <c r="B80" s="43">
        <v>10423.3</v>
      </c>
      <c r="C80" s="43">
        <v>7934.1</v>
      </c>
      <c r="D80" s="43">
        <v>7522</v>
      </c>
      <c r="E80" s="36">
        <f>$D:$D/$B:$B*100</f>
        <v>72.16524517187456</v>
      </c>
      <c r="F80" s="36">
        <f>$D:$D/$C:$C*100</f>
        <v>94.8059641295169</v>
      </c>
      <c r="G80" s="43">
        <v>7558.6</v>
      </c>
      <c r="H80" s="36">
        <f>$D:$D/$G:$G*100</f>
        <v>99.51578334612229</v>
      </c>
      <c r="I80" s="43">
        <f>D80-август!D80</f>
        <v>699.8000000000002</v>
      </c>
    </row>
    <row r="81" spans="1:9" ht="12.75">
      <c r="A81" s="14" t="s">
        <v>40</v>
      </c>
      <c r="B81" s="43">
        <v>2674.8</v>
      </c>
      <c r="C81" s="43">
        <v>2674.8</v>
      </c>
      <c r="D81" s="43">
        <v>2674.8</v>
      </c>
      <c r="E81" s="36">
        <v>0</v>
      </c>
      <c r="F81" s="36">
        <v>0</v>
      </c>
      <c r="G81" s="43">
        <v>0</v>
      </c>
      <c r="H81" s="36">
        <v>0</v>
      </c>
      <c r="I81" s="43">
        <f>D81-август!D81</f>
        <v>0</v>
      </c>
    </row>
    <row r="82" spans="1:9" ht="12.75">
      <c r="A82" s="14" t="s">
        <v>41</v>
      </c>
      <c r="B82" s="43">
        <v>0</v>
      </c>
      <c r="C82" s="43">
        <v>0</v>
      </c>
      <c r="D82" s="43">
        <v>0</v>
      </c>
      <c r="E82" s="36">
        <v>0</v>
      </c>
      <c r="F82" s="36">
        <v>0</v>
      </c>
      <c r="G82" s="43">
        <v>0</v>
      </c>
      <c r="H82" s="36">
        <v>0</v>
      </c>
      <c r="I82" s="43">
        <f>D82-август!D82</f>
        <v>0</v>
      </c>
    </row>
    <row r="83" spans="1:9" ht="12.75">
      <c r="A83" s="3" t="s">
        <v>42</v>
      </c>
      <c r="B83" s="43">
        <v>50825.2</v>
      </c>
      <c r="C83" s="43">
        <v>41488.6</v>
      </c>
      <c r="D83" s="43">
        <v>33440.9</v>
      </c>
      <c r="E83" s="36">
        <f>$D:$D/$B:$B*100</f>
        <v>65.79590439388335</v>
      </c>
      <c r="F83" s="36">
        <f>$D:$D/$C:$C*100</f>
        <v>80.60262337123933</v>
      </c>
      <c r="G83" s="43">
        <v>22611.3</v>
      </c>
      <c r="H83" s="36">
        <f>$D:$D/$G:$G*100</f>
        <v>147.89463675242027</v>
      </c>
      <c r="I83" s="43">
        <f>D83-август!D83</f>
        <v>7372.4000000000015</v>
      </c>
    </row>
    <row r="84" spans="1:9" ht="12.75">
      <c r="A84" s="13" t="s">
        <v>43</v>
      </c>
      <c r="B84" s="34">
        <v>266.6</v>
      </c>
      <c r="C84" s="34">
        <v>200.6</v>
      </c>
      <c r="D84" s="34">
        <v>189.9</v>
      </c>
      <c r="E84" s="33">
        <f>$D:$D/$B:$B*100</f>
        <v>71.23030757689422</v>
      </c>
      <c r="F84" s="33">
        <f>$D:$D/$C:$C*100</f>
        <v>94.66600199401796</v>
      </c>
      <c r="G84" s="34">
        <v>180.5</v>
      </c>
      <c r="H84" s="33">
        <f>$D:$D/$G:$G*100</f>
        <v>105.20775623268699</v>
      </c>
      <c r="I84" s="42">
        <f>D84-август!D84</f>
        <v>27.5</v>
      </c>
    </row>
    <row r="85" spans="1:9" ht="25.5">
      <c r="A85" s="15" t="s">
        <v>44</v>
      </c>
      <c r="B85" s="34">
        <v>4798.1</v>
      </c>
      <c r="C85" s="34">
        <v>4021.7</v>
      </c>
      <c r="D85" s="34">
        <v>3771.2</v>
      </c>
      <c r="E85" s="33">
        <f>$D:$D/$B:$B*100</f>
        <v>78.59777828723868</v>
      </c>
      <c r="F85" s="33">
        <f>$D:$D/$C:$C*100</f>
        <v>93.77129074769375</v>
      </c>
      <c r="G85" s="34">
        <v>1699.5</v>
      </c>
      <c r="H85" s="33">
        <f>$D:$D/$G:$G*100</f>
        <v>221.90055898793761</v>
      </c>
      <c r="I85" s="42">
        <f>D85-август!D85</f>
        <v>1930.3999999999999</v>
      </c>
    </row>
    <row r="86" spans="1:9" ht="12.75">
      <c r="A86" s="13" t="s">
        <v>45</v>
      </c>
      <c r="B86" s="42">
        <f>B87+B88+B89+B90+B91</f>
        <v>248786.8</v>
      </c>
      <c r="C86" s="42">
        <f>C87+C88+C89+C90+C91</f>
        <v>167858.6</v>
      </c>
      <c r="D86" s="42">
        <f>D87+D88+D89+D90+D91</f>
        <v>83388.20000000001</v>
      </c>
      <c r="E86" s="33">
        <f>$D:$D/$B:$B*100</f>
        <v>33.517935839039694</v>
      </c>
      <c r="F86" s="33">
        <f>$D:$D/$C:$C*100</f>
        <v>49.67764535150419</v>
      </c>
      <c r="G86" s="42">
        <v>56006.100000000006</v>
      </c>
      <c r="H86" s="33">
        <f>$D:$D/$G:$G*100</f>
        <v>148.89128148540962</v>
      </c>
      <c r="I86" s="42">
        <f>D86-август!D86</f>
        <v>4664.200000000012</v>
      </c>
    </row>
    <row r="87" spans="1:9" ht="12.75" hidden="1">
      <c r="A87" s="16" t="s">
        <v>76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D87-август!D87</f>
        <v>0</v>
      </c>
    </row>
    <row r="88" spans="1:9" ht="12.75">
      <c r="A88" s="16" t="s">
        <v>79</v>
      </c>
      <c r="B88" s="43">
        <v>4000</v>
      </c>
      <c r="C88" s="43">
        <v>0</v>
      </c>
      <c r="D88" s="43">
        <v>0</v>
      </c>
      <c r="E88" s="36">
        <v>0</v>
      </c>
      <c r="F88" s="36">
        <v>0</v>
      </c>
      <c r="G88" s="43">
        <v>0</v>
      </c>
      <c r="H88" s="36">
        <v>0</v>
      </c>
      <c r="I88" s="43">
        <f>D88-август!D88</f>
        <v>0</v>
      </c>
    </row>
    <row r="89" spans="1:9" ht="12.75">
      <c r="A89" s="14" t="s">
        <v>46</v>
      </c>
      <c r="B89" s="43">
        <v>15243</v>
      </c>
      <c r="C89" s="43">
        <v>10152</v>
      </c>
      <c r="D89" s="43">
        <v>10152</v>
      </c>
      <c r="E89" s="36">
        <f>$D:$D/$B:$B*100</f>
        <v>66.60106278291676</v>
      </c>
      <c r="F89" s="36">
        <f>$D:$D/$C:$C*100</f>
        <v>100</v>
      </c>
      <c r="G89" s="43">
        <v>10149.8</v>
      </c>
      <c r="H89" s="36">
        <f>$D:$D/$G:$G*100</f>
        <v>100.02167530394688</v>
      </c>
      <c r="I89" s="43">
        <f>D89-август!D89</f>
        <v>1269</v>
      </c>
    </row>
    <row r="90" spans="1:9" ht="12.75">
      <c r="A90" s="16" t="s">
        <v>89</v>
      </c>
      <c r="B90" s="35">
        <v>183002.4</v>
      </c>
      <c r="C90" s="35">
        <v>119372.7</v>
      </c>
      <c r="D90" s="35">
        <v>36771.4</v>
      </c>
      <c r="E90" s="36">
        <f>$D:$D/$B:$B*100</f>
        <v>20.093397682216192</v>
      </c>
      <c r="F90" s="36">
        <f>$D:$D/$C:$C*100</f>
        <v>30.803860514171166</v>
      </c>
      <c r="G90" s="35">
        <v>38689.5</v>
      </c>
      <c r="H90" s="36">
        <f>$D:$D/$G:$G*100</f>
        <v>95.04232414479381</v>
      </c>
      <c r="I90" s="43">
        <f>D90-август!D90</f>
        <v>2622</v>
      </c>
    </row>
    <row r="91" spans="1:9" ht="12.75">
      <c r="A91" s="14" t="s">
        <v>47</v>
      </c>
      <c r="B91" s="43">
        <v>46541.4</v>
      </c>
      <c r="C91" s="43">
        <v>38333.9</v>
      </c>
      <c r="D91" s="43">
        <v>36464.8</v>
      </c>
      <c r="E91" s="36">
        <f>$D:$D/$B:$B*100</f>
        <v>78.34916869711698</v>
      </c>
      <c r="F91" s="36">
        <f>$D:$D/$C:$C*100</f>
        <v>95.1241590341708</v>
      </c>
      <c r="G91" s="43">
        <v>7166.8</v>
      </c>
      <c r="H91" s="36">
        <f>$D:$D/$G:$G*100</f>
        <v>508.8016967126193</v>
      </c>
      <c r="I91" s="43">
        <f>D91-август!D91</f>
        <v>773.2000000000044</v>
      </c>
    </row>
    <row r="92" spans="1:9" ht="12.75">
      <c r="A92" s="13" t="s">
        <v>48</v>
      </c>
      <c r="B92" s="42">
        <f>B93+B94+B95+B96</f>
        <v>114546.5</v>
      </c>
      <c r="C92" s="42">
        <f>C93+C94+C95+C96</f>
        <v>81465</v>
      </c>
      <c r="D92" s="42">
        <f>D93+D94+D95+D96</f>
        <v>54297.7</v>
      </c>
      <c r="E92" s="33">
        <f>$D:$D/$B:$B*100</f>
        <v>47.402321328019625</v>
      </c>
      <c r="F92" s="33">
        <f>$D:$D/$C:$C*100</f>
        <v>66.6515681581047</v>
      </c>
      <c r="G92" s="42">
        <v>33323</v>
      </c>
      <c r="H92" s="33">
        <f>$D:$D/$G:$G*100</f>
        <v>162.94361251988116</v>
      </c>
      <c r="I92" s="42">
        <f>D92-август!D92</f>
        <v>24941.6</v>
      </c>
    </row>
    <row r="93" spans="1:9" ht="12.75">
      <c r="A93" s="14" t="s">
        <v>49</v>
      </c>
      <c r="B93" s="43">
        <v>858.4</v>
      </c>
      <c r="C93" s="43">
        <v>858.4</v>
      </c>
      <c r="D93" s="43">
        <v>854.8</v>
      </c>
      <c r="E93" s="36">
        <f>$D:$D/$B:$B*100</f>
        <v>99.58061509785648</v>
      </c>
      <c r="F93" s="36">
        <v>0</v>
      </c>
      <c r="G93" s="43">
        <v>0</v>
      </c>
      <c r="H93" s="36">
        <v>0</v>
      </c>
      <c r="I93" s="43">
        <f>D93-август!D93</f>
        <v>0</v>
      </c>
    </row>
    <row r="94" spans="1:9" ht="12.75">
      <c r="A94" s="14" t="s">
        <v>50</v>
      </c>
      <c r="B94" s="43">
        <v>26464.5</v>
      </c>
      <c r="C94" s="43">
        <v>17029.7</v>
      </c>
      <c r="D94" s="43">
        <v>2600</v>
      </c>
      <c r="E94" s="36">
        <f>$D:$D/$B:$B*100</f>
        <v>9.824481853048423</v>
      </c>
      <c r="F94" s="36">
        <f>$D:$D/$C:$C*100</f>
        <v>15.267444523391486</v>
      </c>
      <c r="G94" s="43">
        <v>5325.1</v>
      </c>
      <c r="H94" s="36">
        <v>0</v>
      </c>
      <c r="I94" s="43">
        <f>D94-август!D94</f>
        <v>1000</v>
      </c>
    </row>
    <row r="95" spans="1:9" ht="12.75">
      <c r="A95" s="14" t="s">
        <v>51</v>
      </c>
      <c r="B95" s="43">
        <v>55493.4</v>
      </c>
      <c r="C95" s="43">
        <v>38721.2</v>
      </c>
      <c r="D95" s="43">
        <v>35966.6</v>
      </c>
      <c r="E95" s="36">
        <f>$D:$D/$B:$B*100</f>
        <v>64.81239210428627</v>
      </c>
      <c r="F95" s="36">
        <f>$D:$D/$C:$C*100</f>
        <v>92.88606758055019</v>
      </c>
      <c r="G95" s="43">
        <v>17131.5</v>
      </c>
      <c r="H95" s="36">
        <f>$D:$D/$G:$G*100</f>
        <v>209.94425473542887</v>
      </c>
      <c r="I95" s="43">
        <f>D95-август!D95</f>
        <v>19284.6</v>
      </c>
    </row>
    <row r="96" spans="1:9" ht="12.75">
      <c r="A96" s="14" t="s">
        <v>52</v>
      </c>
      <c r="B96" s="43">
        <v>31730.2</v>
      </c>
      <c r="C96" s="43">
        <v>24855.7</v>
      </c>
      <c r="D96" s="43">
        <v>14876.3</v>
      </c>
      <c r="E96" s="36">
        <f>$D:$D/$B:$B*100</f>
        <v>46.88372591411337</v>
      </c>
      <c r="F96" s="36">
        <f>$D:$D/$C:$C*100</f>
        <v>59.85065799796424</v>
      </c>
      <c r="G96" s="43">
        <v>10866.4</v>
      </c>
      <c r="H96" s="36">
        <f>$D:$D/$G:$G*100</f>
        <v>136.90182581167636</v>
      </c>
      <c r="I96" s="43">
        <f>D96-август!D96</f>
        <v>4657</v>
      </c>
    </row>
    <row r="97" spans="1:9" ht="12.75">
      <c r="A97" s="17" t="s">
        <v>159</v>
      </c>
      <c r="B97" s="42">
        <v>5200.5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2.75">
      <c r="A98" s="17" t="s">
        <v>53</v>
      </c>
      <c r="B98" s="42">
        <f>B99+B100+B101+B102+B103</f>
        <v>1133698</v>
      </c>
      <c r="C98" s="42">
        <f aca="true" t="shared" si="0" ref="C97:H98">C99+C100+C101+C102+C103</f>
        <v>820152</v>
      </c>
      <c r="D98" s="42">
        <f t="shared" si="0"/>
        <v>776733.7</v>
      </c>
      <c r="E98" s="42">
        <f t="shared" si="0"/>
        <v>335.92613398217475</v>
      </c>
      <c r="F98" s="42">
        <f t="shared" si="0"/>
        <v>460.1667089251107</v>
      </c>
      <c r="G98" s="42">
        <f>G99+G100+G101+G102+G103</f>
        <v>755783.2999999998</v>
      </c>
      <c r="H98" s="42">
        <f t="shared" si="0"/>
        <v>389.00805215325664</v>
      </c>
      <c r="I98" s="42">
        <f>D98-август!D97</f>
        <v>86513.3999999999</v>
      </c>
    </row>
    <row r="99" spans="1:9" ht="12.75">
      <c r="A99" s="14" t="s">
        <v>54</v>
      </c>
      <c r="B99" s="43">
        <v>438389.4</v>
      </c>
      <c r="C99" s="43">
        <v>312491.8</v>
      </c>
      <c r="D99" s="43">
        <v>299982.1</v>
      </c>
      <c r="E99" s="36">
        <f>$D:$D/$B:$B*100</f>
        <v>68.4282284197565</v>
      </c>
      <c r="F99" s="36">
        <f>$D:$D/$C:$C*100</f>
        <v>95.99679095579468</v>
      </c>
      <c r="G99" s="43">
        <v>287875.6</v>
      </c>
      <c r="H99" s="36">
        <f>$D:$D/$G:$G*100</f>
        <v>104.20546235943581</v>
      </c>
      <c r="I99" s="43">
        <f>D99-август!D98</f>
        <v>31551.399999999965</v>
      </c>
    </row>
    <row r="100" spans="1:9" ht="12.75">
      <c r="A100" s="14" t="s">
        <v>55</v>
      </c>
      <c r="B100" s="43">
        <v>498442.9</v>
      </c>
      <c r="C100" s="43">
        <v>365032.6</v>
      </c>
      <c r="D100" s="43">
        <v>345300.8</v>
      </c>
      <c r="E100" s="36">
        <f>$D:$D/$B:$B*100</f>
        <v>69.27589900468037</v>
      </c>
      <c r="F100" s="36">
        <f>$D:$D/$C:$C*100</f>
        <v>94.59451018895298</v>
      </c>
      <c r="G100" s="43">
        <v>408207.8</v>
      </c>
      <c r="H100" s="36">
        <f>$D:$D/$G:$G*100</f>
        <v>84.58946644331637</v>
      </c>
      <c r="I100" s="43">
        <f>D100-август!D99</f>
        <v>39813.59999999998</v>
      </c>
    </row>
    <row r="101" spans="1:9" ht="12.75">
      <c r="A101" s="14" t="s">
        <v>134</v>
      </c>
      <c r="B101" s="43">
        <v>104122.1</v>
      </c>
      <c r="C101" s="43">
        <v>72506.5</v>
      </c>
      <c r="D101" s="43">
        <v>71618.4</v>
      </c>
      <c r="E101" s="36">
        <f>$D:$D/$B:$B*100</f>
        <v>68.78309215814893</v>
      </c>
      <c r="F101" s="36">
        <f>$D:$D/$C:$C*100</f>
        <v>98.77514429740782</v>
      </c>
      <c r="G101" s="58">
        <v>0</v>
      </c>
      <c r="H101" s="36">
        <v>0</v>
      </c>
      <c r="I101" s="43">
        <f>D101-август!D100</f>
        <v>9705.599999999991</v>
      </c>
    </row>
    <row r="102" spans="1:9" ht="12.75">
      <c r="A102" s="14" t="s">
        <v>56</v>
      </c>
      <c r="B102" s="43">
        <v>41624</v>
      </c>
      <c r="C102" s="43">
        <v>35425.8</v>
      </c>
      <c r="D102" s="43">
        <v>27775</v>
      </c>
      <c r="E102" s="36">
        <f>$D:$D/$B:$B*100</f>
        <v>66.72832980972517</v>
      </c>
      <c r="F102" s="36">
        <f>$D:$D/$C:$C*100</f>
        <v>78.40331058155355</v>
      </c>
      <c r="G102" s="43">
        <v>29122.2</v>
      </c>
      <c r="H102" s="36">
        <f>$D:$D/$G:$G*100</f>
        <v>95.37397586720783</v>
      </c>
      <c r="I102" s="43">
        <f>D102-август!D101</f>
        <v>1163.7999999999993</v>
      </c>
    </row>
    <row r="103" spans="1:9" ht="12.75">
      <c r="A103" s="14" t="s">
        <v>57</v>
      </c>
      <c r="B103" s="43">
        <v>51119.6</v>
      </c>
      <c r="C103" s="43">
        <v>34695.3</v>
      </c>
      <c r="D103" s="35">
        <v>32057.4</v>
      </c>
      <c r="E103" s="36">
        <f>$D:$D/$B:$B*100</f>
        <v>62.71058458986377</v>
      </c>
      <c r="F103" s="36">
        <f>$D:$D/$C:$C*100</f>
        <v>92.39695290140163</v>
      </c>
      <c r="G103" s="35">
        <v>30577.7</v>
      </c>
      <c r="H103" s="36">
        <f>$D:$D/$G:$G*100</f>
        <v>104.83914748329666</v>
      </c>
      <c r="I103" s="43">
        <f>D103-август!D102</f>
        <v>4279</v>
      </c>
    </row>
    <row r="104" spans="1:9" ht="25.5">
      <c r="A104" s="17" t="s">
        <v>58</v>
      </c>
      <c r="B104" s="42">
        <f>B105+B106</f>
        <v>164025.6</v>
      </c>
      <c r="C104" s="42">
        <f>C105+C106</f>
        <v>89769</v>
      </c>
      <c r="D104" s="42">
        <f>D105+D106</f>
        <v>65550.9</v>
      </c>
      <c r="E104" s="33">
        <f>$D:$D/$B:$B*100</f>
        <v>39.96382272035584</v>
      </c>
      <c r="F104" s="33">
        <f>$D:$D/$C:$C*100</f>
        <v>73.0217558399893</v>
      </c>
      <c r="G104" s="42">
        <v>93788.6</v>
      </c>
      <c r="H104" s="33">
        <f>$D:$D/$G:$G*100</f>
        <v>69.89218305849538</v>
      </c>
      <c r="I104" s="43">
        <f>D104-август!D103</f>
        <v>7521.299999999996</v>
      </c>
    </row>
    <row r="105" spans="1:9" ht="12.75">
      <c r="A105" s="14" t="s">
        <v>59</v>
      </c>
      <c r="B105" s="43">
        <v>161118.4</v>
      </c>
      <c r="C105" s="43">
        <v>87659.6</v>
      </c>
      <c r="D105" s="43">
        <v>63475.6</v>
      </c>
      <c r="E105" s="36">
        <f>$D:$D/$B:$B*100</f>
        <v>39.39686590730792</v>
      </c>
      <c r="F105" s="36">
        <f>$D:$D/$C:$C*100</f>
        <v>72.41146434617542</v>
      </c>
      <c r="G105" s="43">
        <v>91646.3</v>
      </c>
      <c r="H105" s="36">
        <f>$D:$D/$G:$G*100</f>
        <v>69.26149773640616</v>
      </c>
      <c r="I105" s="43">
        <f>D105-август!D104</f>
        <v>7221.9000000000015</v>
      </c>
    </row>
    <row r="106" spans="1:9" ht="25.5">
      <c r="A106" s="14" t="s">
        <v>60</v>
      </c>
      <c r="B106" s="43">
        <v>2907.2</v>
      </c>
      <c r="C106" s="43">
        <v>2109.4</v>
      </c>
      <c r="D106" s="43">
        <v>2075.3</v>
      </c>
      <c r="E106" s="36">
        <f>$D:$D/$B:$B*100</f>
        <v>71.38483764446892</v>
      </c>
      <c r="F106" s="36">
        <f>$D:$D/$C:$C*100</f>
        <v>98.38342656679625</v>
      </c>
      <c r="G106" s="43">
        <v>2142.3</v>
      </c>
      <c r="H106" s="36">
        <f>$D:$D/$G:$G*100</f>
        <v>96.87252018858237</v>
      </c>
      <c r="I106" s="43">
        <f>D106-август!D105</f>
        <v>299.4000000000001</v>
      </c>
    </row>
    <row r="107" spans="1:9" ht="12.75">
      <c r="A107" s="17" t="s">
        <v>116</v>
      </c>
      <c r="B107" s="42">
        <f>B108</f>
        <v>44.8</v>
      </c>
      <c r="C107" s="42">
        <v>44.8</v>
      </c>
      <c r="D107" s="42">
        <f>D108</f>
        <v>44.8</v>
      </c>
      <c r="E107" s="33">
        <f>$D:$D/$B:$B*100</f>
        <v>100</v>
      </c>
      <c r="F107" s="33">
        <v>0</v>
      </c>
      <c r="G107" s="42">
        <v>44.8</v>
      </c>
      <c r="H107" s="33">
        <v>0</v>
      </c>
      <c r="I107" s="42">
        <f>D107-август!D106</f>
        <v>0</v>
      </c>
    </row>
    <row r="108" spans="1:9" ht="12.75">
      <c r="A108" s="14" t="s">
        <v>117</v>
      </c>
      <c r="B108" s="43">
        <v>44.8</v>
      </c>
      <c r="C108" s="43">
        <v>44.8</v>
      </c>
      <c r="D108" s="43">
        <v>44.8</v>
      </c>
      <c r="E108" s="36">
        <f>$D:$D/$B:$B*100</f>
        <v>100</v>
      </c>
      <c r="F108" s="36">
        <v>0</v>
      </c>
      <c r="G108" s="43">
        <v>44.8</v>
      </c>
      <c r="H108" s="36">
        <v>0</v>
      </c>
      <c r="I108" s="43">
        <f>D108-август!D107</f>
        <v>0</v>
      </c>
    </row>
    <row r="109" spans="1:9" ht="12.75">
      <c r="A109" s="17" t="s">
        <v>61</v>
      </c>
      <c r="B109" s="42">
        <f>B110+B111+B112+B113+B114</f>
        <v>221954.9</v>
      </c>
      <c r="C109" s="42">
        <f>C110+C111+C112+C113+C114</f>
        <v>170390.3</v>
      </c>
      <c r="D109" s="42">
        <f>D110+D111+D112+D113+D114</f>
        <v>105644</v>
      </c>
      <c r="E109" s="33">
        <f>$D:$D/$B:$B*100</f>
        <v>47.59705687957329</v>
      </c>
      <c r="F109" s="33">
        <f>$D:$D/$C:$C*100</f>
        <v>62.001181992167396</v>
      </c>
      <c r="G109" s="42">
        <v>82295.3</v>
      </c>
      <c r="H109" s="33">
        <f>$D:$D/$G:$G*100</f>
        <v>128.3718511263705</v>
      </c>
      <c r="I109" s="42">
        <f>D109-август!D108</f>
        <v>27126.20000000001</v>
      </c>
    </row>
    <row r="110" spans="1:9" ht="12.75">
      <c r="A110" s="14" t="s">
        <v>62</v>
      </c>
      <c r="B110" s="43">
        <v>800</v>
      </c>
      <c r="C110" s="43">
        <v>742.5</v>
      </c>
      <c r="D110" s="43">
        <v>742.5</v>
      </c>
      <c r="E110" s="36">
        <f>$D:$D/$B:$B*100</f>
        <v>92.8125</v>
      </c>
      <c r="F110" s="36">
        <f>$D:$D/$C:$C*100</f>
        <v>100</v>
      </c>
      <c r="G110" s="43">
        <v>411.2</v>
      </c>
      <c r="H110" s="36">
        <f>$D:$D/$G:$G*100</f>
        <v>180.56906614785993</v>
      </c>
      <c r="I110" s="43">
        <f>D110-август!D109</f>
        <v>93.39999999999998</v>
      </c>
    </row>
    <row r="111" spans="1:9" ht="12.75">
      <c r="A111" s="14" t="s">
        <v>63</v>
      </c>
      <c r="B111" s="43">
        <v>55012.6</v>
      </c>
      <c r="C111" s="43">
        <v>33834.2</v>
      </c>
      <c r="D111" s="43">
        <v>33834.2</v>
      </c>
      <c r="E111" s="36">
        <f>$D:$D/$B:$B*100</f>
        <v>61.50263757757314</v>
      </c>
      <c r="F111" s="36">
        <f>$D:$D/$C:$C*100</f>
        <v>100</v>
      </c>
      <c r="G111" s="43">
        <v>31276.9</v>
      </c>
      <c r="H111" s="36">
        <f>$D:$D/$G:$G*100</f>
        <v>108.17632182217545</v>
      </c>
      <c r="I111" s="43">
        <f>D111-август!D110</f>
        <v>4024.899999999998</v>
      </c>
    </row>
    <row r="112" spans="1:9" ht="12.75">
      <c r="A112" s="14" t="s">
        <v>64</v>
      </c>
      <c r="B112" s="43">
        <v>27308</v>
      </c>
      <c r="C112" s="43">
        <v>20317.4</v>
      </c>
      <c r="D112" s="43">
        <v>19662.8</v>
      </c>
      <c r="E112" s="36">
        <f>$D:$D/$B:$B*100</f>
        <v>72.00380840779259</v>
      </c>
      <c r="F112" s="36">
        <f>$D:$D/$C:$C*100</f>
        <v>96.77813106007657</v>
      </c>
      <c r="G112" s="43">
        <v>15858.5</v>
      </c>
      <c r="H112" s="36">
        <f>$D:$D/$G:$G*100</f>
        <v>123.98902796607496</v>
      </c>
      <c r="I112" s="43">
        <f>D112-август!D111</f>
        <v>4701.5</v>
      </c>
    </row>
    <row r="113" spans="1:9" ht="12.75">
      <c r="A113" s="14" t="s">
        <v>65</v>
      </c>
      <c r="B113" s="35">
        <v>113200.4</v>
      </c>
      <c r="C113" s="35">
        <v>96424.2</v>
      </c>
      <c r="D113" s="35">
        <v>32526</v>
      </c>
      <c r="E113" s="36">
        <f>$D:$D/$B:$B*100</f>
        <v>28.73311401726496</v>
      </c>
      <c r="F113" s="36">
        <f>$D:$D/$C:$C*100</f>
        <v>33.732195859545634</v>
      </c>
      <c r="G113" s="35">
        <v>15832</v>
      </c>
      <c r="H113" s="36">
        <v>0</v>
      </c>
      <c r="I113" s="43">
        <f>D113-август!D112</f>
        <v>16356</v>
      </c>
    </row>
    <row r="114" spans="1:9" ht="12.75">
      <c r="A114" s="14" t="s">
        <v>66</v>
      </c>
      <c r="B114" s="43">
        <v>25633.9</v>
      </c>
      <c r="C114" s="43">
        <v>19072</v>
      </c>
      <c r="D114" s="43">
        <v>18878.5</v>
      </c>
      <c r="E114" s="36">
        <f>$D:$D/$B:$B*100</f>
        <v>73.64661639469608</v>
      </c>
      <c r="F114" s="36">
        <f>$D:$D/$C:$C*100</f>
        <v>98.98542365771812</v>
      </c>
      <c r="G114" s="43">
        <v>18916.7</v>
      </c>
      <c r="H114" s="36">
        <f>$D:$D/$G:$G*100</f>
        <v>99.79806202984663</v>
      </c>
      <c r="I114" s="43">
        <f>D114-август!D113</f>
        <v>1950.4000000000015</v>
      </c>
    </row>
    <row r="115" spans="1:9" ht="12.75">
      <c r="A115" s="17" t="s">
        <v>73</v>
      </c>
      <c r="B115" s="34">
        <f>B116+B117+B118</f>
        <v>33811.1</v>
      </c>
      <c r="C115" s="34">
        <f>C116+C117+C118</f>
        <v>23879.8</v>
      </c>
      <c r="D115" s="34">
        <f>D116+D117+D118</f>
        <v>22305.899999999998</v>
      </c>
      <c r="E115" s="33">
        <f>$D:$D/$B:$B*100</f>
        <v>65.97212158137417</v>
      </c>
      <c r="F115" s="33">
        <f>$D:$D/$C:$C*100</f>
        <v>93.40907377783732</v>
      </c>
      <c r="G115" s="34">
        <v>20012.9</v>
      </c>
      <c r="H115" s="33">
        <f>$D:$D/$G:$G*100</f>
        <v>111.45760984165211</v>
      </c>
      <c r="I115" s="42">
        <f>D115-август!D114</f>
        <v>3417.7999999999993</v>
      </c>
    </row>
    <row r="116" spans="1:9" ht="12.75">
      <c r="A116" s="51" t="s">
        <v>74</v>
      </c>
      <c r="B116" s="35">
        <v>26937.7</v>
      </c>
      <c r="C116" s="35">
        <v>20104.5</v>
      </c>
      <c r="D116" s="35">
        <v>20063.3</v>
      </c>
      <c r="E116" s="36">
        <f>$D:$D/$B:$B*100</f>
        <v>74.48037508770236</v>
      </c>
      <c r="F116" s="36">
        <f>$D:$D/$C:$C*100</f>
        <v>99.79507075530354</v>
      </c>
      <c r="G116" s="35">
        <v>17693.5</v>
      </c>
      <c r="H116" s="36">
        <f>$D:$D/$G:$G*100</f>
        <v>113.39361912566761</v>
      </c>
      <c r="I116" s="43">
        <f>D116-август!D115</f>
        <v>3161.7000000000007</v>
      </c>
    </row>
    <row r="117" spans="1:9" ht="13.5" customHeight="1">
      <c r="A117" s="18" t="s">
        <v>75</v>
      </c>
      <c r="B117" s="35">
        <v>3832.1</v>
      </c>
      <c r="C117" s="35">
        <v>1500</v>
      </c>
      <c r="D117" s="35">
        <v>0</v>
      </c>
      <c r="E117" s="36">
        <v>0</v>
      </c>
      <c r="F117" s="36">
        <v>0</v>
      </c>
      <c r="G117" s="35">
        <v>0</v>
      </c>
      <c r="H117" s="36">
        <v>0</v>
      </c>
      <c r="I117" s="43">
        <f>D117-август!D116</f>
        <v>0</v>
      </c>
    </row>
    <row r="118" spans="1:9" ht="25.5">
      <c r="A118" s="18" t="s">
        <v>85</v>
      </c>
      <c r="B118" s="35">
        <v>3041.3</v>
      </c>
      <c r="C118" s="35">
        <v>2275.3</v>
      </c>
      <c r="D118" s="35">
        <v>2242.6</v>
      </c>
      <c r="E118" s="36">
        <f>$D:$D/$B:$B*100</f>
        <v>73.73820405747541</v>
      </c>
      <c r="F118" s="36">
        <f>$D:$D/$C:$C*100</f>
        <v>98.56282687997187</v>
      </c>
      <c r="G118" s="35">
        <v>2319.4</v>
      </c>
      <c r="H118" s="36">
        <f>$D:$D/$G:$G*100</f>
        <v>96.68879882728291</v>
      </c>
      <c r="I118" s="43">
        <f>D118-август!D117</f>
        <v>256.0999999999999</v>
      </c>
    </row>
    <row r="119" spans="1:9" ht="26.25" customHeight="1">
      <c r="A119" s="19" t="s">
        <v>93</v>
      </c>
      <c r="B119" s="34">
        <f>B120</f>
        <v>425</v>
      </c>
      <c r="C119" s="34">
        <f>C120</f>
        <v>120</v>
      </c>
      <c r="D119" s="34">
        <f>D120</f>
        <v>4.7</v>
      </c>
      <c r="E119" s="36">
        <f>$D:$D/$B:$B*100</f>
        <v>1.1058823529411765</v>
      </c>
      <c r="F119" s="36">
        <f>$D:$D/$C:$C*100</f>
        <v>3.916666666666667</v>
      </c>
      <c r="G119" s="34">
        <v>55.8</v>
      </c>
      <c r="H119" s="36">
        <v>0</v>
      </c>
      <c r="I119" s="42">
        <f>D119-август!D118</f>
        <v>0</v>
      </c>
    </row>
    <row r="120" spans="1:9" ht="13.5" customHeight="1">
      <c r="A120" s="18" t="s">
        <v>94</v>
      </c>
      <c r="B120" s="35">
        <v>425</v>
      </c>
      <c r="C120" s="35">
        <v>120</v>
      </c>
      <c r="D120" s="35">
        <v>4.7</v>
      </c>
      <c r="E120" s="36">
        <f>$D:$D/$B:$B*100</f>
        <v>1.1058823529411765</v>
      </c>
      <c r="F120" s="36">
        <f>$D:$D/$C:$C*100</f>
        <v>3.916666666666667</v>
      </c>
      <c r="G120" s="35">
        <v>55.8</v>
      </c>
      <c r="H120" s="36">
        <v>0</v>
      </c>
      <c r="I120" s="43">
        <f>D120-август!D119</f>
        <v>0</v>
      </c>
    </row>
    <row r="121" spans="1:9" ht="18.75" customHeight="1">
      <c r="A121" s="20" t="s">
        <v>67</v>
      </c>
      <c r="B121" s="42">
        <f>B75+B84+B85+B86+B92+B98+B104+B107+B109+B115+B119+B97</f>
        <v>2032798.0000000002</v>
      </c>
      <c r="C121" s="42">
        <f>C75+C84+C85+C86+C92+C98+C104+C107+C109+C115+C119+C97</f>
        <v>1438514.5000000002</v>
      </c>
      <c r="D121" s="42">
        <f>D75+D84+D85+D86+D92+D98+D104+D107+D109+D115+D119+D97</f>
        <v>1183802.5999999999</v>
      </c>
      <c r="E121" s="33">
        <f>$D:$D/$B:$B*100</f>
        <v>58.23513206919723</v>
      </c>
      <c r="F121" s="33">
        <f>$D:$D/$C:$C*100</f>
        <v>82.29340753951384</v>
      </c>
      <c r="G121" s="42">
        <v>1100394.2999999998</v>
      </c>
      <c r="H121" s="33">
        <f>$D:$D/$G:$G*100</f>
        <v>107.57985569354548</v>
      </c>
      <c r="I121" s="42">
        <f>D121-август!D120</f>
        <v>168014.19999999984</v>
      </c>
    </row>
    <row r="122" spans="1:9" ht="26.25" customHeight="1">
      <c r="A122" s="21" t="s">
        <v>68</v>
      </c>
      <c r="B122" s="37">
        <f>B73-B121</f>
        <v>-46559.00000000023</v>
      </c>
      <c r="C122" s="37">
        <f>C73-C121</f>
        <v>-187275.15000000014</v>
      </c>
      <c r="D122" s="37">
        <f>D73-D121</f>
        <v>59186.870000000345</v>
      </c>
      <c r="E122" s="37"/>
      <c r="F122" s="37"/>
      <c r="G122" s="37">
        <f>G73-G121</f>
        <v>45156.94000000018</v>
      </c>
      <c r="H122" s="37"/>
      <c r="I122" s="42">
        <f>D122-август!D121</f>
        <v>13557.060000000405</v>
      </c>
    </row>
    <row r="123" spans="1:9" ht="24" customHeight="1">
      <c r="A123" s="3" t="s">
        <v>69</v>
      </c>
      <c r="B123" s="35" t="s">
        <v>135</v>
      </c>
      <c r="C123" s="35"/>
      <c r="D123" s="35" t="s">
        <v>160</v>
      </c>
      <c r="E123" s="35"/>
      <c r="F123" s="35"/>
      <c r="G123" s="35"/>
      <c r="H123" s="34"/>
      <c r="I123" s="42"/>
    </row>
    <row r="124" spans="1:9" ht="12.75">
      <c r="A124" s="8" t="s">
        <v>70</v>
      </c>
      <c r="B124" s="34">
        <f>B126+B127</f>
        <v>7828</v>
      </c>
      <c r="C124" s="35"/>
      <c r="D124" s="34">
        <f>D126+D127</f>
        <v>42015</v>
      </c>
      <c r="E124" s="35"/>
      <c r="F124" s="35"/>
      <c r="G124" s="47"/>
      <c r="H124" s="44"/>
      <c r="I124" s="42">
        <f>I126+I127</f>
        <v>13556.699999999999</v>
      </c>
    </row>
    <row r="125" spans="1:9" ht="12" customHeight="1">
      <c r="A125" s="3" t="s">
        <v>6</v>
      </c>
      <c r="B125" s="35"/>
      <c r="C125" s="35"/>
      <c r="D125" s="35"/>
      <c r="E125" s="35"/>
      <c r="F125" s="35"/>
      <c r="G125" s="35"/>
      <c r="H125" s="44"/>
      <c r="I125" s="42"/>
    </row>
    <row r="126" spans="1:9" ht="12.75">
      <c r="A126" s="10" t="s">
        <v>71</v>
      </c>
      <c r="B126" s="35">
        <v>11</v>
      </c>
      <c r="C126" s="35"/>
      <c r="D126" s="35">
        <v>25226</v>
      </c>
      <c r="E126" s="35"/>
      <c r="F126" s="35"/>
      <c r="G126" s="35"/>
      <c r="H126" s="44"/>
      <c r="I126" s="43">
        <f>D126-август!D125</f>
        <v>11483.8</v>
      </c>
    </row>
    <row r="127" spans="1:9" ht="12.75">
      <c r="A127" s="3" t="s">
        <v>72</v>
      </c>
      <c r="B127" s="35">
        <v>7817</v>
      </c>
      <c r="C127" s="35"/>
      <c r="D127" s="35">
        <v>16789</v>
      </c>
      <c r="E127" s="35"/>
      <c r="F127" s="35"/>
      <c r="G127" s="35"/>
      <c r="H127" s="44"/>
      <c r="I127" s="43">
        <f>D127-август!D126</f>
        <v>2072.8999999999996</v>
      </c>
    </row>
    <row r="128" spans="1:9" ht="12.75">
      <c r="A128" s="8" t="s">
        <v>119</v>
      </c>
      <c r="B128" s="50">
        <f>B129+B130</f>
        <v>0</v>
      </c>
      <c r="C128" s="50"/>
      <c r="D128" s="50">
        <f>D129-D130</f>
        <v>-25000</v>
      </c>
      <c r="E128" s="50"/>
      <c r="F128" s="50"/>
      <c r="G128" s="50"/>
      <c r="H128" s="52"/>
      <c r="I128" s="43">
        <f>D128-июль!D126</f>
        <v>0</v>
      </c>
    </row>
    <row r="129" spans="1:9" ht="12.75">
      <c r="A129" s="5" t="s">
        <v>120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2"/>
    </row>
    <row r="130" spans="1:9" ht="12.75">
      <c r="A130" s="5" t="s">
        <v>121</v>
      </c>
      <c r="B130" s="45">
        <v>0</v>
      </c>
      <c r="C130" s="45"/>
      <c r="D130" s="45">
        <v>25000</v>
      </c>
      <c r="E130" s="45"/>
      <c r="F130" s="45"/>
      <c r="G130" s="45"/>
      <c r="H130" s="46"/>
      <c r="I130" s="42"/>
    </row>
    <row r="131" spans="1:9" ht="12.75">
      <c r="A131" s="22"/>
      <c r="B131" s="32"/>
      <c r="C131" s="32"/>
      <c r="D131" s="32"/>
      <c r="E131" s="32"/>
      <c r="F131" s="32"/>
      <c r="G131" s="32"/>
      <c r="H131" s="32"/>
      <c r="I131" s="32"/>
    </row>
    <row r="133" ht="12" customHeight="1">
      <c r="A133" s="29" t="s">
        <v>91</v>
      </c>
    </row>
    <row r="134" ht="12.75" customHeight="1" hidden="1"/>
    <row r="136" spans="1:9" ht="31.5">
      <c r="A136" s="23" t="s">
        <v>126</v>
      </c>
      <c r="B136" s="31" t="s">
        <v>118</v>
      </c>
      <c r="C136" s="31"/>
      <c r="D136" s="31"/>
      <c r="E136" s="31"/>
      <c r="F136" s="31"/>
      <c r="G136" s="31"/>
      <c r="H136" s="31"/>
      <c r="I136" s="32"/>
    </row>
  </sheetData>
  <sheetProtection/>
  <mergeCells count="14"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2017-06-02T03:56:16Z</cp:lastPrinted>
  <dcterms:created xsi:type="dcterms:W3CDTF">2010-09-10T01:16:58Z</dcterms:created>
  <dcterms:modified xsi:type="dcterms:W3CDTF">2017-10-16T10:08:31Z</dcterms:modified>
  <cp:category/>
  <cp:version/>
  <cp:contentType/>
  <cp:contentStatus/>
</cp:coreProperties>
</file>