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Бюджет!$I$58</definedName>
    <definedName name="_xlnm.Print_Area" localSheetId="0">Бюджет!$A$1:$U$60</definedName>
  </definedNames>
  <calcPr calcId="125725"/>
</workbook>
</file>

<file path=xl/calcChain.xml><?xml version="1.0" encoding="utf-8"?>
<calcChain xmlns="http://schemas.openxmlformats.org/spreadsheetml/2006/main">
  <c r="D4" i="1"/>
  <c r="D56"/>
  <c r="D40"/>
  <c r="C40"/>
  <c r="G40"/>
  <c r="F40"/>
  <c r="E40"/>
  <c r="F57"/>
  <c r="E57"/>
  <c r="F56"/>
  <c r="C56"/>
  <c r="C55"/>
  <c r="C48"/>
  <c r="C43"/>
  <c r="C35"/>
  <c r="C32"/>
  <c r="C30"/>
  <c r="C27"/>
  <c r="C24"/>
  <c r="C5"/>
  <c r="E56"/>
  <c r="G56"/>
  <c r="C50" l="1"/>
  <c r="C58"/>
  <c r="D24"/>
  <c r="G27"/>
  <c r="D43"/>
  <c r="E43"/>
  <c r="F43"/>
  <c r="G43"/>
  <c r="E55"/>
  <c r="E58" s="1"/>
  <c r="F55"/>
  <c r="F58" s="1"/>
  <c r="G55"/>
  <c r="D55"/>
  <c r="D58" s="1"/>
  <c r="G48"/>
  <c r="D48" l="1"/>
  <c r="E48"/>
  <c r="F48"/>
  <c r="E35"/>
  <c r="F35"/>
  <c r="D32"/>
  <c r="E32"/>
  <c r="F32"/>
  <c r="G32"/>
  <c r="D30"/>
  <c r="E30"/>
  <c r="F30"/>
  <c r="G30"/>
  <c r="E27"/>
  <c r="F27"/>
  <c r="E24"/>
  <c r="F24"/>
  <c r="G24"/>
  <c r="D35"/>
  <c r="D27"/>
  <c r="F5"/>
  <c r="E5"/>
  <c r="D5"/>
  <c r="G35"/>
  <c r="G5"/>
  <c r="E50" l="1"/>
  <c r="F50"/>
  <c r="D50"/>
  <c r="G50"/>
  <c r="G58" l="1"/>
</calcChain>
</file>

<file path=xl/sharedStrings.xml><?xml version="1.0" encoding="utf-8"?>
<sst xmlns="http://schemas.openxmlformats.org/spreadsheetml/2006/main" count="71" uniqueCount="43">
  <si>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</si>
  <si>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</si>
  <si>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</si>
  <si>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</si>
  <si>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</si>
  <si>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</si>
  <si>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</si>
  <si>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</si>
  <si>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</si>
  <si>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</si>
  <si>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</si>
  <si>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</si>
  <si>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</si>
  <si>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</si>
  <si>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</si>
  <si>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</si>
  <si>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</si>
  <si>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</si>
  <si>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</si>
  <si>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</si>
  <si>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</si>
  <si>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</si>
  <si>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</si>
  <si>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</si>
  <si>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</si>
  <si>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</si>
  <si>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</si>
  <si>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</si>
  <si>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</si>
  <si>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Направление расходов</t>
  </si>
  <si>
    <t>Непрограммные расходы</t>
  </si>
  <si>
    <t>Программные расходы</t>
  </si>
  <si>
    <t>Отдел культуры администрации города Минусинска</t>
  </si>
  <si>
    <t>Всего расходов</t>
  </si>
  <si>
    <t>ГРБС</t>
  </si>
  <si>
    <t>План 2021 год</t>
  </si>
  <si>
    <t>План 2022 год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</si>
  <si>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</si>
  <si>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</si>
  <si>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Факт 2020 год</t>
  </si>
  <si>
    <t>План 2023 год</t>
  </si>
  <si>
    <t>Условно-утвержденные расходы</t>
  </si>
  <si>
    <t>Исполнение на 01.10.2021 года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</si>
</sst>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Бюджет!$B$55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Бюджет!$C$54:$G$54</c:f>
              <c:strCache>
                <c:ptCount val="5"/>
                <c:pt idx="0">
                  <c:v>Факт 2020 год</c:v>
                </c:pt>
                <c:pt idx="1">
                  <c:v>План 2021 год</c:v>
                </c:pt>
                <c:pt idx="2">
                  <c:v>План 2022 год</c:v>
                </c:pt>
                <c:pt idx="3">
                  <c:v>План 2023 год</c:v>
                </c:pt>
                <c:pt idx="4">
                  <c:v>Исполнение на 01.10.2021 года</c:v>
                </c:pt>
              </c:strCache>
            </c:strRef>
          </c:cat>
          <c:val>
            <c:numRef>
              <c:f>Бюджет!$C$55:$G$55</c:f>
              <c:numCache>
                <c:formatCode>#,##0.00</c:formatCode>
                <c:ptCount val="5"/>
                <c:pt idx="0">
                  <c:v>83148305.999999985</c:v>
                </c:pt>
                <c:pt idx="1">
                  <c:v>93845901.980000004</c:v>
                </c:pt>
                <c:pt idx="2">
                  <c:v>69635920</c:v>
                </c:pt>
                <c:pt idx="3">
                  <c:v>69331020</c:v>
                </c:pt>
                <c:pt idx="4">
                  <c:v>63281325.559999995</c:v>
                </c:pt>
              </c:numCache>
            </c:numRef>
          </c:val>
        </c:ser>
        <c:ser>
          <c:idx val="1"/>
          <c:order val="1"/>
          <c:tx>
            <c:strRef>
              <c:f>Бюджет!$B$56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Бюджет!$C$54:$G$54</c:f>
              <c:strCache>
                <c:ptCount val="5"/>
                <c:pt idx="0">
                  <c:v>Факт 2020 год</c:v>
                </c:pt>
                <c:pt idx="1">
                  <c:v>План 2021 год</c:v>
                </c:pt>
                <c:pt idx="2">
                  <c:v>План 2022 год</c:v>
                </c:pt>
                <c:pt idx="3">
                  <c:v>План 2023 год</c:v>
                </c:pt>
                <c:pt idx="4">
                  <c:v>Исполнение на 01.10.2021 года</c:v>
                </c:pt>
              </c:strCache>
            </c:strRef>
          </c:cat>
          <c:val>
            <c:numRef>
              <c:f>Бюджет!$C$56:$G$56</c:f>
              <c:numCache>
                <c:formatCode>#,##0.00</c:formatCode>
                <c:ptCount val="5"/>
                <c:pt idx="0">
                  <c:v>2561058133.4100003</c:v>
                </c:pt>
                <c:pt idx="1">
                  <c:v>3040653426.6900001</c:v>
                </c:pt>
                <c:pt idx="2">
                  <c:v>2479354316.0900002</c:v>
                </c:pt>
                <c:pt idx="3">
                  <c:v>2089976785.6399999</c:v>
                </c:pt>
                <c:pt idx="4">
                  <c:v>1656040614.9200003</c:v>
                </c:pt>
              </c:numCache>
            </c:numRef>
          </c:val>
        </c:ser>
        <c:ser>
          <c:idx val="2"/>
          <c:order val="2"/>
          <c:tx>
            <c:strRef>
              <c:f>Бюджет!$B$58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Бюджет!$C$54:$G$54</c:f>
              <c:strCache>
                <c:ptCount val="5"/>
                <c:pt idx="0">
                  <c:v>Факт 2020 год</c:v>
                </c:pt>
                <c:pt idx="1">
                  <c:v>План 2021 год</c:v>
                </c:pt>
                <c:pt idx="2">
                  <c:v>План 2022 год</c:v>
                </c:pt>
                <c:pt idx="3">
                  <c:v>План 2023 год</c:v>
                </c:pt>
                <c:pt idx="4">
                  <c:v>Исполнение на 01.10.2021 года</c:v>
                </c:pt>
              </c:strCache>
            </c:strRef>
          </c:cat>
          <c:val>
            <c:numRef>
              <c:f>Бюджет!$C$58:$G$58</c:f>
              <c:numCache>
                <c:formatCode>#,##0.00</c:formatCode>
                <c:ptCount val="5"/>
                <c:pt idx="0">
                  <c:v>2644206439.4100003</c:v>
                </c:pt>
                <c:pt idx="1">
                  <c:v>3134499328.6700001</c:v>
                </c:pt>
                <c:pt idx="2">
                  <c:v>2573350236.0900002</c:v>
                </c:pt>
                <c:pt idx="3">
                  <c:v>2209927805.6399999</c:v>
                </c:pt>
                <c:pt idx="4">
                  <c:v>1719321940.4800003</c:v>
                </c:pt>
              </c:numCache>
            </c:numRef>
          </c:val>
        </c:ser>
        <c:shape val="cylinder"/>
        <c:axId val="174517248"/>
        <c:axId val="174547712"/>
        <c:axId val="0"/>
      </c:bar3DChart>
      <c:catAx>
        <c:axId val="174517248"/>
        <c:scaling>
          <c:orientation val="minMax"/>
        </c:scaling>
        <c:axPos val="b"/>
        <c:tickLblPos val="nextTo"/>
        <c:crossAx val="174547712"/>
        <c:crosses val="autoZero"/>
        <c:auto val="1"/>
        <c:lblAlgn val="ctr"/>
        <c:lblOffset val="100"/>
      </c:catAx>
      <c:valAx>
        <c:axId val="174547712"/>
        <c:scaling>
          <c:orientation val="minMax"/>
        </c:scaling>
        <c:axPos val="l"/>
        <c:majorGridlines/>
        <c:numFmt formatCode="#,##0.00" sourceLinked="1"/>
        <c:tickLblPos val="nextTo"/>
        <c:crossAx val="174517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3</xdr:row>
      <xdr:rowOff>47624</xdr:rowOff>
    </xdr:from>
    <xdr:to>
      <xdr:col>20</xdr:col>
      <xdr:colOff>180975</xdr:colOff>
      <xdr:row>9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9"/>
  <sheetViews>
    <sheetView showGridLines="0" tabSelected="1" view="pageBreakPreview" zoomScaleNormal="100" zoomScaleSheetLayoutView="100" workbookViewId="0">
      <selection activeCell="E10" sqref="E10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7" width="17.140625" style="1" customWidth="1"/>
    <col min="8" max="9" width="9.140625" style="1" customWidth="1"/>
    <col min="10" max="16384" width="9.140625" style="1"/>
  </cols>
  <sheetData>
    <row r="1" spans="1:9">
      <c r="A1" s="27"/>
      <c r="B1" s="27"/>
      <c r="C1" s="27"/>
      <c r="D1" s="27"/>
      <c r="E1" s="27"/>
      <c r="F1" s="27"/>
    </row>
    <row r="2" spans="1:9">
      <c r="A2" s="2"/>
      <c r="B2" s="2"/>
      <c r="C2" s="2"/>
      <c r="D2" s="2"/>
      <c r="E2" s="2"/>
      <c r="F2" s="2"/>
      <c r="G2" s="2"/>
      <c r="H2" s="3"/>
      <c r="I2" s="3"/>
    </row>
    <row r="3" spans="1:9" ht="21">
      <c r="A3" s="4" t="s">
        <v>34</v>
      </c>
      <c r="B3" s="4" t="s">
        <v>29</v>
      </c>
      <c r="C3" s="4" t="s">
        <v>39</v>
      </c>
      <c r="D3" s="4" t="s">
        <v>35</v>
      </c>
      <c r="E3" s="4" t="s">
        <v>36</v>
      </c>
      <c r="F3" s="4" t="s">
        <v>40</v>
      </c>
      <c r="G3" s="4" t="s">
        <v>42</v>
      </c>
    </row>
    <row r="4" spans="1:9" ht="33.75">
      <c r="A4" s="22" t="s">
        <v>23</v>
      </c>
      <c r="B4" s="22" t="s">
        <v>1</v>
      </c>
      <c r="C4" s="10">
        <v>8533526.6500000004</v>
      </c>
      <c r="D4" s="11">
        <f>9024153.66+322886.34</f>
        <v>9347040</v>
      </c>
      <c r="E4" s="10">
        <v>9194940</v>
      </c>
      <c r="F4" s="10">
        <v>9194940</v>
      </c>
      <c r="G4" s="10">
        <v>6897858.9500000002</v>
      </c>
    </row>
    <row r="5" spans="1:9">
      <c r="A5" s="17" t="s">
        <v>22</v>
      </c>
      <c r="B5" s="17"/>
      <c r="C5" s="12">
        <f t="shared" ref="C5" si="0">C4</f>
        <v>8533526.6500000004</v>
      </c>
      <c r="D5" s="12">
        <f>D4</f>
        <v>9347040</v>
      </c>
      <c r="E5" s="12">
        <f t="shared" ref="E5:F5" si="1">E4</f>
        <v>9194940</v>
      </c>
      <c r="F5" s="12">
        <f t="shared" si="1"/>
        <v>9194940</v>
      </c>
      <c r="G5" s="12">
        <f t="shared" ref="G5" si="2">G4</f>
        <v>6897858.9500000002</v>
      </c>
    </row>
    <row r="6" spans="1:9" ht="22.5">
      <c r="A6" s="29" t="s">
        <v>4</v>
      </c>
      <c r="B6" s="22" t="s">
        <v>2</v>
      </c>
      <c r="C6" s="10">
        <v>33032851.84</v>
      </c>
      <c r="D6" s="10">
        <v>104204472.88</v>
      </c>
      <c r="E6" s="11">
        <v>50888378</v>
      </c>
      <c r="F6" s="10">
        <v>6915878</v>
      </c>
      <c r="G6" s="10">
        <v>7750713.4199999999</v>
      </c>
    </row>
    <row r="7" spans="1:9" ht="67.5">
      <c r="A7" s="30"/>
      <c r="B7" s="22" t="s">
        <v>3</v>
      </c>
      <c r="C7" s="10">
        <v>51726467.289999999</v>
      </c>
      <c r="D7" s="10">
        <v>150951626.09999999</v>
      </c>
      <c r="E7" s="10">
        <v>165991412.94</v>
      </c>
      <c r="F7" s="10">
        <v>44970031.68</v>
      </c>
      <c r="G7" s="10">
        <v>87731511.719999999</v>
      </c>
    </row>
    <row r="8" spans="1:9" ht="45">
      <c r="A8" s="30"/>
      <c r="B8" s="22" t="s">
        <v>5</v>
      </c>
      <c r="C8" s="10">
        <v>224076956.31999999</v>
      </c>
      <c r="D8" s="10">
        <v>312392400</v>
      </c>
      <c r="E8" s="10">
        <v>109367500</v>
      </c>
      <c r="F8" s="10">
        <v>113020600</v>
      </c>
      <c r="G8" s="10">
        <v>62373594.210000001</v>
      </c>
    </row>
    <row r="9" spans="1:9" ht="33.75">
      <c r="A9" s="30"/>
      <c r="B9" s="22" t="s">
        <v>6</v>
      </c>
      <c r="C9" s="10">
        <v>145257405.40000001</v>
      </c>
      <c r="D9" s="10">
        <v>167253625.88</v>
      </c>
      <c r="E9" s="10">
        <v>41642390</v>
      </c>
      <c r="F9" s="10">
        <v>9559060</v>
      </c>
      <c r="G9" s="10">
        <v>73948530.269999996</v>
      </c>
    </row>
    <row r="10" spans="1:9" ht="45">
      <c r="A10" s="30"/>
      <c r="B10" s="22" t="s">
        <v>7</v>
      </c>
      <c r="C10" s="10">
        <v>12002402.1</v>
      </c>
      <c r="D10" s="10">
        <v>25632327.93</v>
      </c>
      <c r="E10" s="10">
        <v>3620540</v>
      </c>
      <c r="F10" s="10">
        <v>6664850</v>
      </c>
      <c r="G10" s="10">
        <v>11982923.460000001</v>
      </c>
    </row>
    <row r="11" spans="1:9" ht="22.5">
      <c r="A11" s="30"/>
      <c r="B11" s="22" t="s">
        <v>8</v>
      </c>
      <c r="C11" s="10">
        <v>2494800</v>
      </c>
      <c r="D11" s="10">
        <v>5653202.6399999997</v>
      </c>
      <c r="E11" s="10">
        <v>5033163.72</v>
      </c>
      <c r="F11" s="10">
        <v>5076328.57</v>
      </c>
      <c r="G11" s="10">
        <v>5653190.4000000004</v>
      </c>
    </row>
    <row r="12" spans="1:9" ht="33.75">
      <c r="A12" s="30"/>
      <c r="B12" s="22" t="s">
        <v>9</v>
      </c>
      <c r="C12" s="10">
        <v>27035211.859999999</v>
      </c>
      <c r="D12" s="10">
        <v>30122724</v>
      </c>
      <c r="E12" s="10">
        <v>28995940</v>
      </c>
      <c r="F12" s="10">
        <v>28995940</v>
      </c>
      <c r="G12" s="10">
        <v>20941393.760000002</v>
      </c>
    </row>
    <row r="13" spans="1:9" ht="45">
      <c r="A13" s="30"/>
      <c r="B13" s="22" t="s">
        <v>10</v>
      </c>
      <c r="C13" s="10">
        <v>115797864.56999999</v>
      </c>
      <c r="D13" s="10">
        <v>137693016.34999999</v>
      </c>
      <c r="E13" s="10">
        <v>172422063.91999999</v>
      </c>
      <c r="F13" s="10">
        <v>36160230</v>
      </c>
      <c r="G13" s="10">
        <v>47994726.439999998</v>
      </c>
    </row>
    <row r="14" spans="1:9" ht="33.75">
      <c r="A14" s="30"/>
      <c r="B14" s="22" t="s">
        <v>11</v>
      </c>
      <c r="C14" s="10">
        <v>20759694.579999998</v>
      </c>
      <c r="D14" s="10">
        <v>22419012.879999999</v>
      </c>
      <c r="E14" s="10">
        <v>3662500</v>
      </c>
      <c r="F14" s="10">
        <v>3662500</v>
      </c>
      <c r="G14" s="10">
        <v>18548125.73</v>
      </c>
    </row>
    <row r="15" spans="1:9" ht="22.5">
      <c r="A15" s="30"/>
      <c r="B15" s="22" t="s">
        <v>20</v>
      </c>
      <c r="C15" s="10">
        <v>54957546</v>
      </c>
      <c r="D15" s="10">
        <v>0</v>
      </c>
      <c r="E15" s="10">
        <v>0</v>
      </c>
      <c r="F15" s="10">
        <v>0</v>
      </c>
      <c r="G15" s="10">
        <v>0</v>
      </c>
    </row>
    <row r="16" spans="1:9" ht="45" hidden="1">
      <c r="A16" s="30"/>
      <c r="B16" s="22" t="s">
        <v>12</v>
      </c>
      <c r="C16" s="10">
        <v>0</v>
      </c>
      <c r="D16" s="10">
        <v>0</v>
      </c>
      <c r="E16" s="10">
        <v>0</v>
      </c>
      <c r="F16" s="10">
        <v>0</v>
      </c>
      <c r="G16" s="10"/>
    </row>
    <row r="17" spans="1:7" ht="22.5" hidden="1">
      <c r="A17" s="30"/>
      <c r="B17" s="22" t="s">
        <v>13</v>
      </c>
      <c r="C17" s="10">
        <v>0</v>
      </c>
      <c r="D17" s="10">
        <v>0</v>
      </c>
      <c r="E17" s="10">
        <v>0</v>
      </c>
      <c r="F17" s="10">
        <v>0</v>
      </c>
      <c r="G17" s="10"/>
    </row>
    <row r="18" spans="1:7" ht="22.5">
      <c r="A18" s="30"/>
      <c r="B18" s="22" t="s">
        <v>14</v>
      </c>
      <c r="C18" s="10">
        <v>2639308.58</v>
      </c>
      <c r="D18" s="10">
        <v>3310320</v>
      </c>
      <c r="E18" s="10">
        <v>1140320</v>
      </c>
      <c r="F18" s="10">
        <v>1140320</v>
      </c>
      <c r="G18" s="10">
        <v>0</v>
      </c>
    </row>
    <row r="19" spans="1:7" ht="33.75">
      <c r="A19" s="30"/>
      <c r="B19" s="22" t="s">
        <v>37</v>
      </c>
      <c r="C19" s="10">
        <v>36206427.479999997</v>
      </c>
      <c r="D19" s="10">
        <v>79378856.269999996</v>
      </c>
      <c r="E19" s="10">
        <v>27324400</v>
      </c>
      <c r="F19" s="10">
        <v>27117172.77</v>
      </c>
      <c r="G19" s="10">
        <v>21153796.699999999</v>
      </c>
    </row>
    <row r="20" spans="1:7" ht="51" customHeight="1">
      <c r="A20" s="30"/>
      <c r="B20" s="22" t="s">
        <v>38</v>
      </c>
      <c r="C20" s="10">
        <v>1183989</v>
      </c>
      <c r="D20" s="10">
        <v>1484680.57</v>
      </c>
      <c r="E20" s="10">
        <v>1250000</v>
      </c>
      <c r="F20" s="10">
        <v>1250000</v>
      </c>
      <c r="G20" s="10">
        <v>707079.65</v>
      </c>
    </row>
    <row r="21" spans="1:7" ht="45">
      <c r="A21" s="30"/>
      <c r="B21" s="22" t="s">
        <v>15</v>
      </c>
      <c r="C21" s="11">
        <v>2010714.28</v>
      </c>
      <c r="D21" s="11">
        <v>2866701.72</v>
      </c>
      <c r="E21" s="11">
        <v>2468440</v>
      </c>
      <c r="F21" s="11">
        <v>2468440</v>
      </c>
      <c r="G21" s="11">
        <v>1844769.02</v>
      </c>
    </row>
    <row r="22" spans="1:7" ht="22.5">
      <c r="A22" s="30"/>
      <c r="B22" s="22" t="s">
        <v>16</v>
      </c>
      <c r="C22" s="10">
        <v>67610466.540000007</v>
      </c>
      <c r="D22" s="11">
        <v>78322541</v>
      </c>
      <c r="E22" s="10">
        <v>56872540</v>
      </c>
      <c r="F22" s="10">
        <v>56567640</v>
      </c>
      <c r="G22" s="10">
        <v>52752608.759999998</v>
      </c>
    </row>
    <row r="23" spans="1:7" ht="22.5">
      <c r="A23" s="31"/>
      <c r="B23" s="22" t="s">
        <v>17</v>
      </c>
      <c r="C23" s="10">
        <v>1916366.91</v>
      </c>
      <c r="D23" s="11">
        <v>1203639.26</v>
      </c>
      <c r="E23" s="11">
        <v>0</v>
      </c>
      <c r="F23" s="11">
        <v>0</v>
      </c>
      <c r="G23" s="10">
        <v>1203567.26</v>
      </c>
    </row>
    <row r="24" spans="1:7">
      <c r="A24" s="17" t="s">
        <v>22</v>
      </c>
      <c r="B24" s="17"/>
      <c r="C24" s="20">
        <f t="shared" ref="C24" si="3">SUM(C6:C23)</f>
        <v>798708472.75000012</v>
      </c>
      <c r="D24" s="20">
        <f>SUM(D6:D23)</f>
        <v>1122889147.48</v>
      </c>
      <c r="E24" s="20">
        <f t="shared" ref="E24:G24" si="4">SUM(E6:E23)</f>
        <v>670679588.58000004</v>
      </c>
      <c r="F24" s="20">
        <f t="shared" si="4"/>
        <v>343568991.01999998</v>
      </c>
      <c r="G24" s="20">
        <f t="shared" si="4"/>
        <v>414586530.79999995</v>
      </c>
    </row>
    <row r="25" spans="1:7" ht="33.75">
      <c r="A25" s="22" t="s">
        <v>0</v>
      </c>
      <c r="B25" s="22" t="s">
        <v>9</v>
      </c>
      <c r="C25" s="21">
        <v>10486198.93</v>
      </c>
      <c r="D25" s="21">
        <v>11454650</v>
      </c>
      <c r="E25" s="21">
        <v>11254570</v>
      </c>
      <c r="F25" s="21">
        <v>11254570</v>
      </c>
      <c r="G25" s="21">
        <v>8283515.8399999999</v>
      </c>
    </row>
    <row r="26" spans="1:7" ht="22.5">
      <c r="A26" s="22"/>
      <c r="B26" s="22" t="s">
        <v>17</v>
      </c>
      <c r="C26" s="10">
        <v>2095112.94</v>
      </c>
      <c r="D26" s="11">
        <v>2100000</v>
      </c>
      <c r="E26" s="11">
        <v>1100000</v>
      </c>
      <c r="F26" s="11">
        <v>1100000</v>
      </c>
      <c r="G26" s="10">
        <v>582521.56999999995</v>
      </c>
    </row>
    <row r="27" spans="1:7" ht="15.75" customHeight="1">
      <c r="A27" s="17" t="s">
        <v>22</v>
      </c>
      <c r="B27" s="17"/>
      <c r="C27" s="12">
        <f t="shared" ref="C27" si="5">SUM(C25:C26)</f>
        <v>12581311.869999999</v>
      </c>
      <c r="D27" s="12">
        <f>SUM(D25:D26)</f>
        <v>13554650</v>
      </c>
      <c r="E27" s="12">
        <f t="shared" ref="E27:G27" si="6">SUM(E25:E26)</f>
        <v>12354570</v>
      </c>
      <c r="F27" s="12">
        <f t="shared" si="6"/>
        <v>12354570</v>
      </c>
      <c r="G27" s="12">
        <f t="shared" si="6"/>
        <v>8866037.4100000001</v>
      </c>
    </row>
    <row r="28" spans="1:7" ht="33.75" hidden="1" customHeight="1">
      <c r="A28" s="24" t="s">
        <v>25</v>
      </c>
      <c r="B28" s="22" t="s">
        <v>6</v>
      </c>
      <c r="C28" s="21">
        <v>0</v>
      </c>
      <c r="D28" s="21">
        <v>0</v>
      </c>
      <c r="E28" s="21">
        <v>0</v>
      </c>
      <c r="F28" s="21">
        <v>0</v>
      </c>
      <c r="G28" s="21"/>
    </row>
    <row r="29" spans="1:7" ht="56.25">
      <c r="A29" s="26"/>
      <c r="B29" s="22" t="s">
        <v>18</v>
      </c>
      <c r="C29" s="10">
        <v>588914.61</v>
      </c>
      <c r="D29" s="11">
        <v>5980</v>
      </c>
      <c r="E29" s="11">
        <v>0</v>
      </c>
      <c r="F29" s="11">
        <v>0</v>
      </c>
      <c r="G29" s="10">
        <v>0</v>
      </c>
    </row>
    <row r="30" spans="1:7">
      <c r="A30" s="17" t="s">
        <v>22</v>
      </c>
      <c r="B30" s="17"/>
      <c r="C30" s="12">
        <f t="shared" ref="C30" si="7">SUM(C28:C29)</f>
        <v>588914.61</v>
      </c>
      <c r="D30" s="12">
        <f t="shared" ref="D30:G30" si="8">SUM(D28:D29)</f>
        <v>5980</v>
      </c>
      <c r="E30" s="12">
        <f t="shared" si="8"/>
        <v>0</v>
      </c>
      <c r="F30" s="12">
        <f t="shared" si="8"/>
        <v>0</v>
      </c>
      <c r="G30" s="12">
        <f t="shared" si="8"/>
        <v>0</v>
      </c>
    </row>
    <row r="31" spans="1:7" s="5" customFormat="1" ht="22.5" hidden="1">
      <c r="A31" s="22"/>
      <c r="B31" s="22" t="s">
        <v>17</v>
      </c>
      <c r="C31" s="13"/>
      <c r="D31" s="11"/>
      <c r="E31" s="11"/>
      <c r="F31" s="11"/>
      <c r="G31" s="13"/>
    </row>
    <row r="32" spans="1:7" hidden="1">
      <c r="A32" s="18" t="s">
        <v>22</v>
      </c>
      <c r="B32" s="18"/>
      <c r="C32" s="13">
        <f t="shared" ref="C32" si="9">SUM(C31:C31)</f>
        <v>0</v>
      </c>
      <c r="D32" s="13">
        <f t="shared" ref="D32:G32" si="10">SUM(D31:D31)</f>
        <v>0</v>
      </c>
      <c r="E32" s="13">
        <f t="shared" si="10"/>
        <v>0</v>
      </c>
      <c r="F32" s="13">
        <f t="shared" si="10"/>
        <v>0</v>
      </c>
      <c r="G32" s="13">
        <f t="shared" si="10"/>
        <v>0</v>
      </c>
    </row>
    <row r="33" spans="1:7" ht="22.5">
      <c r="A33" s="24" t="s">
        <v>26</v>
      </c>
      <c r="B33" s="22" t="s">
        <v>8</v>
      </c>
      <c r="C33" s="21">
        <v>16015807.35</v>
      </c>
      <c r="D33" s="21">
        <v>20058545.010000002</v>
      </c>
      <c r="E33" s="21">
        <v>17593310</v>
      </c>
      <c r="F33" s="21">
        <v>17593310</v>
      </c>
      <c r="G33" s="21">
        <v>12451516.359999999</v>
      </c>
    </row>
    <row r="34" spans="1:7" ht="45">
      <c r="A34" s="26"/>
      <c r="B34" s="22" t="s">
        <v>19</v>
      </c>
      <c r="C34" s="21">
        <v>67705658.150000006</v>
      </c>
      <c r="D34" s="21">
        <v>82250630</v>
      </c>
      <c r="E34" s="21">
        <v>63687360</v>
      </c>
      <c r="F34" s="21">
        <v>63687360</v>
      </c>
      <c r="G34" s="21">
        <v>53303491.82</v>
      </c>
    </row>
    <row r="35" spans="1:7">
      <c r="A35" s="17" t="s">
        <v>22</v>
      </c>
      <c r="B35" s="17"/>
      <c r="C35" s="12">
        <f t="shared" ref="C35" si="11">C34+C33</f>
        <v>83721465.5</v>
      </c>
      <c r="D35" s="12">
        <f>D34+D33</f>
        <v>102309175.01000001</v>
      </c>
      <c r="E35" s="12">
        <f t="shared" ref="E35:F35" si="12">E34+E33</f>
        <v>81280670</v>
      </c>
      <c r="F35" s="12">
        <f t="shared" si="12"/>
        <v>81280670</v>
      </c>
      <c r="G35" s="12">
        <f t="shared" ref="G35" si="13">G34+G33</f>
        <v>65755008.18</v>
      </c>
    </row>
    <row r="36" spans="1:7" ht="22.5">
      <c r="A36" s="24" t="s">
        <v>32</v>
      </c>
      <c r="B36" s="22" t="s">
        <v>2</v>
      </c>
      <c r="C36" s="21">
        <v>240593728.66</v>
      </c>
      <c r="D36" s="21">
        <v>197070952</v>
      </c>
      <c r="E36" s="21">
        <v>167023360</v>
      </c>
      <c r="F36" s="21">
        <v>168044890</v>
      </c>
      <c r="G36" s="21">
        <v>126482630.90000001</v>
      </c>
    </row>
    <row r="37" spans="1:7" ht="45">
      <c r="A37" s="25"/>
      <c r="B37" s="22" t="s">
        <v>10</v>
      </c>
      <c r="C37" s="21">
        <v>6496335.2800000003</v>
      </c>
      <c r="D37" s="21">
        <v>42673371.659999996</v>
      </c>
      <c r="E37" s="21">
        <v>0</v>
      </c>
      <c r="F37" s="21">
        <v>0</v>
      </c>
      <c r="G37" s="21">
        <v>11886354.220000001</v>
      </c>
    </row>
    <row r="38" spans="1:7" ht="22.5">
      <c r="A38" s="25"/>
      <c r="B38" s="22" t="s">
        <v>20</v>
      </c>
      <c r="C38" s="21">
        <v>31839.4</v>
      </c>
      <c r="D38" s="21">
        <v>250000</v>
      </c>
      <c r="E38" s="21">
        <v>250000</v>
      </c>
      <c r="F38" s="21">
        <v>250000</v>
      </c>
      <c r="G38" s="21">
        <v>161436.35999999999</v>
      </c>
    </row>
    <row r="39" spans="1:7" ht="22.5">
      <c r="A39" s="26"/>
      <c r="B39" s="23" t="s">
        <v>14</v>
      </c>
      <c r="C39" s="21">
        <v>0</v>
      </c>
      <c r="D39" s="21">
        <v>119360</v>
      </c>
      <c r="E39" s="21">
        <v>0</v>
      </c>
      <c r="F39" s="21">
        <v>0</v>
      </c>
      <c r="G39" s="21">
        <v>0</v>
      </c>
    </row>
    <row r="40" spans="1:7">
      <c r="A40" s="17" t="s">
        <v>22</v>
      </c>
      <c r="B40" s="17"/>
      <c r="C40" s="12">
        <f>SUM(C36:C39)</f>
        <v>247121903.34</v>
      </c>
      <c r="D40" s="12">
        <f>SUM(D36:D39)</f>
        <v>240113683.66</v>
      </c>
      <c r="E40" s="12">
        <f>SUM(E36:E39)</f>
        <v>167273360</v>
      </c>
      <c r="F40" s="12">
        <f>SUM(F36:F39)</f>
        <v>168294890</v>
      </c>
      <c r="G40" s="12">
        <f>SUM(G36:G39)</f>
        <v>138530421.48000002</v>
      </c>
    </row>
    <row r="41" spans="1:7" ht="45">
      <c r="A41" s="28" t="s">
        <v>27</v>
      </c>
      <c r="B41" s="22" t="s">
        <v>10</v>
      </c>
      <c r="C41" s="10">
        <v>4350415.17</v>
      </c>
      <c r="D41" s="10">
        <v>29092059.379999999</v>
      </c>
      <c r="E41" s="10">
        <v>97764676.079999998</v>
      </c>
      <c r="F41" s="10">
        <v>20002000</v>
      </c>
      <c r="G41" s="10">
        <v>0</v>
      </c>
    </row>
    <row r="42" spans="1:7" ht="22.5">
      <c r="A42" s="28"/>
      <c r="B42" s="22" t="s">
        <v>20</v>
      </c>
      <c r="C42" s="21">
        <v>1488207225.45</v>
      </c>
      <c r="D42" s="21">
        <v>1617187593.1400001</v>
      </c>
      <c r="E42" s="21">
        <v>1510442431.4300001</v>
      </c>
      <c r="F42" s="21">
        <v>1524611744.6199999</v>
      </c>
      <c r="G42" s="21">
        <v>1084686083.6600001</v>
      </c>
    </row>
    <row r="43" spans="1:7">
      <c r="A43" s="18" t="s">
        <v>22</v>
      </c>
      <c r="B43" s="18"/>
      <c r="C43" s="13">
        <f t="shared" ref="C43" si="14">C42+C41</f>
        <v>1492557640.6200001</v>
      </c>
      <c r="D43" s="13">
        <f t="shared" ref="D43:G43" si="15">D42+D41</f>
        <v>1646279652.5200002</v>
      </c>
      <c r="E43" s="13">
        <f t="shared" si="15"/>
        <v>1608207107.51</v>
      </c>
      <c r="F43" s="13">
        <f t="shared" si="15"/>
        <v>1544613744.6199999</v>
      </c>
      <c r="G43" s="13">
        <f t="shared" si="15"/>
        <v>1084686083.6600001</v>
      </c>
    </row>
    <row r="44" spans="1:7" ht="33.75" hidden="1">
      <c r="A44" s="24" t="s">
        <v>28</v>
      </c>
      <c r="B44" s="22" t="s">
        <v>21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ht="45" hidden="1">
      <c r="A45" s="25"/>
      <c r="B45" s="22" t="s">
        <v>10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33.75" hidden="1">
      <c r="A46" s="25"/>
      <c r="B46" s="22" t="s">
        <v>11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36" customHeight="1">
      <c r="A47" s="26"/>
      <c r="B47" s="22" t="s">
        <v>17</v>
      </c>
      <c r="C47" s="10">
        <v>393204.07</v>
      </c>
      <c r="D47" s="11">
        <v>0</v>
      </c>
      <c r="E47" s="11">
        <v>0</v>
      </c>
      <c r="F47" s="11">
        <v>0</v>
      </c>
      <c r="G47" s="10"/>
    </row>
    <row r="48" spans="1:7">
      <c r="A48" s="17" t="s">
        <v>22</v>
      </c>
      <c r="B48" s="17"/>
      <c r="C48" s="12">
        <f>SUM(C44:C47)</f>
        <v>393204.07</v>
      </c>
      <c r="D48" s="12">
        <f t="shared" ref="D48:F48" si="16">SUM(D44:D47)</f>
        <v>0</v>
      </c>
      <c r="E48" s="12">
        <f t="shared" si="16"/>
        <v>0</v>
      </c>
      <c r="F48" s="12">
        <f t="shared" si="16"/>
        <v>0</v>
      </c>
      <c r="G48" s="12">
        <f>SUM(G44:G47)</f>
        <v>0</v>
      </c>
    </row>
    <row r="49" spans="1:7">
      <c r="A49" s="17" t="s">
        <v>41</v>
      </c>
      <c r="B49" s="17"/>
      <c r="C49" s="12"/>
      <c r="D49" s="12">
        <v>0</v>
      </c>
      <c r="E49" s="12">
        <v>24360000</v>
      </c>
      <c r="F49" s="12">
        <v>50620000</v>
      </c>
      <c r="G49" s="12"/>
    </row>
    <row r="50" spans="1:7">
      <c r="A50" s="19" t="s">
        <v>24</v>
      </c>
      <c r="B50" s="19"/>
      <c r="C50" s="14">
        <f>C5+C24+C27+C30+C32+C35+C40+C43+C48</f>
        <v>2644206439.4100003</v>
      </c>
      <c r="D50" s="14">
        <f>D5+D24+D27+D30+D32+D35+D40+D43+D48</f>
        <v>3134499328.6700001</v>
      </c>
      <c r="E50" s="14">
        <f>E5+E24+E27+E30+E32+E35+E40+E43+E48+E49</f>
        <v>2573350236.0900002</v>
      </c>
      <c r="F50" s="14">
        <f>F5+F24+F27+F30+F32+F35+F40+F43+F48+F49</f>
        <v>2209927805.6399999</v>
      </c>
      <c r="G50" s="14">
        <f>G5+G24+G27+G30+G32+G35+G40+G43+G48</f>
        <v>1719321940.48</v>
      </c>
    </row>
    <row r="51" spans="1:7">
      <c r="A51" s="15"/>
      <c r="B51" s="15"/>
      <c r="C51" s="16"/>
      <c r="D51" s="16"/>
      <c r="E51" s="16"/>
      <c r="F51" s="16"/>
      <c r="G51" s="16"/>
    </row>
    <row r="52" spans="1:7">
      <c r="A52" s="15"/>
      <c r="B52" s="15"/>
      <c r="C52" s="16"/>
      <c r="D52" s="16"/>
      <c r="E52" s="16"/>
      <c r="F52" s="16"/>
      <c r="G52" s="16"/>
    </row>
    <row r="53" spans="1:7" ht="12.75" customHeight="1">
      <c r="D53" s="6"/>
      <c r="E53" s="6"/>
      <c r="F53" s="6"/>
      <c r="G53" s="6"/>
    </row>
    <row r="54" spans="1:7" ht="22.5" customHeight="1">
      <c r="A54" s="8"/>
      <c r="B54" s="7"/>
      <c r="C54" s="4" t="s">
        <v>39</v>
      </c>
      <c r="D54" s="4" t="s">
        <v>35</v>
      </c>
      <c r="E54" s="4" t="s">
        <v>36</v>
      </c>
      <c r="F54" s="4" t="s">
        <v>40</v>
      </c>
      <c r="G54" s="4" t="s">
        <v>42</v>
      </c>
    </row>
    <row r="55" spans="1:7" ht="12.75" customHeight="1">
      <c r="A55" s="8"/>
      <c r="B55" s="22" t="s">
        <v>30</v>
      </c>
      <c r="C55" s="9">
        <f>C4+C21+C22+C23+C26+C29+C47</f>
        <v>83148305.999999985</v>
      </c>
      <c r="D55" s="9">
        <f>D4+D21+D22+D23+D26+D29+D47</f>
        <v>93845901.980000004</v>
      </c>
      <c r="E55" s="9">
        <f>E4+E21+E22+E23+E26+E29+E47</f>
        <v>69635920</v>
      </c>
      <c r="F55" s="9">
        <f>F4+F21+F22+F23+F26+F29+F47</f>
        <v>69331020</v>
      </c>
      <c r="G55" s="9">
        <f>G4+G21+G22+G23+G26+G29+G47</f>
        <v>63281325.559999995</v>
      </c>
    </row>
    <row r="56" spans="1:7" ht="12.75" customHeight="1">
      <c r="A56" s="8"/>
      <c r="B56" s="7" t="s">
        <v>31</v>
      </c>
      <c r="C56" s="9">
        <f t="shared" ref="C56" si="17">C7+C8+C9+C10+C11+C12+C13+C14+C16+C17+C18+C19+C25+C28+C33+C34+C36+C38+C42+C44+C45+C46+C41+C37+C20+C6+C15</f>
        <v>2561058133.4100003</v>
      </c>
      <c r="D56" s="9">
        <f>D7+D8+D9+D10+D11+D12+D13+D14+D16+D17+D18+D19+D25+D28+D33+D34+D36+D38+D42+D44+D45+D46+D41+D37+D20+D6+D15+D39</f>
        <v>3040653426.6900001</v>
      </c>
      <c r="E56" s="9">
        <f t="shared" ref="E56:G56" si="18">E7+E8+E9+E10+E11+E12+E13+E14+E16+E17+E18+E19+E25+E28+E33+E34+E36+E38+E42+E44+E45+E46+E41+E37+E20+E6+E15</f>
        <v>2479354316.0900002</v>
      </c>
      <c r="F56" s="9">
        <f t="shared" si="18"/>
        <v>2089976785.6399999</v>
      </c>
      <c r="G56" s="9">
        <f t="shared" si="18"/>
        <v>1656040614.9200003</v>
      </c>
    </row>
    <row r="57" spans="1:7" ht="12.75" customHeight="1">
      <c r="A57" s="8"/>
      <c r="B57" s="7" t="s">
        <v>41</v>
      </c>
      <c r="C57" s="9"/>
      <c r="D57" s="9">
        <v>0</v>
      </c>
      <c r="E57" s="9">
        <f>E49</f>
        <v>24360000</v>
      </c>
      <c r="F57" s="9">
        <f>F49</f>
        <v>50620000</v>
      </c>
      <c r="G57" s="9">
        <v>0</v>
      </c>
    </row>
    <row r="58" spans="1:7" ht="12.75" customHeight="1">
      <c r="A58" s="8"/>
      <c r="B58" s="7" t="s">
        <v>33</v>
      </c>
      <c r="C58" s="9">
        <f>C55+C56</f>
        <v>2644206439.4100003</v>
      </c>
      <c r="D58" s="9">
        <f>D55+D56+D57</f>
        <v>3134499328.6700001</v>
      </c>
      <c r="E58" s="9">
        <f t="shared" ref="E58:F58" si="19">E55+E56+E57</f>
        <v>2573350236.0900002</v>
      </c>
      <c r="F58" s="9">
        <f t="shared" si="19"/>
        <v>2209927805.6399999</v>
      </c>
      <c r="G58" s="9">
        <f>G55+G56</f>
        <v>1719321940.4800003</v>
      </c>
    </row>
    <row r="59" spans="1:7" ht="12.75" customHeight="1">
      <c r="D59" s="6"/>
    </row>
  </sheetData>
  <mergeCells count="7">
    <mergeCell ref="A44:A47"/>
    <mergeCell ref="A1:F1"/>
    <mergeCell ref="A41:A42"/>
    <mergeCell ref="A6:A23"/>
    <mergeCell ref="A28:A29"/>
    <mergeCell ref="A33:A34"/>
    <mergeCell ref="A36:A39"/>
  </mergeCells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user11</cp:lastModifiedBy>
  <cp:lastPrinted>2020-10-12T10:01:21Z</cp:lastPrinted>
  <dcterms:created xsi:type="dcterms:W3CDTF">2017-03-27T08:05:50Z</dcterms:created>
  <dcterms:modified xsi:type="dcterms:W3CDTF">2021-10-11T08:49:05Z</dcterms:modified>
</cp:coreProperties>
</file>