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Январь" sheetId="1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" hidden="1">'февраль'!$A$8:$I$141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<sst xmlns="http://schemas.openxmlformats.org/spreadsheetml/2006/main" count="2029" uniqueCount="200">
  <si>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</si>
  <si>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</si>
  <si>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</si>
  <si>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</si>
  <si>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</si>
  <si>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</si>
  <si>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</si>
  <si>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</si>
  <si>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</si>
  <si>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</si>
  <si>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</si>
  <si>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</si>
  <si>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</si>
  <si>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</si>
  <si>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</si>
  <si>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</si>
  <si>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</si>
  <si>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</si>
  <si>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</si>
  <si>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</si>
  <si>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</si>
  <si>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</si>
  <si>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</si>
  <si>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</si>
  <si>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</si>
  <si>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</si>
  <si>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</si>
  <si>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</si>
  <si>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</si>
  <si>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</si>
  <si>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</si>
  <si>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</si>
  <si>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</si>
  <si>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</si>
  <si>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</si>
  <si>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</si>
  <si>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</si>
  <si>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</si>
  <si>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</si>
  <si>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</si>
  <si>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</si>
  <si>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</si>
  <si>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</si>
  <si>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</si>
  <si>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</si>
  <si>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</si>
  <si>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</si>
  <si>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</si>
  <si>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</si>
  <si>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</si>
  <si>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</si>
  <si>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</si>
  <si>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</si>
  <si>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</si>
  <si>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</si>
  <si>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</si>
  <si>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</si>
  <si>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</si>
  <si>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</si>
  <si>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</si>
  <si>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</si>
  <si>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</si>
  <si>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</si>
  <si>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</si>
  <si>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</si>
  <si>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</si>
  <si>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</si>
  <si>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</si>
  <si>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</si>
  <si>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</si>
  <si>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</si>
  <si>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</si>
  <si>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</si>
  <si>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</si>
  <si>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</si>
  <si>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</si>
  <si>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</si>
  <si>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</si>
  <si>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</si>
  <si>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</si>
  <si>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</si>
  <si>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</si>
  <si>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</si>
  <si>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</si>
  <si>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</si>
  <si>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</si>
  <si>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</si>
  <si>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</si>
  <si>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</si>
  <si>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</si>
  <si>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</si>
  <si>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</si>
  <si>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</si>
  <si>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</si>
  <si>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</si>
  <si>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</si>
  <si>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</si>
  <si>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</si>
  <si>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</si>
  <si>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</si>
  <si>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</si>
  <si>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</si>
  <si>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</si>
  <si>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</si>
  <si>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</si>
  <si>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</si>
  <si>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</si>
  <si>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</si>
  <si>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</si>
  <si>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</si>
  <si>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</si>
  <si>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</si>
  <si>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</si>
  <si>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</si>
  <si>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</si>
  <si>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</si>
  <si>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</si>
  <si>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</si>
  <si>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</si>
  <si>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</si>
  <si>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</si>
  <si>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</si>
  <si>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</si>
  <si>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</si>
  <si>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</si>
  <si>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</si>
  <si>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</si>
  <si>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</si>
  <si>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</si>
  <si>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</si>
  <si>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</si>
  <si>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</si>
  <si>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</si>
  <si>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</si>
  <si>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</si>
  <si>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</si>
  <si>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</si>
  <si>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</si>
  <si>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</si>
  <si>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</si>
  <si>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</si>
  <si>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</si>
  <si>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</si>
  <si>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</si>
  <si>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</si>
  <si>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</si>
  <si>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</si>
  <si>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</si>
  <si>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</si>
  <si>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</si>
  <si>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</si>
  <si>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</si>
  <si>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</si>
  <si>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</si>
  <si>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</si>
  <si>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</si>
  <si>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</si>
  <si>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</si>
  <si>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</si>
  <si>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</si>
  <si>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</si>
  <si>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</si>
  <si>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</si>
  <si>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</si>
  <si>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</si>
  <si>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</si>
  <si>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</si>
  <si>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</si>
  <si>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</si>
  <si>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</si>
  <si>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</si>
  <si>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</si>
  <si>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</si>
  <si>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</si>
  <si>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</si>
  <si>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</si>
  <si>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</si>
  <si>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</si>
  <si>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</si>
  <si>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</si>
  <si>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</si>
  <si>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</si>
  <si>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>На 01.04.2019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</si>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</sst>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pane xSplit="1" ySplit="6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1" sqref="I8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194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195</v>
      </c>
      <c r="D4" s="18" t="s">
        <v>74</v>
      </c>
      <c r="E4" s="18" t="s">
        <v>72</v>
      </c>
      <c r="F4" s="18" t="s">
        <v>75</v>
      </c>
      <c r="G4" s="18" t="s">
        <v>196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9" ht="12.75">
      <c r="A7" s="54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5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6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7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9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9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9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60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61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2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9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9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9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2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9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9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5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9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9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9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2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9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2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9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9" t="s">
        <v>142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9" t="s">
        <v>183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9" t="s">
        <v>144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9" t="s">
        <v>145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9" t="s">
        <v>146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3" t="s">
        <v>147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6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6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2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9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9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3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6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9" t="s">
        <v>184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9" t="s">
        <v>185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9" t="s">
        <v>186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9" t="s">
        <v>187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9" t="s">
        <v>188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9" t="s">
        <v>189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9" t="s">
        <v>190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9" t="s">
        <v>191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9" t="s">
        <v>192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9" t="s">
        <v>193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5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2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2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2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9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9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9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9" t="s">
        <v>149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2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2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5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9"/>
      <c r="B70" s="71"/>
      <c r="C70" s="71"/>
      <c r="D70" s="71"/>
      <c r="E70" s="52"/>
      <c r="F70" s="52"/>
      <c r="G70" s="71"/>
      <c r="H70" s="52"/>
      <c r="I70" s="71"/>
    </row>
    <row r="71" spans="1:9" ht="12.75" hidden="1">
      <c r="A71" s="59"/>
      <c r="B71" s="71"/>
      <c r="C71" s="71"/>
      <c r="D71" s="71"/>
      <c r="E71" s="52"/>
      <c r="F71" s="52"/>
      <c r="G71" s="71"/>
      <c r="H71" s="52"/>
      <c r="I71" s="71"/>
    </row>
    <row r="72" spans="1:9" ht="12.75" hidden="1">
      <c r="A72" s="2"/>
      <c r="B72" s="71"/>
      <c r="C72" s="71"/>
      <c r="D72" s="71"/>
      <c r="E72" s="52"/>
      <c r="F72" s="52"/>
      <c r="G72" s="71"/>
      <c r="H72" s="52"/>
      <c r="I72" s="71"/>
    </row>
    <row r="73" spans="1:9" ht="12.75" hidden="1">
      <c r="A73" s="62"/>
      <c r="B73" s="71"/>
      <c r="C73" s="71"/>
      <c r="D73" s="71"/>
      <c r="E73" s="52"/>
      <c r="F73" s="52"/>
      <c r="G73" s="71"/>
      <c r="H73" s="52"/>
      <c r="I73" s="71"/>
    </row>
    <row r="74" spans="1:9" ht="12.75" hidden="1">
      <c r="A74" s="62"/>
      <c r="B74" s="64"/>
      <c r="C74" s="64"/>
      <c r="D74" s="64"/>
      <c r="E74" s="52"/>
      <c r="F74" s="52"/>
      <c r="G74" s="64"/>
      <c r="H74" s="52"/>
      <c r="I74" s="64"/>
    </row>
    <row r="75" spans="1:9" ht="12.75" hidden="1">
      <c r="A75" s="55"/>
      <c r="B75" s="65"/>
      <c r="C75" s="65"/>
      <c r="D75" s="65"/>
      <c r="E75" s="52"/>
      <c r="F75" s="52"/>
      <c r="G75" s="65"/>
      <c r="H75" s="52"/>
      <c r="I75" s="65"/>
    </row>
    <row r="76" spans="1:9" ht="12.75" hidden="1">
      <c r="A76" s="72"/>
      <c r="B76" s="73"/>
      <c r="C76" s="73"/>
      <c r="D76" s="73"/>
      <c r="E76" s="74"/>
      <c r="F76" s="74"/>
      <c r="G76" s="73"/>
      <c r="H76" s="74"/>
      <c r="I76" s="75"/>
    </row>
    <row r="77" spans="1:9" ht="12.75">
      <c r="A77" s="85" t="s">
        <v>28</v>
      </c>
      <c r="B77" s="86"/>
      <c r="C77" s="86"/>
      <c r="D77" s="86"/>
      <c r="E77" s="86"/>
      <c r="F77" s="86"/>
      <c r="G77" s="86"/>
      <c r="H77" s="86"/>
      <c r="I77" s="87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0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7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>$D:$D/$B:$B*100</f>
        <v>3.307534063473384</v>
      </c>
      <c r="F101" s="29">
        <f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>$D:$D/$B:$B*100</f>
        <v>2.97027202473928</v>
      </c>
      <c r="F102" s="29">
        <f>$D:$D/$C:$C*100</f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>$D:$D/$B:$B*100</f>
        <v>2.743719229515566</v>
      </c>
      <c r="F103" s="29">
        <f>$D:$D/$C:$C*100</f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180</v>
      </c>
      <c r="B104" s="36">
        <v>945</v>
      </c>
      <c r="C104" s="36">
        <v>45</v>
      </c>
      <c r="D104" s="36">
        <v>45</v>
      </c>
      <c r="E104" s="29">
        <f>$D:$D/$B:$B*100</f>
        <v>4.761904761904762</v>
      </c>
      <c r="F104" s="29">
        <f>$D:$D/$C:$C*100</f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>$D:$D/$B:$B*100</f>
        <v>1.512376943023456</v>
      </c>
      <c r="F105" s="29">
        <f>$D:$D/$C:$C*100</f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>$D:$D/$B:$B*100</f>
        <v>2.746564470200158</v>
      </c>
      <c r="F106" s="29">
        <f>$D:$D/$C:$C*100</f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>$D:$D/$B:$B*100</f>
        <v>2.9770057838922273</v>
      </c>
      <c r="F107" s="26">
        <f>$D:$D/$C:$C*100</f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>$D:$D/$B:$B*100</f>
        <v>2.9756513738305004</v>
      </c>
      <c r="F108" s="29">
        <f>$D:$D/$C:$C*100</f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>$D:$D/$B:$B*100</f>
        <v>3.031332834907905</v>
      </c>
      <c r="F109" s="29">
        <f>$D:$D/$C:$C*100</f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>$D:$D/$B:$B*100</f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>$D:$D/$B:$B*100</f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>$D:$D/$B:$B*100</f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>$D:$D/$B:$B*100</f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>$D:$D/$B:$B*100</f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>$D:$D/$B:$B*100</f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>$D:$D/$B:$B*100</f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>$D:$D/$B:$B*100</f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>$D:$D/$B:$B*100</f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181</v>
      </c>
      <c r="C126" s="28"/>
      <c r="D126" s="28" t="s">
        <v>197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198</v>
      </c>
      <c r="B139" s="24"/>
      <c r="C139" s="24"/>
      <c r="D139" s="24" t="s">
        <v>199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174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5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6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7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9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9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9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60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61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2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9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9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9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2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9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9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5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9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9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9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2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9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2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9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9" t="s">
        <v>142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9" t="s">
        <v>158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9" t="s">
        <v>144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9" t="s">
        <v>145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9" t="s">
        <v>146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3" t="s">
        <v>147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6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6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2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9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3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6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9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9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9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9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9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9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9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9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9" t="s">
        <v>148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9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9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9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5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2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2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2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9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9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9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149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2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2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5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80">
        <v>28.7</v>
      </c>
      <c r="C81" s="80">
        <v>0</v>
      </c>
      <c r="D81" s="80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7">
        <v>196936.7</v>
      </c>
      <c r="C95" s="77">
        <v>132240.7</v>
      </c>
      <c r="D95" s="77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3"/>
      <c r="F123" s="83"/>
      <c r="G123" s="30">
        <f>G75-G122</f>
        <v>65223.54999999958</v>
      </c>
      <c r="H123" s="83"/>
      <c r="I123" s="67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175</v>
      </c>
      <c r="E124" s="45"/>
      <c r="F124" s="45"/>
      <c r="G124" s="45" t="s">
        <v>134</v>
      </c>
      <c r="H124" s="44"/>
      <c r="I124" s="82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81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178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5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6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9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9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9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60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61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2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9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9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9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2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9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9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5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9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9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9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2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9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2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9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142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9" t="s">
        <v>158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9" t="s">
        <v>144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9" t="s">
        <v>145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9" t="s">
        <v>146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3" t="s">
        <v>147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6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6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2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9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3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9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9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9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9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9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9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9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9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9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9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9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9" t="s">
        <v>148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9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9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9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5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2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2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2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9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9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9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149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2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5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7">
        <v>196936.7</v>
      </c>
      <c r="C95" s="77">
        <v>132240.7</v>
      </c>
      <c r="D95" s="77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176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8" t="s">
        <v>111</v>
      </c>
      <c r="B1" s="88"/>
      <c r="C1" s="88"/>
      <c r="D1" s="88"/>
      <c r="E1" s="88"/>
      <c r="F1" s="88"/>
      <c r="G1" s="31"/>
    </row>
    <row r="2" spans="1:7" ht="15">
      <c r="A2" s="89" t="s">
        <v>179</v>
      </c>
      <c r="B2" s="89"/>
      <c r="C2" s="89"/>
      <c r="D2" s="89"/>
      <c r="E2" s="89"/>
      <c r="F2" s="89"/>
      <c r="G2" s="32"/>
    </row>
    <row r="3" spans="1:7" ht="5.25" customHeight="1" hidden="1">
      <c r="A3" s="90" t="s">
        <v>0</v>
      </c>
      <c r="B3" s="90"/>
      <c r="C3" s="90"/>
      <c r="D3" s="90"/>
      <c r="E3" s="90"/>
      <c r="F3" s="90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140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1" t="s">
        <v>3</v>
      </c>
      <c r="B6" s="92"/>
      <c r="C6" s="92"/>
      <c r="D6" s="92"/>
      <c r="E6" s="92"/>
      <c r="F6" s="92"/>
      <c r="G6" s="93"/>
    </row>
    <row r="7" spans="1:7" ht="12.75">
      <c r="A7" s="54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5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6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7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9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9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9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60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61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2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9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9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9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2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9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9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5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9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9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9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2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9" t="s">
        <v>141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9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2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9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9" t="s">
        <v>142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9" t="s">
        <v>158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9" t="s">
        <v>144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9" t="s">
        <v>145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9" t="s">
        <v>146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3" t="s">
        <v>147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6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6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2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9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9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3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6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9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9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9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9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9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9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9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9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9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9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9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9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9" t="s">
        <v>148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9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9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9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5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2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2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2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9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9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9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149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2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2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5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85" t="s">
        <v>28</v>
      </c>
      <c r="B76" s="86"/>
      <c r="C76" s="86"/>
      <c r="D76" s="86"/>
      <c r="E76" s="86"/>
      <c r="F76" s="86"/>
      <c r="G76" s="87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7">
        <v>196936.7</v>
      </c>
      <c r="C95" s="77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82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82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4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180</v>
      </c>
      <c r="B104" s="36">
        <v>965.8</v>
      </c>
      <c r="C104" s="36">
        <v>965.8</v>
      </c>
      <c r="D104" s="29">
        <f t="shared" si="8"/>
        <v>100</v>
      </c>
      <c r="E104" s="84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82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181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150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65">
        <v>415750.39999999997</v>
      </c>
      <c r="C7" s="65">
        <v>51790.41</v>
      </c>
      <c r="D7" s="65">
        <v>52521.75</v>
      </c>
      <c r="E7" s="52">
        <v>12.633000473360942</v>
      </c>
      <c r="F7" s="52">
        <v>101.41211471390166</v>
      </c>
      <c r="G7" s="67">
        <v>49753.99000000001</v>
      </c>
      <c r="H7" s="52">
        <v>105.56289053400538</v>
      </c>
      <c r="I7" s="65">
        <v>27823.2</v>
      </c>
    </row>
    <row r="8" spans="1:9" ht="12.75">
      <c r="A8" s="55" t="s">
        <v>4</v>
      </c>
      <c r="B8" s="66">
        <v>260617.69</v>
      </c>
      <c r="C8" s="66">
        <v>28788.99</v>
      </c>
      <c r="D8" s="66">
        <v>30602.17</v>
      </c>
      <c r="E8" s="52">
        <v>11.742169152063314</v>
      </c>
      <c r="F8" s="52">
        <v>106.29817162741728</v>
      </c>
      <c r="G8" s="68">
        <v>27581.960000000003</v>
      </c>
      <c r="H8" s="52">
        <v>110.94994699433975</v>
      </c>
      <c r="I8" s="66">
        <v>19115.100000000002</v>
      </c>
    </row>
    <row r="9" spans="1:9" ht="25.5">
      <c r="A9" s="56" t="s">
        <v>5</v>
      </c>
      <c r="B9" s="64">
        <v>3588.4</v>
      </c>
      <c r="C9" s="64">
        <v>159.4</v>
      </c>
      <c r="D9" s="64">
        <v>94.14</v>
      </c>
      <c r="E9" s="52">
        <v>2.62345334968231</v>
      </c>
      <c r="F9" s="52">
        <v>59.05897114178168</v>
      </c>
      <c r="G9" s="44">
        <v>136</v>
      </c>
      <c r="H9" s="52">
        <v>69.22058823529412</v>
      </c>
      <c r="I9" s="64">
        <v>-59.37</v>
      </c>
    </row>
    <row r="10" spans="1:9" ht="12.75" customHeight="1">
      <c r="A10" s="57" t="s">
        <v>76</v>
      </c>
      <c r="B10" s="69">
        <v>257029.29</v>
      </c>
      <c r="C10" s="69">
        <v>28629.59</v>
      </c>
      <c r="D10" s="69">
        <v>30508.03</v>
      </c>
      <c r="E10" s="58">
        <v>11.869476042983273</v>
      </c>
      <c r="F10" s="52">
        <v>106.56118372634747</v>
      </c>
      <c r="G10" s="70">
        <v>27445.960000000003</v>
      </c>
      <c r="H10" s="58">
        <v>111.15672397686215</v>
      </c>
      <c r="I10" s="69">
        <v>19174.47</v>
      </c>
    </row>
    <row r="11" spans="1:9" ht="51">
      <c r="A11" s="59" t="s">
        <v>80</v>
      </c>
      <c r="B11" s="71">
        <v>244126.42</v>
      </c>
      <c r="C11" s="71">
        <v>27922.91</v>
      </c>
      <c r="D11" s="71">
        <v>29750.22</v>
      </c>
      <c r="E11" s="52">
        <v>12.186399161549168</v>
      </c>
      <c r="F11" s="52">
        <v>106.54412451997304</v>
      </c>
      <c r="G11" s="28">
        <v>26910.81</v>
      </c>
      <c r="H11" s="52">
        <v>110.55118742245216</v>
      </c>
      <c r="I11" s="71">
        <v>18840.57</v>
      </c>
    </row>
    <row r="12" spans="1:9" ht="51" customHeight="1">
      <c r="A12" s="59" t="s">
        <v>81</v>
      </c>
      <c r="B12" s="71">
        <v>5757.46</v>
      </c>
      <c r="C12" s="71">
        <v>250</v>
      </c>
      <c r="D12" s="71">
        <v>133</v>
      </c>
      <c r="E12" s="52">
        <v>2.3100464440916655</v>
      </c>
      <c r="F12" s="52">
        <v>53.2</v>
      </c>
      <c r="G12" s="28">
        <v>119.56</v>
      </c>
      <c r="H12" s="52">
        <v>111.24121779859483</v>
      </c>
      <c r="I12" s="71">
        <v>3.23</v>
      </c>
    </row>
    <row r="13" spans="1:9" ht="25.5">
      <c r="A13" s="59" t="s">
        <v>82</v>
      </c>
      <c r="B13" s="71">
        <v>4626.52</v>
      </c>
      <c r="C13" s="71">
        <v>106.68</v>
      </c>
      <c r="D13" s="71">
        <v>147.64</v>
      </c>
      <c r="E13" s="52">
        <v>3.191167443348348</v>
      </c>
      <c r="F13" s="52">
        <v>138.39520059992498</v>
      </c>
      <c r="G13" s="28">
        <v>65.65</v>
      </c>
      <c r="H13" s="52">
        <v>224.88956587966484</v>
      </c>
      <c r="I13" s="71">
        <v>45.31</v>
      </c>
    </row>
    <row r="14" spans="1:9" ht="63.75">
      <c r="A14" s="60" t="s">
        <v>84</v>
      </c>
      <c r="B14" s="71">
        <v>2518.89</v>
      </c>
      <c r="C14" s="71">
        <v>350</v>
      </c>
      <c r="D14" s="71">
        <v>477.17</v>
      </c>
      <c r="E14" s="52">
        <v>18.943661692253336</v>
      </c>
      <c r="F14" s="52">
        <v>136.33428571428573</v>
      </c>
      <c r="G14" s="28">
        <v>349.94</v>
      </c>
      <c r="H14" s="52">
        <v>136.35766131336803</v>
      </c>
      <c r="I14" s="71">
        <v>285.36</v>
      </c>
    </row>
    <row r="15" spans="1:9" ht="38.25" customHeight="1">
      <c r="A15" s="61" t="s">
        <v>89</v>
      </c>
      <c r="B15" s="65">
        <v>20755</v>
      </c>
      <c r="C15" s="65">
        <v>2239.5299999999997</v>
      </c>
      <c r="D15" s="65">
        <v>3878.5300000000007</v>
      </c>
      <c r="E15" s="52">
        <v>18.687207901710433</v>
      </c>
      <c r="F15" s="52">
        <v>173.18499863810715</v>
      </c>
      <c r="G15" s="67">
        <v>2056.59</v>
      </c>
      <c r="H15" s="52">
        <v>188.59033643069353</v>
      </c>
      <c r="I15" s="65">
        <v>1711.6000000000001</v>
      </c>
    </row>
    <row r="16" spans="1:9" ht="39.75" customHeight="1">
      <c r="A16" s="39" t="s">
        <v>90</v>
      </c>
      <c r="B16" s="71">
        <v>7517.8</v>
      </c>
      <c r="C16" s="71">
        <v>734.88</v>
      </c>
      <c r="D16" s="71">
        <v>1717.89</v>
      </c>
      <c r="E16" s="52">
        <v>22.85096703822927</v>
      </c>
      <c r="F16" s="52">
        <v>233.7646962769432</v>
      </c>
      <c r="G16" s="28">
        <v>861.59</v>
      </c>
      <c r="H16" s="52">
        <v>199.38601887208534</v>
      </c>
      <c r="I16" s="71">
        <v>771.58</v>
      </c>
    </row>
    <row r="17" spans="1:9" ht="37.5" customHeight="1">
      <c r="A17" s="39" t="s">
        <v>91</v>
      </c>
      <c r="B17" s="71">
        <v>52.9</v>
      </c>
      <c r="C17" s="71">
        <v>2.9</v>
      </c>
      <c r="D17" s="71">
        <v>11.66</v>
      </c>
      <c r="E17" s="52">
        <v>22.041587901701323</v>
      </c>
      <c r="F17" s="52">
        <v>402.0689655172414</v>
      </c>
      <c r="G17" s="28">
        <v>4.65</v>
      </c>
      <c r="H17" s="52">
        <v>250.75268817204298</v>
      </c>
      <c r="I17" s="71">
        <v>4.59</v>
      </c>
    </row>
    <row r="18" spans="1:9" ht="56.25" customHeight="1">
      <c r="A18" s="39" t="s">
        <v>92</v>
      </c>
      <c r="B18" s="71">
        <v>14571.5</v>
      </c>
      <c r="C18" s="71">
        <v>1661</v>
      </c>
      <c r="D18" s="71">
        <v>2523.23</v>
      </c>
      <c r="E18" s="52">
        <v>17.31619943039495</v>
      </c>
      <c r="F18" s="52">
        <v>151.91029500301022</v>
      </c>
      <c r="G18" s="28">
        <v>1405.47</v>
      </c>
      <c r="H18" s="52">
        <v>179.52926778942276</v>
      </c>
      <c r="I18" s="71">
        <v>1145.92</v>
      </c>
    </row>
    <row r="19" spans="1:9" ht="55.5" customHeight="1">
      <c r="A19" s="39" t="s">
        <v>93</v>
      </c>
      <c r="B19" s="71">
        <v>-1387.2</v>
      </c>
      <c r="C19" s="71">
        <v>-159.25</v>
      </c>
      <c r="D19" s="71">
        <v>-374.25</v>
      </c>
      <c r="E19" s="52">
        <v>26.978806228373703</v>
      </c>
      <c r="F19" s="52">
        <v>235.00784929356357</v>
      </c>
      <c r="G19" s="28">
        <v>-215.12</v>
      </c>
      <c r="H19" s="52">
        <v>173.97266641874302</v>
      </c>
      <c r="I19" s="71">
        <v>-210.49</v>
      </c>
    </row>
    <row r="20" spans="1:9" ht="14.25" customHeight="1">
      <c r="A20" s="62" t="s">
        <v>7</v>
      </c>
      <c r="B20" s="65">
        <v>29971.8</v>
      </c>
      <c r="C20" s="65">
        <v>7584.099999999999</v>
      </c>
      <c r="D20" s="65">
        <v>6752.44</v>
      </c>
      <c r="E20" s="52">
        <v>22.529310885565764</v>
      </c>
      <c r="F20" s="52">
        <v>89.03416357906673</v>
      </c>
      <c r="G20" s="67">
        <v>7575.579999999999</v>
      </c>
      <c r="H20" s="52">
        <v>89.1342973079289</v>
      </c>
      <c r="I20" s="65">
        <v>883.9300000000001</v>
      </c>
    </row>
    <row r="21" spans="1:9" ht="12.75">
      <c r="A21" s="59" t="s">
        <v>96</v>
      </c>
      <c r="B21" s="71">
        <v>27972.7</v>
      </c>
      <c r="C21" s="71">
        <v>7420.92</v>
      </c>
      <c r="D21" s="71">
        <v>6571.26</v>
      </c>
      <c r="E21" s="52">
        <v>23.491690112145054</v>
      </c>
      <c r="F21" s="52">
        <v>88.55047622127715</v>
      </c>
      <c r="G21" s="28">
        <v>7423.66</v>
      </c>
      <c r="H21" s="52">
        <v>88.51779311013705</v>
      </c>
      <c r="I21" s="71">
        <v>857.48</v>
      </c>
    </row>
    <row r="22" spans="1:9" ht="18.75" customHeight="1">
      <c r="A22" s="59" t="s">
        <v>94</v>
      </c>
      <c r="B22" s="71">
        <v>622</v>
      </c>
      <c r="C22" s="71">
        <v>126.48</v>
      </c>
      <c r="D22" s="71">
        <v>140.23</v>
      </c>
      <c r="E22" s="52">
        <v>22.545016077170416</v>
      </c>
      <c r="F22" s="52">
        <v>110.87128399746994</v>
      </c>
      <c r="G22" s="28">
        <v>116.73</v>
      </c>
      <c r="H22" s="52">
        <v>120.1319283817356</v>
      </c>
      <c r="I22" s="71">
        <v>0</v>
      </c>
    </row>
    <row r="23" spans="1:9" ht="38.25">
      <c r="A23" s="59" t="s">
        <v>95</v>
      </c>
      <c r="B23" s="71">
        <v>1377.1</v>
      </c>
      <c r="C23" s="71">
        <v>36.7</v>
      </c>
      <c r="D23" s="71">
        <v>40.95</v>
      </c>
      <c r="E23" s="52">
        <v>2.9736402585142696</v>
      </c>
      <c r="F23" s="52">
        <v>111.58038147138964</v>
      </c>
      <c r="G23" s="28">
        <v>35.19</v>
      </c>
      <c r="H23" s="52">
        <v>116.3682864450128</v>
      </c>
      <c r="I23" s="71">
        <v>26.45</v>
      </c>
    </row>
    <row r="24" spans="1:9" ht="14.25" customHeight="1">
      <c r="A24" s="62" t="s">
        <v>8</v>
      </c>
      <c r="B24" s="65">
        <v>29967.57</v>
      </c>
      <c r="C24" s="65">
        <v>3329.12</v>
      </c>
      <c r="D24" s="65">
        <v>2955.81</v>
      </c>
      <c r="E24" s="52">
        <v>9.863362294640506</v>
      </c>
      <c r="F24" s="52">
        <v>88.78652616907772</v>
      </c>
      <c r="G24" s="67">
        <v>3624.5</v>
      </c>
      <c r="H24" s="52">
        <v>81.55083459787556</v>
      </c>
      <c r="I24" s="65">
        <v>1565.0100000000002</v>
      </c>
    </row>
    <row r="25" spans="1:9" ht="12.75">
      <c r="A25" s="59" t="s">
        <v>119</v>
      </c>
      <c r="B25" s="71">
        <v>14091.86</v>
      </c>
      <c r="C25" s="71">
        <v>658.23</v>
      </c>
      <c r="D25" s="71">
        <v>795.86</v>
      </c>
      <c r="E25" s="52">
        <v>5.647657583881759</v>
      </c>
      <c r="F25" s="52">
        <v>120.90910472023457</v>
      </c>
      <c r="G25" s="28">
        <v>554.23</v>
      </c>
      <c r="H25" s="52">
        <v>143.59742345235733</v>
      </c>
      <c r="I25" s="71">
        <v>373.62</v>
      </c>
    </row>
    <row r="26" spans="1:9" ht="12.75">
      <c r="A26" s="59" t="s">
        <v>120</v>
      </c>
      <c r="B26" s="71">
        <v>15875.71</v>
      </c>
      <c r="C26" s="71">
        <v>2670.89</v>
      </c>
      <c r="D26" s="71">
        <v>2159.95</v>
      </c>
      <c r="E26" s="52">
        <v>13.605375759572327</v>
      </c>
      <c r="F26" s="52">
        <v>80.87004706296402</v>
      </c>
      <c r="G26" s="28">
        <v>3070.27</v>
      </c>
      <c r="H26" s="52">
        <v>70.35049034775443</v>
      </c>
      <c r="I26" s="71">
        <v>1191.39</v>
      </c>
    </row>
    <row r="27" spans="1:9" ht="12.75">
      <c r="A27" s="55" t="s">
        <v>9</v>
      </c>
      <c r="B27" s="65">
        <v>16801.6</v>
      </c>
      <c r="C27" s="65">
        <v>2263.5</v>
      </c>
      <c r="D27" s="65">
        <v>1960.86</v>
      </c>
      <c r="E27" s="52">
        <v>11.670674221502715</v>
      </c>
      <c r="F27" s="52">
        <v>86.62955599734923</v>
      </c>
      <c r="G27" s="67">
        <v>2207.91</v>
      </c>
      <c r="H27" s="52">
        <v>88.81068521814748</v>
      </c>
      <c r="I27" s="65">
        <v>1136.33</v>
      </c>
    </row>
    <row r="28" spans="1:9" ht="25.5">
      <c r="A28" s="59" t="s">
        <v>10</v>
      </c>
      <c r="B28" s="71">
        <v>16670</v>
      </c>
      <c r="C28" s="71">
        <v>2255.9</v>
      </c>
      <c r="D28" s="71">
        <v>1956.06</v>
      </c>
      <c r="E28" s="52">
        <v>11.734013197360529</v>
      </c>
      <c r="F28" s="52">
        <v>86.70863070171549</v>
      </c>
      <c r="G28" s="28">
        <v>2156.31</v>
      </c>
      <c r="H28" s="52" t="s">
        <v>124</v>
      </c>
      <c r="I28" s="71">
        <v>1134.73</v>
      </c>
    </row>
    <row r="29" spans="1:9" ht="25.5">
      <c r="A29" s="59" t="s">
        <v>98</v>
      </c>
      <c r="B29" s="71">
        <v>81.6</v>
      </c>
      <c r="C29" s="71">
        <v>7.6</v>
      </c>
      <c r="D29" s="71">
        <v>4.8</v>
      </c>
      <c r="E29" s="52">
        <v>5.88235294117647</v>
      </c>
      <c r="F29" s="52">
        <v>63.1578947368421</v>
      </c>
      <c r="G29" s="28">
        <v>1.6</v>
      </c>
      <c r="H29" s="52" t="s">
        <v>124</v>
      </c>
      <c r="I29" s="71">
        <v>1.6</v>
      </c>
    </row>
    <row r="30" spans="1:9" ht="25.5" hidden="1">
      <c r="A30" s="59" t="s">
        <v>97</v>
      </c>
      <c r="B30" s="71">
        <v>50</v>
      </c>
      <c r="C30" s="71">
        <v>0</v>
      </c>
      <c r="D30" s="71">
        <v>0</v>
      </c>
      <c r="E30" s="52">
        <v>0</v>
      </c>
      <c r="F30" s="52" t="e">
        <v>#DIV/0!</v>
      </c>
      <c r="G30" s="28">
        <v>50</v>
      </c>
      <c r="H30" s="52" t="s">
        <v>124</v>
      </c>
      <c r="I30" s="71">
        <v>0</v>
      </c>
    </row>
    <row r="31" spans="1:9" ht="25.5">
      <c r="A31" s="62" t="s">
        <v>11</v>
      </c>
      <c r="B31" s="65">
        <v>0</v>
      </c>
      <c r="C31" s="65">
        <v>0</v>
      </c>
      <c r="D31" s="65">
        <v>0.14</v>
      </c>
      <c r="E31" s="52" t="s">
        <v>124</v>
      </c>
      <c r="F31" s="52">
        <v>0</v>
      </c>
      <c r="G31" s="67">
        <v>0</v>
      </c>
      <c r="H31" s="52" t="s">
        <v>124</v>
      </c>
      <c r="I31" s="65">
        <v>0</v>
      </c>
    </row>
    <row r="32" spans="1:9" ht="25.5">
      <c r="A32" s="59" t="s">
        <v>141</v>
      </c>
      <c r="B32" s="71">
        <v>0</v>
      </c>
      <c r="C32" s="71">
        <v>0</v>
      </c>
      <c r="D32" s="71">
        <v>0</v>
      </c>
      <c r="E32" s="52" t="s">
        <v>125</v>
      </c>
      <c r="F32" s="52">
        <v>0</v>
      </c>
      <c r="G32" s="45">
        <v>0</v>
      </c>
      <c r="H32" s="52" t="s">
        <v>124</v>
      </c>
      <c r="I32" s="71">
        <v>0</v>
      </c>
    </row>
    <row r="33" spans="1:9" ht="25.5">
      <c r="A33" s="59" t="s">
        <v>99</v>
      </c>
      <c r="B33" s="71">
        <v>0</v>
      </c>
      <c r="C33" s="71">
        <v>0</v>
      </c>
      <c r="D33" s="71">
        <v>0.14</v>
      </c>
      <c r="E33" s="52" t="s">
        <v>125</v>
      </c>
      <c r="F33" s="52">
        <v>0</v>
      </c>
      <c r="G33" s="45">
        <v>0</v>
      </c>
      <c r="H33" s="52" t="s">
        <v>124</v>
      </c>
      <c r="I33" s="71">
        <v>0</v>
      </c>
    </row>
    <row r="34" spans="1:9" ht="38.25">
      <c r="A34" s="62" t="s">
        <v>12</v>
      </c>
      <c r="B34" s="65">
        <v>40711.88</v>
      </c>
      <c r="C34" s="65">
        <v>4631.42</v>
      </c>
      <c r="D34" s="65">
        <v>4249.6900000000005</v>
      </c>
      <c r="E34" s="52">
        <v>10.438451872033424</v>
      </c>
      <c r="F34" s="52">
        <v>91.75781941607542</v>
      </c>
      <c r="G34" s="67">
        <v>3375.5299999999997</v>
      </c>
      <c r="H34" s="52">
        <v>125.89697025356021</v>
      </c>
      <c r="I34" s="67">
        <v>1880.04</v>
      </c>
    </row>
    <row r="35" spans="1:9" ht="76.5" hidden="1">
      <c r="A35" s="59" t="s">
        <v>131</v>
      </c>
      <c r="B35" s="71"/>
      <c r="C35" s="71"/>
      <c r="D35" s="71"/>
      <c r="E35" s="52" t="s">
        <v>125</v>
      </c>
      <c r="F35" s="52" t="e">
        <v>#DIV/0!</v>
      </c>
      <c r="G35" s="45"/>
      <c r="H35" s="52" t="e">
        <v>#DIV/0!</v>
      </c>
      <c r="I35" s="71"/>
    </row>
    <row r="36" spans="1:9" ht="84" customHeight="1">
      <c r="A36" s="59" t="s">
        <v>142</v>
      </c>
      <c r="B36" s="71">
        <v>23483</v>
      </c>
      <c r="C36" s="71">
        <v>2000</v>
      </c>
      <c r="D36" s="71">
        <v>1658.54</v>
      </c>
      <c r="E36" s="52">
        <v>7.062726227483712</v>
      </c>
      <c r="F36" s="52">
        <v>82.92699999999999</v>
      </c>
      <c r="G36" s="28">
        <v>1913.23</v>
      </c>
      <c r="H36" s="76"/>
      <c r="I36" s="71">
        <v>571.51</v>
      </c>
    </row>
    <row r="37" spans="1:9" ht="81.75" customHeight="1" hidden="1">
      <c r="A37" s="59" t="s">
        <v>143</v>
      </c>
      <c r="B37" s="71">
        <v>0</v>
      </c>
      <c r="C37" s="71">
        <v>0</v>
      </c>
      <c r="D37" s="71">
        <v>0</v>
      </c>
      <c r="E37" s="52" t="e">
        <v>#DIV/0!</v>
      </c>
      <c r="F37" s="52" t="e">
        <v>#DIV/0!</v>
      </c>
      <c r="G37" s="28">
        <v>0</v>
      </c>
      <c r="H37" s="76"/>
      <c r="I37" s="71">
        <v>0</v>
      </c>
    </row>
    <row r="38" spans="1:9" ht="76.5" hidden="1">
      <c r="A38" s="59" t="s">
        <v>144</v>
      </c>
      <c r="B38" s="71">
        <v>0</v>
      </c>
      <c r="C38" s="71">
        <v>0</v>
      </c>
      <c r="D38" s="71">
        <v>32.91</v>
      </c>
      <c r="E38" s="52" t="s">
        <v>125</v>
      </c>
      <c r="F38" s="52" t="e">
        <v>#DIV/0!</v>
      </c>
      <c r="G38" s="28">
        <v>38.84</v>
      </c>
      <c r="H38" s="76"/>
      <c r="I38" s="71">
        <v>30.02</v>
      </c>
    </row>
    <row r="39" spans="1:9" ht="38.25">
      <c r="A39" s="59" t="s">
        <v>145</v>
      </c>
      <c r="B39" s="71">
        <v>13501.3</v>
      </c>
      <c r="C39" s="71">
        <v>2250.22</v>
      </c>
      <c r="D39" s="71">
        <v>2240.17</v>
      </c>
      <c r="E39" s="52">
        <v>16.592254079236817</v>
      </c>
      <c r="F39" s="52">
        <v>99.55337700313748</v>
      </c>
      <c r="G39" s="28">
        <v>1040.87</v>
      </c>
      <c r="H39" s="76"/>
      <c r="I39" s="71">
        <v>1053.9</v>
      </c>
    </row>
    <row r="40" spans="1:9" ht="51" hidden="1">
      <c r="A40" s="59" t="s">
        <v>146</v>
      </c>
      <c r="B40" s="71">
        <v>1025</v>
      </c>
      <c r="C40" s="71">
        <v>0</v>
      </c>
      <c r="D40" s="71">
        <v>0</v>
      </c>
      <c r="E40" s="52">
        <v>0</v>
      </c>
      <c r="F40" s="52" t="e">
        <v>#DIV/0!</v>
      </c>
      <c r="G40" s="28">
        <v>74.33</v>
      </c>
      <c r="H40" s="76"/>
      <c r="I40" s="71">
        <v>0</v>
      </c>
    </row>
    <row r="41" spans="1:9" ht="76.5">
      <c r="A41" s="63" t="s">
        <v>147</v>
      </c>
      <c r="B41" s="71">
        <v>2702.58</v>
      </c>
      <c r="C41" s="71">
        <v>381.2</v>
      </c>
      <c r="D41" s="71">
        <v>318.07</v>
      </c>
      <c r="E41" s="52">
        <v>11.769124318244048</v>
      </c>
      <c r="F41" s="52">
        <v>83.43913955928647</v>
      </c>
      <c r="G41" s="28">
        <v>308.26</v>
      </c>
      <c r="H41" s="76"/>
      <c r="I41" s="71">
        <v>224.61</v>
      </c>
    </row>
    <row r="42" spans="1:9" ht="25.5">
      <c r="A42" s="56" t="s">
        <v>13</v>
      </c>
      <c r="B42" s="64">
        <v>643.1</v>
      </c>
      <c r="C42" s="64">
        <v>113.85</v>
      </c>
      <c r="D42" s="64">
        <v>192.48</v>
      </c>
      <c r="E42" s="52">
        <v>29.93002643445809</v>
      </c>
      <c r="F42" s="52">
        <v>169.06455862977603</v>
      </c>
      <c r="G42" s="27">
        <v>105.62</v>
      </c>
      <c r="H42" s="52">
        <v>182.2382124597614</v>
      </c>
      <c r="I42" s="64">
        <v>64.16</v>
      </c>
    </row>
    <row r="43" spans="1:9" ht="25.5">
      <c r="A43" s="56" t="s">
        <v>104</v>
      </c>
      <c r="B43" s="64">
        <v>4551.8</v>
      </c>
      <c r="C43" s="64">
        <v>175.3</v>
      </c>
      <c r="D43" s="64">
        <v>291.08</v>
      </c>
      <c r="E43" s="52">
        <v>6.394832813392504</v>
      </c>
      <c r="F43" s="52">
        <v>166.04677695379348</v>
      </c>
      <c r="G43" s="27">
        <v>135.98</v>
      </c>
      <c r="H43" s="52">
        <v>214.06089130754523</v>
      </c>
      <c r="I43" s="64">
        <v>225.52</v>
      </c>
    </row>
    <row r="44" spans="1:9" ht="25.5">
      <c r="A44" s="62" t="s">
        <v>14</v>
      </c>
      <c r="B44" s="65">
        <v>1400</v>
      </c>
      <c r="C44" s="65">
        <v>120</v>
      </c>
      <c r="D44" s="65">
        <v>202.95000000000002</v>
      </c>
      <c r="E44" s="52">
        <v>14.496428571428574</v>
      </c>
      <c r="F44" s="52">
        <v>169.125</v>
      </c>
      <c r="G44" s="65">
        <v>567.78</v>
      </c>
      <c r="H44" s="52">
        <v>35.74447849519181</v>
      </c>
      <c r="I44" s="65">
        <v>124.06</v>
      </c>
    </row>
    <row r="45" spans="1:9" ht="14.25" customHeight="1" hidden="1">
      <c r="A45" s="59" t="s">
        <v>101</v>
      </c>
      <c r="B45" s="71">
        <v>0</v>
      </c>
      <c r="C45" s="71">
        <v>0</v>
      </c>
      <c r="D45" s="71">
        <v>0</v>
      </c>
      <c r="E45" s="52" t="e">
        <v>#DIV/0!</v>
      </c>
      <c r="F45" s="52" t="e">
        <v>#DIV/0!</v>
      </c>
      <c r="G45" s="71">
        <v>0</v>
      </c>
      <c r="H45" s="52" t="e">
        <v>#DIV/0!</v>
      </c>
      <c r="I45" s="71">
        <v>0</v>
      </c>
    </row>
    <row r="46" spans="1:9" ht="76.5" hidden="1">
      <c r="A46" s="59" t="s">
        <v>102</v>
      </c>
      <c r="B46" s="71">
        <v>0</v>
      </c>
      <c r="C46" s="71">
        <v>0</v>
      </c>
      <c r="D46" s="71">
        <v>25.21</v>
      </c>
      <c r="E46" s="52" t="s">
        <v>125</v>
      </c>
      <c r="F46" s="52" t="e">
        <v>#DIV/0!</v>
      </c>
      <c r="G46" s="71">
        <v>25.88</v>
      </c>
      <c r="H46" s="52">
        <v>97.41112828438949</v>
      </c>
      <c r="I46" s="71">
        <v>12.59</v>
      </c>
    </row>
    <row r="47" spans="1:9" ht="12.75">
      <c r="A47" s="63" t="s">
        <v>100</v>
      </c>
      <c r="B47" s="71">
        <v>1400</v>
      </c>
      <c r="C47" s="71">
        <v>120</v>
      </c>
      <c r="D47" s="71">
        <v>177.74</v>
      </c>
      <c r="E47" s="52">
        <v>12.695714285714285</v>
      </c>
      <c r="F47" s="52">
        <v>148.11666666666667</v>
      </c>
      <c r="G47" s="71">
        <v>541.9</v>
      </c>
      <c r="H47" s="52">
        <v>32.799409485144864</v>
      </c>
      <c r="I47" s="71">
        <v>111.47</v>
      </c>
    </row>
    <row r="48" spans="1:9" ht="12.75">
      <c r="A48" s="56" t="s">
        <v>15</v>
      </c>
      <c r="B48" s="65">
        <v>10329.960000000001</v>
      </c>
      <c r="C48" s="65">
        <v>2544.6000000000004</v>
      </c>
      <c r="D48" s="65">
        <v>1407.27</v>
      </c>
      <c r="E48" s="52">
        <v>13.62318924758663</v>
      </c>
      <c r="F48" s="52">
        <v>55.304173543975466</v>
      </c>
      <c r="G48" s="65">
        <v>2502</v>
      </c>
      <c r="H48" s="52">
        <v>56.24580335731415</v>
      </c>
      <c r="I48" s="65">
        <v>1092.1000000000001</v>
      </c>
    </row>
    <row r="49" spans="1:9" ht="25.5">
      <c r="A49" s="59" t="s">
        <v>16</v>
      </c>
      <c r="B49" s="71">
        <v>214</v>
      </c>
      <c r="C49" s="71">
        <v>27</v>
      </c>
      <c r="D49" s="71">
        <v>40.1</v>
      </c>
      <c r="E49" s="52">
        <v>18.738317757009344</v>
      </c>
      <c r="F49" s="52">
        <v>148.5185185185185</v>
      </c>
      <c r="G49" s="28">
        <v>39.17</v>
      </c>
      <c r="H49" s="52">
        <v>102.3742660199132</v>
      </c>
      <c r="I49" s="71">
        <v>17.17</v>
      </c>
    </row>
    <row r="50" spans="1:9" ht="52.5" customHeight="1">
      <c r="A50" s="59" t="s">
        <v>114</v>
      </c>
      <c r="B50" s="71">
        <v>240</v>
      </c>
      <c r="C50" s="71">
        <v>42</v>
      </c>
      <c r="D50" s="71">
        <v>87.13</v>
      </c>
      <c r="E50" s="52">
        <v>36.30416666666667</v>
      </c>
      <c r="F50" s="52">
        <v>207.45238095238093</v>
      </c>
      <c r="G50" s="28">
        <v>30</v>
      </c>
      <c r="H50" s="52">
        <v>290.43333333333334</v>
      </c>
      <c r="I50" s="71">
        <v>23.03</v>
      </c>
    </row>
    <row r="51" spans="1:9" ht="57.75" customHeight="1">
      <c r="A51" s="59" t="s">
        <v>112</v>
      </c>
      <c r="B51" s="71">
        <v>600</v>
      </c>
      <c r="C51" s="71">
        <v>54.4</v>
      </c>
      <c r="D51" s="71">
        <v>48.17</v>
      </c>
      <c r="E51" s="52">
        <v>8.028333333333332</v>
      </c>
      <c r="F51" s="52">
        <v>88.54779411764706</v>
      </c>
      <c r="G51" s="28">
        <v>44</v>
      </c>
      <c r="H51" s="52">
        <v>109.47727272727272</v>
      </c>
      <c r="I51" s="71">
        <v>38.99</v>
      </c>
    </row>
    <row r="52" spans="1:9" ht="38.25">
      <c r="A52" s="59" t="s">
        <v>126</v>
      </c>
      <c r="B52" s="71">
        <v>1.6</v>
      </c>
      <c r="C52" s="71">
        <v>0.8</v>
      </c>
      <c r="D52" s="71">
        <v>0</v>
      </c>
      <c r="E52" s="52">
        <v>0</v>
      </c>
      <c r="F52" s="52">
        <v>0</v>
      </c>
      <c r="G52" s="28">
        <v>0</v>
      </c>
      <c r="H52" s="52" t="s">
        <v>125</v>
      </c>
      <c r="I52" s="71">
        <v>0</v>
      </c>
    </row>
    <row r="53" spans="1:9" ht="51" hidden="1">
      <c r="A53" s="59" t="s">
        <v>127</v>
      </c>
      <c r="B53" s="71">
        <v>0</v>
      </c>
      <c r="C53" s="71">
        <v>0</v>
      </c>
      <c r="D53" s="71">
        <v>0</v>
      </c>
      <c r="E53" s="52" t="s">
        <v>125</v>
      </c>
      <c r="F53" s="52" t="e">
        <v>#DIV/0!</v>
      </c>
      <c r="G53" s="28">
        <v>0</v>
      </c>
      <c r="H53" s="52" t="e">
        <v>#DIV/0!</v>
      </c>
      <c r="I53" s="71">
        <v>0</v>
      </c>
    </row>
    <row r="54" spans="1:9" ht="38.25">
      <c r="A54" s="59" t="s">
        <v>17</v>
      </c>
      <c r="B54" s="71">
        <v>1800</v>
      </c>
      <c r="C54" s="71">
        <v>845.6</v>
      </c>
      <c r="D54" s="71">
        <v>57.5</v>
      </c>
      <c r="E54" s="52">
        <v>3.194444444444444</v>
      </c>
      <c r="F54" s="52">
        <v>6.799905392620624</v>
      </c>
      <c r="G54" s="28">
        <v>844.67</v>
      </c>
      <c r="H54" s="52">
        <v>6.807392236021169</v>
      </c>
      <c r="I54" s="71">
        <v>37</v>
      </c>
    </row>
    <row r="55" spans="1:9" ht="29.25" customHeight="1">
      <c r="A55" s="59" t="s">
        <v>18</v>
      </c>
      <c r="B55" s="71">
        <v>3620</v>
      </c>
      <c r="C55" s="71">
        <v>325</v>
      </c>
      <c r="D55" s="71">
        <v>914.9</v>
      </c>
      <c r="E55" s="52">
        <v>25.273480662983427</v>
      </c>
      <c r="F55" s="52">
        <v>281.5076923076923</v>
      </c>
      <c r="G55" s="28">
        <v>363.22</v>
      </c>
      <c r="H55" s="52">
        <v>251.88590936622427</v>
      </c>
      <c r="I55" s="71">
        <v>820.5</v>
      </c>
    </row>
    <row r="56" spans="1:9" ht="29.25" customHeight="1">
      <c r="A56" s="59" t="s">
        <v>19</v>
      </c>
      <c r="B56" s="71">
        <v>30</v>
      </c>
      <c r="C56" s="71">
        <v>5</v>
      </c>
      <c r="D56" s="71">
        <v>0.25</v>
      </c>
      <c r="E56" s="52">
        <v>0.8333333333333334</v>
      </c>
      <c r="F56" s="52">
        <v>5</v>
      </c>
      <c r="G56" s="28">
        <v>5</v>
      </c>
      <c r="H56" s="52">
        <v>5</v>
      </c>
      <c r="I56" s="71">
        <v>0.25</v>
      </c>
    </row>
    <row r="57" spans="1:9" ht="43.5" customHeight="1">
      <c r="A57" s="59" t="s">
        <v>136</v>
      </c>
      <c r="B57" s="71">
        <v>1.2</v>
      </c>
      <c r="C57" s="71">
        <v>0</v>
      </c>
      <c r="D57" s="71">
        <v>0</v>
      </c>
      <c r="E57" s="52" t="s">
        <v>124</v>
      </c>
      <c r="F57" s="52">
        <v>0</v>
      </c>
      <c r="G57" s="28">
        <v>0</v>
      </c>
      <c r="H57" s="52" t="s">
        <v>124</v>
      </c>
      <c r="I57" s="71">
        <v>0</v>
      </c>
    </row>
    <row r="58" spans="1:9" ht="40.5" customHeight="1">
      <c r="A58" s="59" t="s">
        <v>20</v>
      </c>
      <c r="B58" s="71">
        <v>100</v>
      </c>
      <c r="C58" s="71">
        <v>30</v>
      </c>
      <c r="D58" s="71">
        <v>0</v>
      </c>
      <c r="E58" s="52">
        <v>0</v>
      </c>
      <c r="F58" s="52">
        <v>0</v>
      </c>
      <c r="G58" s="28">
        <v>20</v>
      </c>
      <c r="H58" s="52" t="s">
        <v>125</v>
      </c>
      <c r="I58" s="71">
        <v>0</v>
      </c>
    </row>
    <row r="59" spans="1:9" ht="51" hidden="1">
      <c r="A59" s="59" t="s">
        <v>113</v>
      </c>
      <c r="B59" s="71">
        <v>0</v>
      </c>
      <c r="C59" s="71">
        <v>0</v>
      </c>
      <c r="D59" s="71">
        <v>0</v>
      </c>
      <c r="E59" s="52" t="s">
        <v>125</v>
      </c>
      <c r="F59" s="52" t="e">
        <v>#DIV/0!</v>
      </c>
      <c r="G59" s="28">
        <v>0</v>
      </c>
      <c r="H59" s="52" t="s">
        <v>125</v>
      </c>
      <c r="I59" s="71">
        <v>0</v>
      </c>
    </row>
    <row r="60" spans="1:9" ht="63.75">
      <c r="A60" s="59" t="s">
        <v>103</v>
      </c>
      <c r="B60" s="71">
        <v>14.38</v>
      </c>
      <c r="C60" s="71">
        <v>0</v>
      </c>
      <c r="D60" s="71">
        <v>1.78</v>
      </c>
      <c r="E60" s="52">
        <v>12.378303198887343</v>
      </c>
      <c r="F60" s="52">
        <v>0</v>
      </c>
      <c r="G60" s="28">
        <v>0.51</v>
      </c>
      <c r="H60" s="52">
        <v>349.01960784313724</v>
      </c>
      <c r="I60" s="71">
        <v>1.78</v>
      </c>
    </row>
    <row r="61" spans="1:9" ht="76.5">
      <c r="A61" s="59" t="s">
        <v>148</v>
      </c>
      <c r="B61" s="71">
        <v>1501.78</v>
      </c>
      <c r="C61" s="71">
        <v>706</v>
      </c>
      <c r="D61" s="71">
        <v>37.97</v>
      </c>
      <c r="E61" s="52">
        <v>2.528333044786853</v>
      </c>
      <c r="F61" s="52">
        <v>5.378186968838527</v>
      </c>
      <c r="G61" s="28">
        <v>658.97</v>
      </c>
      <c r="H61" s="52">
        <v>5.762022550343718</v>
      </c>
      <c r="I61" s="71">
        <v>28.53</v>
      </c>
    </row>
    <row r="62" spans="1:9" ht="76.5">
      <c r="A62" s="59" t="s">
        <v>128</v>
      </c>
      <c r="B62" s="71">
        <v>0</v>
      </c>
      <c r="C62" s="71">
        <v>0</v>
      </c>
      <c r="D62" s="71">
        <v>0</v>
      </c>
      <c r="E62" s="52" t="s">
        <v>125</v>
      </c>
      <c r="F62" s="52">
        <v>0</v>
      </c>
      <c r="G62" s="28">
        <v>0</v>
      </c>
      <c r="H62" s="52" t="s">
        <v>125</v>
      </c>
      <c r="I62" s="71">
        <v>0</v>
      </c>
    </row>
    <row r="63" spans="1:9" ht="63.75">
      <c r="A63" s="59" t="s">
        <v>86</v>
      </c>
      <c r="B63" s="71">
        <v>50</v>
      </c>
      <c r="C63" s="71">
        <v>14</v>
      </c>
      <c r="D63" s="71">
        <v>9.94</v>
      </c>
      <c r="E63" s="52">
        <v>19.88</v>
      </c>
      <c r="F63" s="52">
        <v>71</v>
      </c>
      <c r="G63" s="28">
        <v>14</v>
      </c>
      <c r="H63" s="52">
        <v>71</v>
      </c>
      <c r="I63" s="71">
        <v>6.44</v>
      </c>
    </row>
    <row r="64" spans="1:9" ht="38.25">
      <c r="A64" s="59" t="s">
        <v>21</v>
      </c>
      <c r="B64" s="71">
        <v>2157</v>
      </c>
      <c r="C64" s="71">
        <v>494.8</v>
      </c>
      <c r="D64" s="71">
        <v>209.53</v>
      </c>
      <c r="E64" s="52">
        <v>9.713954566527585</v>
      </c>
      <c r="F64" s="52">
        <v>42.3464025869038</v>
      </c>
      <c r="G64" s="28">
        <v>482.46</v>
      </c>
      <c r="H64" s="52">
        <v>43.429507109397676</v>
      </c>
      <c r="I64" s="71">
        <v>118.41</v>
      </c>
    </row>
    <row r="65" spans="1:9" ht="12.75">
      <c r="A65" s="55" t="s">
        <v>22</v>
      </c>
      <c r="B65" s="64">
        <v>0</v>
      </c>
      <c r="C65" s="64">
        <v>0</v>
      </c>
      <c r="D65" s="64">
        <v>28.33</v>
      </c>
      <c r="E65" s="52" t="s">
        <v>125</v>
      </c>
      <c r="F65" s="52">
        <v>0</v>
      </c>
      <c r="G65" s="64">
        <v>20.54</v>
      </c>
      <c r="H65" s="52">
        <v>137.92599805258033</v>
      </c>
      <c r="I65" s="64">
        <v>25.35</v>
      </c>
    </row>
    <row r="66" spans="1:9" ht="12.75">
      <c r="A66" s="62" t="s">
        <v>23</v>
      </c>
      <c r="B66" s="65">
        <v>415750.39999999997</v>
      </c>
      <c r="C66" s="65">
        <v>51790.41</v>
      </c>
      <c r="D66" s="65">
        <v>52521.75</v>
      </c>
      <c r="E66" s="52">
        <v>12.633000473360942</v>
      </c>
      <c r="F66" s="52">
        <v>101.41211471390166</v>
      </c>
      <c r="G66" s="65">
        <v>49753.99000000001</v>
      </c>
      <c r="H66" s="52">
        <v>105.56289053400538</v>
      </c>
      <c r="I66" s="65">
        <v>27823.2</v>
      </c>
    </row>
    <row r="67" spans="1:9" ht="12.75" customHeight="1" hidden="1">
      <c r="A67" s="62" t="s">
        <v>24</v>
      </c>
      <c r="B67" s="65">
        <v>1508993.1</v>
      </c>
      <c r="C67" s="65">
        <v>187989.75</v>
      </c>
      <c r="D67" s="65">
        <v>187105.80000000002</v>
      </c>
      <c r="E67" s="52">
        <v>12.399380752635649</v>
      </c>
      <c r="F67" s="52">
        <v>99.52978819323927</v>
      </c>
      <c r="G67" s="65">
        <v>182823.84</v>
      </c>
      <c r="H67" s="52">
        <v>102.34212343423049</v>
      </c>
      <c r="I67" s="65">
        <v>131513.62</v>
      </c>
    </row>
    <row r="68" spans="1:9" ht="24.75" customHeight="1" hidden="1">
      <c r="A68" s="62" t="s">
        <v>25</v>
      </c>
      <c r="B68" s="65">
        <v>1508993.1</v>
      </c>
      <c r="C68" s="65">
        <v>187989.75</v>
      </c>
      <c r="D68" s="65">
        <v>187960.83000000002</v>
      </c>
      <c r="E68" s="52">
        <v>12.456043039560619</v>
      </c>
      <c r="F68" s="52">
        <v>99.98461618253124</v>
      </c>
      <c r="G68" s="65">
        <v>185801.81</v>
      </c>
      <c r="H68" s="52">
        <v>101.16200159729338</v>
      </c>
      <c r="I68" s="65">
        <v>131513.62</v>
      </c>
    </row>
    <row r="69" spans="1:9" ht="12.75" customHeight="1" hidden="1">
      <c r="A69" s="59" t="s">
        <v>121</v>
      </c>
      <c r="B69" s="71">
        <v>363513.7</v>
      </c>
      <c r="C69" s="71">
        <v>62840.4</v>
      </c>
      <c r="D69" s="71">
        <v>62840.38</v>
      </c>
      <c r="E69" s="52">
        <v>17.286935815624005</v>
      </c>
      <c r="F69" s="52">
        <v>99.99996817334072</v>
      </c>
      <c r="G69" s="28">
        <v>81950.1</v>
      </c>
      <c r="H69" s="52">
        <v>76.68127311620118</v>
      </c>
      <c r="I69" s="71">
        <v>44575.6</v>
      </c>
    </row>
    <row r="70" spans="1:9" ht="12.75" customHeight="1" hidden="1">
      <c r="A70" s="59" t="s">
        <v>122</v>
      </c>
      <c r="B70" s="71">
        <v>182428.91</v>
      </c>
      <c r="C70" s="71">
        <v>16982.2</v>
      </c>
      <c r="D70" s="71">
        <v>16982.2</v>
      </c>
      <c r="E70" s="52">
        <v>9.308941219897658</v>
      </c>
      <c r="F70" s="52">
        <v>100</v>
      </c>
      <c r="G70" s="28">
        <v>6401.4</v>
      </c>
      <c r="H70" s="52">
        <v>265.28884306557944</v>
      </c>
      <c r="I70" s="71">
        <v>9188.7</v>
      </c>
    </row>
    <row r="71" spans="1:9" ht="12.75">
      <c r="A71" s="59" t="s">
        <v>123</v>
      </c>
      <c r="B71" s="71">
        <v>961465.93</v>
      </c>
      <c r="C71" s="71">
        <v>106582.57</v>
      </c>
      <c r="D71" s="71">
        <v>106553.67</v>
      </c>
      <c r="E71" s="52">
        <v>11.082417657794696</v>
      </c>
      <c r="F71" s="52">
        <v>99.97288487226382</v>
      </c>
      <c r="G71" s="28">
        <v>97450.31</v>
      </c>
      <c r="H71" s="52">
        <v>109.34154031936892</v>
      </c>
      <c r="I71" s="71">
        <v>76164.74</v>
      </c>
    </row>
    <row r="72" spans="1:9" ht="12.75">
      <c r="A72" s="2" t="s">
        <v>149</v>
      </c>
      <c r="B72" s="71">
        <v>1584.56</v>
      </c>
      <c r="C72" s="71">
        <v>1584.58</v>
      </c>
      <c r="D72" s="71">
        <v>1584.58</v>
      </c>
      <c r="E72" s="52">
        <v>100.00126218003736</v>
      </c>
      <c r="F72" s="52">
        <v>100</v>
      </c>
      <c r="G72" s="28">
        <v>0</v>
      </c>
      <c r="H72" s="52">
        <v>0</v>
      </c>
      <c r="I72" s="71">
        <v>1584.58</v>
      </c>
    </row>
    <row r="73" spans="1:9" ht="12.75" hidden="1">
      <c r="A73" s="62" t="s">
        <v>129</v>
      </c>
      <c r="B73" s="71"/>
      <c r="C73" s="71"/>
      <c r="D73" s="71"/>
      <c r="E73" s="52" t="s">
        <v>125</v>
      </c>
      <c r="F73" s="52" t="e">
        <v>#DIV/0!</v>
      </c>
      <c r="G73" s="27">
        <v>-2977.97</v>
      </c>
      <c r="H73" s="52" t="s">
        <v>125</v>
      </c>
      <c r="I73" s="71"/>
    </row>
    <row r="74" spans="1:9" ht="25.5">
      <c r="A74" s="62" t="s">
        <v>27</v>
      </c>
      <c r="B74" s="64">
        <v>0</v>
      </c>
      <c r="C74" s="64">
        <v>0</v>
      </c>
      <c r="D74" s="64">
        <v>-855.03</v>
      </c>
      <c r="E74" s="52" t="s">
        <v>125</v>
      </c>
      <c r="F74" s="52">
        <v>0</v>
      </c>
      <c r="G74" s="64"/>
      <c r="H74" s="52">
        <v>0</v>
      </c>
      <c r="I74" s="64"/>
    </row>
    <row r="75" spans="1:9" ht="12.75">
      <c r="A75" s="55" t="s">
        <v>26</v>
      </c>
      <c r="B75" s="67">
        <v>1924743.5</v>
      </c>
      <c r="C75" s="67">
        <v>239780.16</v>
      </c>
      <c r="D75" s="67">
        <v>239627.55000000002</v>
      </c>
      <c r="E75" s="52">
        <v>12.44984331678481</v>
      </c>
      <c r="F75" s="52">
        <v>99.93635420044762</v>
      </c>
      <c r="G75" s="65">
        <v>232577.83000000002</v>
      </c>
      <c r="H75" s="52">
        <v>103.03112295785029</v>
      </c>
      <c r="I75" s="65">
        <v>159336.82</v>
      </c>
    </row>
    <row r="76" spans="1:9" ht="12.75" hidden="1">
      <c r="A76" s="72"/>
      <c r="B76" s="73"/>
      <c r="C76" s="73"/>
      <c r="D76" s="73"/>
      <c r="E76" s="74"/>
      <c r="F76" s="74"/>
      <c r="G76" s="73"/>
      <c r="H76" s="74"/>
      <c r="I76" s="75"/>
    </row>
    <row r="77" spans="1:9" ht="12.75" hidden="1">
      <c r="A77" s="72"/>
      <c r="B77" s="73"/>
      <c r="C77" s="73"/>
      <c r="D77" s="73"/>
      <c r="E77" s="74"/>
      <c r="F77" s="74"/>
      <c r="G77" s="73"/>
      <c r="H77" s="74"/>
      <c r="I77" s="75"/>
    </row>
    <row r="78" spans="1:9" ht="12.75" hidden="1">
      <c r="A78" s="72"/>
      <c r="B78" s="73"/>
      <c r="C78" s="73"/>
      <c r="D78" s="73"/>
      <c r="E78" s="74"/>
      <c r="F78" s="74"/>
      <c r="G78" s="73"/>
      <c r="H78" s="74"/>
      <c r="I78" s="75"/>
    </row>
    <row r="79" spans="1:9" ht="12.75" hidden="1">
      <c r="A79" s="72"/>
      <c r="B79" s="73"/>
      <c r="C79" s="73"/>
      <c r="D79" s="73"/>
      <c r="E79" s="74"/>
      <c r="F79" s="74"/>
      <c r="G79" s="73"/>
      <c r="H79" s="74"/>
      <c r="I79" s="75"/>
    </row>
    <row r="80" spans="1:9" ht="12.75" hidden="1">
      <c r="A80" s="72"/>
      <c r="B80" s="73"/>
      <c r="C80" s="73"/>
      <c r="D80" s="73"/>
      <c r="E80" s="74"/>
      <c r="F80" s="74"/>
      <c r="G80" s="73"/>
      <c r="H80" s="74"/>
      <c r="I80" s="75"/>
    </row>
    <row r="81" spans="1:9" ht="12.75" hidden="1">
      <c r="A81" s="72"/>
      <c r="B81" s="73"/>
      <c r="C81" s="73"/>
      <c r="D81" s="73"/>
      <c r="E81" s="74"/>
      <c r="F81" s="74"/>
      <c r="G81" s="73"/>
      <c r="H81" s="74"/>
      <c r="I81" s="75"/>
    </row>
    <row r="82" spans="1:9" ht="12.75" hidden="1">
      <c r="A82" s="72"/>
      <c r="B82" s="73"/>
      <c r="C82" s="73"/>
      <c r="D82" s="73"/>
      <c r="E82" s="74"/>
      <c r="F82" s="74"/>
      <c r="G82" s="73"/>
      <c r="H82" s="74"/>
      <c r="I82" s="75"/>
    </row>
    <row r="83" spans="1:9" ht="12.75" hidden="1">
      <c r="A83" s="72"/>
      <c r="B83" s="73"/>
      <c r="C83" s="73"/>
      <c r="D83" s="73"/>
      <c r="E83" s="74"/>
      <c r="F83" s="74"/>
      <c r="G83" s="73"/>
      <c r="H83" s="74"/>
      <c r="I83" s="75"/>
    </row>
    <row r="84" spans="1:9" ht="12.75">
      <c r="A84" s="85" t="s">
        <v>28</v>
      </c>
      <c r="B84" s="86"/>
      <c r="C84" s="86"/>
      <c r="D84" s="86"/>
      <c r="E84" s="86"/>
      <c r="F84" s="86"/>
      <c r="G84" s="86"/>
      <c r="H84" s="86"/>
      <c r="I84" s="87"/>
    </row>
    <row r="85" spans="1:9" ht="12.75">
      <c r="A85" s="7" t="s">
        <v>29</v>
      </c>
      <c r="B85" s="35">
        <f>B86+B87+B88+B89+B90+B91+B92+B93</f>
        <v>91932.4</v>
      </c>
      <c r="C85" s="35">
        <f>C86+C87+C88+C89+C90+C91+C92+C93</f>
        <v>13946</v>
      </c>
      <c r="D85" s="35">
        <f>D86+D87+D88+D89+D90+D91+D92+D93</f>
        <v>12074.9</v>
      </c>
      <c r="E85" s="26">
        <f>$D:$D/$B:$B*100</f>
        <v>13.134542337630695</v>
      </c>
      <c r="F85" s="26">
        <f>$D:$D/$C:$C*100</f>
        <v>86.58324967732683</v>
      </c>
      <c r="G85" s="35">
        <f>G86+G87+G88+G89+G90+G91+G92+G93</f>
        <v>10537.400000000001</v>
      </c>
      <c r="H85" s="26">
        <f>$D:$D/$G:$G*100</f>
        <v>114.59088579725547</v>
      </c>
      <c r="I85" s="35">
        <f>I86+I87+I88+I89+I90+I91+I92+I93</f>
        <v>5257.700000000001</v>
      </c>
    </row>
    <row r="86" spans="1:9" ht="14.25" customHeight="1">
      <c r="A86" s="8" t="s">
        <v>30</v>
      </c>
      <c r="B86" s="36">
        <v>1555.8</v>
      </c>
      <c r="C86" s="36">
        <v>129.6</v>
      </c>
      <c r="D86" s="36">
        <v>0</v>
      </c>
      <c r="E86" s="29">
        <f>$D:$D/$B:$B*100</f>
        <v>0</v>
      </c>
      <c r="F86" s="29">
        <f>$D:$D/$C:$C*100</f>
        <v>0</v>
      </c>
      <c r="G86" s="36">
        <v>168.9</v>
      </c>
      <c r="H86" s="29">
        <f>$D:$D/$G:$G*100</f>
        <v>0</v>
      </c>
      <c r="I86" s="36">
        <f>D86-Январь!D79</f>
        <v>0</v>
      </c>
    </row>
    <row r="87" spans="1:9" ht="12.75">
      <c r="A87" s="8" t="s">
        <v>31</v>
      </c>
      <c r="B87" s="36">
        <v>7111.8</v>
      </c>
      <c r="C87" s="36">
        <v>778.5</v>
      </c>
      <c r="D87" s="36">
        <v>778.5</v>
      </c>
      <c r="E87" s="29">
        <f>$D:$D/$B:$B*100</f>
        <v>10.946595798532018</v>
      </c>
      <c r="F87" s="29">
        <f>$D:$D/$C:$C*100</f>
        <v>100</v>
      </c>
      <c r="G87" s="36">
        <v>719.8</v>
      </c>
      <c r="H87" s="29">
        <f>$D:$D/$G:$G*100</f>
        <v>108.15504306751875</v>
      </c>
      <c r="I87" s="36">
        <f>D87-Январь!D80</f>
        <v>409.8</v>
      </c>
    </row>
    <row r="88" spans="1:9" ht="25.5">
      <c r="A88" s="8" t="s">
        <v>32</v>
      </c>
      <c r="B88" s="36">
        <v>37600.3</v>
      </c>
      <c r="C88" s="36">
        <v>5948.7</v>
      </c>
      <c r="D88" s="36">
        <v>5247.4</v>
      </c>
      <c r="E88" s="29">
        <f>$D:$D/$B:$B*100</f>
        <v>13.9557397148427</v>
      </c>
      <c r="F88" s="29">
        <f>$D:$D/$C:$C*100</f>
        <v>88.21086960176171</v>
      </c>
      <c r="G88" s="36">
        <v>3883.8</v>
      </c>
      <c r="H88" s="29">
        <f>$D:$D/$G:$G*100</f>
        <v>135.10994386940624</v>
      </c>
      <c r="I88" s="36">
        <f>D88-Январь!D81</f>
        <v>2085.7999999999997</v>
      </c>
    </row>
    <row r="89" spans="1:9" ht="12.75">
      <c r="A89" s="8" t="s">
        <v>78</v>
      </c>
      <c r="B89" s="46">
        <v>28.7</v>
      </c>
      <c r="C89" s="46">
        <v>0</v>
      </c>
      <c r="D89" s="46">
        <v>0</v>
      </c>
      <c r="E89" s="29">
        <v>0</v>
      </c>
      <c r="F89" s="29">
        <v>0</v>
      </c>
      <c r="G89" s="46">
        <v>0</v>
      </c>
      <c r="H89" s="29">
        <v>0</v>
      </c>
      <c r="I89" s="36">
        <f>D89-Январь!D82</f>
        <v>0</v>
      </c>
    </row>
    <row r="90" spans="1:9" ht="25.5">
      <c r="A90" s="1" t="s">
        <v>33</v>
      </c>
      <c r="B90" s="28">
        <v>11573.4</v>
      </c>
      <c r="C90" s="28">
        <v>2008.8</v>
      </c>
      <c r="D90" s="28">
        <v>1761.4</v>
      </c>
      <c r="E90" s="29">
        <f>$D:$D/$B:$B*100</f>
        <v>15.219382376829627</v>
      </c>
      <c r="F90" s="29">
        <v>0</v>
      </c>
      <c r="G90" s="28">
        <v>1508.3</v>
      </c>
      <c r="H90" s="29">
        <f>$D:$D/$G:$G*100</f>
        <v>116.78048133660413</v>
      </c>
      <c r="I90" s="36">
        <f>D90-Январь!D83</f>
        <v>62.40000000000009</v>
      </c>
    </row>
    <row r="91" spans="1:9" ht="12.75" hidden="1">
      <c r="A91" s="8" t="s">
        <v>34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D91-Январь!D84</f>
        <v>0</v>
      </c>
    </row>
    <row r="92" spans="1:9" ht="12.75">
      <c r="A92" s="8" t="s">
        <v>35</v>
      </c>
      <c r="B92" s="36">
        <v>300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>D92-Январь!D85</f>
        <v>0</v>
      </c>
    </row>
    <row r="93" spans="1:9" ht="12.75">
      <c r="A93" s="1" t="s">
        <v>36</v>
      </c>
      <c r="B93" s="36">
        <v>33762.4</v>
      </c>
      <c r="C93" s="36">
        <v>5080.4</v>
      </c>
      <c r="D93" s="36">
        <v>4287.6</v>
      </c>
      <c r="E93" s="29">
        <f>$D:$D/$B:$B*100</f>
        <v>12.699334170556595</v>
      </c>
      <c r="F93" s="29">
        <f>$D:$D/$C:$C*100</f>
        <v>84.39492953310764</v>
      </c>
      <c r="G93" s="36">
        <v>4256.6</v>
      </c>
      <c r="H93" s="29">
        <f>$D:$D/$G:$G*100</f>
        <v>100.72828078748297</v>
      </c>
      <c r="I93" s="36">
        <f>D93-Январь!D86</f>
        <v>2699.7000000000003</v>
      </c>
    </row>
    <row r="94" spans="1:9" ht="12.75">
      <c r="A94" s="7" t="s">
        <v>37</v>
      </c>
      <c r="B94" s="27">
        <v>346.8</v>
      </c>
      <c r="C94" s="27">
        <v>29</v>
      </c>
      <c r="D94" s="35">
        <v>26</v>
      </c>
      <c r="E94" s="26">
        <f>$D:$D/$B:$B*100</f>
        <v>7.497116493656286</v>
      </c>
      <c r="F94" s="26">
        <f>$D:$D/$C:$C*100</f>
        <v>89.65517241379311</v>
      </c>
      <c r="G94" s="35">
        <v>31.1</v>
      </c>
      <c r="H94" s="26">
        <v>0</v>
      </c>
      <c r="I94" s="35">
        <f>D94-Январь!D87</f>
        <v>26</v>
      </c>
    </row>
    <row r="95" spans="1:9" ht="25.5">
      <c r="A95" s="9" t="s">
        <v>38</v>
      </c>
      <c r="B95" s="27">
        <v>3687.1</v>
      </c>
      <c r="C95" s="27">
        <v>391.7</v>
      </c>
      <c r="D95" s="27">
        <v>327.2</v>
      </c>
      <c r="E95" s="26">
        <f>$D:$D/$B:$B*100</f>
        <v>8.87418296221963</v>
      </c>
      <c r="F95" s="26">
        <f>$D:$D/$C:$C*100</f>
        <v>83.53331631350524</v>
      </c>
      <c r="G95" s="27">
        <v>335.8</v>
      </c>
      <c r="H95" s="26">
        <f>$D:$D/$G:$G*100</f>
        <v>97.43895175699821</v>
      </c>
      <c r="I95" s="35">
        <f>D95-Январь!D88</f>
        <v>226.1</v>
      </c>
    </row>
    <row r="96" spans="1:9" ht="12.75">
      <c r="A96" s="7" t="s">
        <v>39</v>
      </c>
      <c r="B96" s="35">
        <f>B97+B98+B99+B100+B101</f>
        <v>176185.49999999997</v>
      </c>
      <c r="C96" s="35">
        <f>C97+C98+C99+C100+C101</f>
        <v>5759.1</v>
      </c>
      <c r="D96" s="35">
        <f>D97+D98+D99+D100+D101</f>
        <v>4552.7</v>
      </c>
      <c r="E96" s="26">
        <f>$D:$D/$B:$B*100</f>
        <v>2.5840378464743132</v>
      </c>
      <c r="F96" s="26">
        <f>$D:$D/$C:$C*100</f>
        <v>79.05228247469222</v>
      </c>
      <c r="G96" s="35">
        <f>G97+G98+G99+G100+G101</f>
        <v>4257.3</v>
      </c>
      <c r="H96" s="26">
        <f>$D:$D/$G:$G*100</f>
        <v>106.93867004909214</v>
      </c>
      <c r="I96" s="35">
        <f>D96-Январь!D89</f>
        <v>3862.7999999999997</v>
      </c>
    </row>
    <row r="97" spans="1:9" ht="12.75" hidden="1">
      <c r="A97" s="10" t="s">
        <v>70</v>
      </c>
      <c r="B97" s="36"/>
      <c r="C97" s="36"/>
      <c r="D97" s="36"/>
      <c r="E97" s="29">
        <v>0</v>
      </c>
      <c r="F97" s="29">
        <v>0</v>
      </c>
      <c r="G97" s="36"/>
      <c r="H97" s="29">
        <v>0</v>
      </c>
      <c r="I97" s="36">
        <f>D97-Январь!D90</f>
        <v>0</v>
      </c>
    </row>
    <row r="98" spans="1:9" ht="12.75">
      <c r="A98" s="10" t="s">
        <v>73</v>
      </c>
      <c r="B98" s="36">
        <v>7539.6</v>
      </c>
      <c r="C98" s="36">
        <v>0</v>
      </c>
      <c r="D98" s="36">
        <v>0</v>
      </c>
      <c r="E98" s="29">
        <v>0</v>
      </c>
      <c r="F98" s="29">
        <v>0</v>
      </c>
      <c r="G98" s="36"/>
      <c r="H98" s="29">
        <v>0</v>
      </c>
      <c r="I98" s="36">
        <f>D98-Январь!D91</f>
        <v>0</v>
      </c>
    </row>
    <row r="99" spans="1:9" ht="12.75">
      <c r="A99" s="8" t="s">
        <v>40</v>
      </c>
      <c r="B99" s="36">
        <v>19345.7</v>
      </c>
      <c r="C99" s="36">
        <v>1643</v>
      </c>
      <c r="D99" s="36">
        <v>1642.9</v>
      </c>
      <c r="E99" s="29">
        <f>$D:$D/$B:$B*100</f>
        <v>8.492326460143598</v>
      </c>
      <c r="F99" s="29">
        <v>0</v>
      </c>
      <c r="G99" s="36">
        <v>1362.8</v>
      </c>
      <c r="H99" s="29">
        <v>0</v>
      </c>
      <c r="I99" s="36">
        <f>D99-Январь!D92</f>
        <v>1642.9</v>
      </c>
    </row>
    <row r="100" spans="1:9" ht="12.75">
      <c r="A100" s="10" t="s">
        <v>83</v>
      </c>
      <c r="B100" s="28">
        <v>138679.3</v>
      </c>
      <c r="C100" s="28">
        <v>2390</v>
      </c>
      <c r="D100" s="28">
        <v>1511.3</v>
      </c>
      <c r="E100" s="29">
        <f>$D:$D/$B:$B*100</f>
        <v>1.0897805223995218</v>
      </c>
      <c r="F100" s="29">
        <f>$D:$D/$C:$C*100</f>
        <v>63.23430962343096</v>
      </c>
      <c r="G100" s="28">
        <v>1538.5</v>
      </c>
      <c r="H100" s="29">
        <v>0</v>
      </c>
      <c r="I100" s="36">
        <f>D100-Январь!D93</f>
        <v>1511.3</v>
      </c>
    </row>
    <row r="101" spans="1:9" ht="12.75">
      <c r="A101" s="8" t="s">
        <v>41</v>
      </c>
      <c r="B101" s="36">
        <v>10620.9</v>
      </c>
      <c r="C101" s="36">
        <v>1726.1</v>
      </c>
      <c r="D101" s="36">
        <v>1398.5</v>
      </c>
      <c r="E101" s="29">
        <f>$D:$D/$B:$B*100</f>
        <v>13.167434021598922</v>
      </c>
      <c r="F101" s="29">
        <f>$D:$D/$C:$C*100</f>
        <v>81.02079833149875</v>
      </c>
      <c r="G101" s="36">
        <v>1356</v>
      </c>
      <c r="H101" s="29">
        <f>$D:$D/$G:$G*100</f>
        <v>103.13421828908555</v>
      </c>
      <c r="I101" s="36">
        <f>D101-Январь!D94</f>
        <v>708.6</v>
      </c>
    </row>
    <row r="102" spans="1:9" ht="12.75">
      <c r="A102" s="7" t="s">
        <v>42</v>
      </c>
      <c r="B102" s="35">
        <f>B104+B105+B106+B103</f>
        <v>81004.7</v>
      </c>
      <c r="C102" s="35">
        <f>C104+C105+C106+C103</f>
        <v>9014.2</v>
      </c>
      <c r="D102" s="35">
        <f>D104+D105+D106+D103</f>
        <v>7344.4</v>
      </c>
      <c r="E102" s="35">
        <f>E104+E105+E106+E103</f>
        <v>28.733932460194378</v>
      </c>
      <c r="F102" s="26">
        <f>$D:$D/$C:$C*100</f>
        <v>81.47589359011337</v>
      </c>
      <c r="G102" s="35">
        <f>G104+G105+G106+G103</f>
        <v>8591.7</v>
      </c>
      <c r="H102" s="35">
        <f>H104+H105+H106</f>
        <v>170.8460187689443</v>
      </c>
      <c r="I102" s="35">
        <f>D102-Январь!D95</f>
        <v>5510</v>
      </c>
    </row>
    <row r="103" spans="1:9" ht="12.75" hidden="1">
      <c r="A103" s="8" t="s">
        <v>43</v>
      </c>
      <c r="B103" s="50">
        <v>0</v>
      </c>
      <c r="C103" s="50">
        <v>0</v>
      </c>
      <c r="D103" s="50">
        <v>0</v>
      </c>
      <c r="E103" s="49">
        <v>0</v>
      </c>
      <c r="F103" s="29">
        <v>0</v>
      </c>
      <c r="G103" s="50">
        <v>0</v>
      </c>
      <c r="H103" s="29">
        <v>0</v>
      </c>
      <c r="I103" s="36">
        <f>D103-Январь!D96</f>
        <v>0</v>
      </c>
    </row>
    <row r="104" spans="1:9" ht="12.75">
      <c r="A104" s="8" t="s">
        <v>44</v>
      </c>
      <c r="B104" s="36">
        <v>29826.4</v>
      </c>
      <c r="C104" s="36">
        <v>1010</v>
      </c>
      <c r="D104" s="36">
        <v>0</v>
      </c>
      <c r="E104" s="29">
        <f>$D:$D/$B:$B*100</f>
        <v>0</v>
      </c>
      <c r="F104" s="29">
        <v>0</v>
      </c>
      <c r="G104" s="36">
        <v>0</v>
      </c>
      <c r="H104" s="29">
        <v>0</v>
      </c>
      <c r="I104" s="36">
        <f>D104-Январь!D97</f>
        <v>0</v>
      </c>
    </row>
    <row r="105" spans="1:9" ht="12.75">
      <c r="A105" s="8" t="s">
        <v>45</v>
      </c>
      <c r="B105" s="36">
        <v>36074.4</v>
      </c>
      <c r="C105" s="36">
        <v>5597.3</v>
      </c>
      <c r="D105" s="36">
        <v>5168.4</v>
      </c>
      <c r="E105" s="29">
        <f>$D:$D/$B:$B*100</f>
        <v>14.327057414676334</v>
      </c>
      <c r="F105" s="29">
        <f>$D:$D/$C:$C*100</f>
        <v>92.3373769496007</v>
      </c>
      <c r="G105" s="36">
        <v>6040</v>
      </c>
      <c r="H105" s="29">
        <f>$D:$D/$G:$G*100</f>
        <v>85.56953642384106</v>
      </c>
      <c r="I105" s="36">
        <f>D105-Январь!D98</f>
        <v>4554.299999999999</v>
      </c>
    </row>
    <row r="106" spans="1:9" ht="12.75">
      <c r="A106" s="8" t="s">
        <v>46</v>
      </c>
      <c r="B106" s="36">
        <v>15103.9</v>
      </c>
      <c r="C106" s="36">
        <v>2406.9</v>
      </c>
      <c r="D106" s="36">
        <v>2176</v>
      </c>
      <c r="E106" s="29">
        <f>$D:$D/$B:$B*100</f>
        <v>14.406875045518044</v>
      </c>
      <c r="F106" s="29">
        <f>$D:$D/$C:$C*100</f>
        <v>90.40674726827038</v>
      </c>
      <c r="G106" s="36">
        <v>2551.7</v>
      </c>
      <c r="H106" s="29">
        <f>$D:$D/$G:$G*100</f>
        <v>85.27648234510326</v>
      </c>
      <c r="I106" s="36">
        <f>D106-Январь!D99</f>
        <v>955.7</v>
      </c>
    </row>
    <row r="107" spans="1:9" ht="12.75">
      <c r="A107" s="11" t="s">
        <v>47</v>
      </c>
      <c r="B107" s="35">
        <f>B108+B109+B110+B111+B112</f>
        <v>1265193.2000000002</v>
      </c>
      <c r="C107" s="35">
        <f>C108+C109+C110+C111+C112</f>
        <v>154208.40000000002</v>
      </c>
      <c r="D107" s="35">
        <f>D108+D109+D110+D111+D112</f>
        <v>148681.9</v>
      </c>
      <c r="E107" s="35">
        <f>E108+E109+E111+E112+E110</f>
        <v>52.07075616149679</v>
      </c>
      <c r="F107" s="35">
        <f>F108+F109+F111+F112+F110</f>
        <v>457.18990847327757</v>
      </c>
      <c r="G107" s="35">
        <f>G108+G109+G110+G111+G112</f>
        <v>130189.4</v>
      </c>
      <c r="H107" s="35">
        <f>H108+H109+H111+H112+H110</f>
        <v>495.95195348656085</v>
      </c>
      <c r="I107" s="35">
        <f>D107-Январь!D100</f>
        <v>104533</v>
      </c>
    </row>
    <row r="108" spans="1:9" ht="12.75">
      <c r="A108" s="8" t="s">
        <v>48</v>
      </c>
      <c r="B108" s="36">
        <v>495542.7</v>
      </c>
      <c r="C108" s="36">
        <v>60655.9</v>
      </c>
      <c r="D108" s="36">
        <v>60135</v>
      </c>
      <c r="E108" s="29">
        <f aca="true" t="shared" si="0" ref="E108:E125">$D:$D/$B:$B*100</f>
        <v>12.135180278107214</v>
      </c>
      <c r="F108" s="29">
        <f aca="true" t="shared" si="1" ref="F108:F115">$D:$D/$C:$C*100</f>
        <v>99.14122121673242</v>
      </c>
      <c r="G108" s="36">
        <v>52051.8</v>
      </c>
      <c r="H108" s="29">
        <f>$D:$D/$G:$G*100</f>
        <v>115.52914596613373</v>
      </c>
      <c r="I108" s="36">
        <f>D108-Январь!D101</f>
        <v>41984.5</v>
      </c>
    </row>
    <row r="109" spans="1:9" ht="12.75">
      <c r="A109" s="8" t="s">
        <v>49</v>
      </c>
      <c r="B109" s="36">
        <v>503670.5</v>
      </c>
      <c r="C109" s="36">
        <v>60746.8</v>
      </c>
      <c r="D109" s="36">
        <v>60453.1</v>
      </c>
      <c r="E109" s="29">
        <f t="shared" si="0"/>
        <v>12.00250957719382</v>
      </c>
      <c r="F109" s="29">
        <f t="shared" si="1"/>
        <v>99.51651774249837</v>
      </c>
      <c r="G109" s="36">
        <v>59086.1</v>
      </c>
      <c r="H109" s="29">
        <f>$D:$D/$G:$G*100</f>
        <v>102.31357290462562</v>
      </c>
      <c r="I109" s="36">
        <f>D109-Январь!D102</f>
        <v>42576.2</v>
      </c>
    </row>
    <row r="110" spans="1:9" ht="12.75">
      <c r="A110" s="8" t="s">
        <v>117</v>
      </c>
      <c r="B110" s="36">
        <v>106910.1</v>
      </c>
      <c r="C110" s="36">
        <v>12643</v>
      </c>
      <c r="D110" s="36">
        <v>12452.6</v>
      </c>
      <c r="E110" s="29">
        <f t="shared" si="0"/>
        <v>11.6477301957439</v>
      </c>
      <c r="F110" s="29">
        <f t="shared" si="1"/>
        <v>98.49402831606423</v>
      </c>
      <c r="G110" s="36">
        <v>9138.2</v>
      </c>
      <c r="H110" s="29">
        <v>0</v>
      </c>
      <c r="I110" s="36">
        <f>D110-Январь!D104</f>
        <v>12407.6</v>
      </c>
    </row>
    <row r="111" spans="1:9" ht="12.75">
      <c r="A111" s="8" t="s">
        <v>50</v>
      </c>
      <c r="B111" s="36">
        <v>32604.1</v>
      </c>
      <c r="C111" s="36">
        <v>2071</v>
      </c>
      <c r="D111" s="36">
        <v>1720.9</v>
      </c>
      <c r="E111" s="29">
        <f t="shared" si="0"/>
        <v>5.278170536834325</v>
      </c>
      <c r="F111" s="29">
        <f t="shared" si="1"/>
        <v>83.09512312892323</v>
      </c>
      <c r="G111" s="36">
        <v>1537.8</v>
      </c>
      <c r="H111" s="29">
        <f>$D:$D/$G:$G*100</f>
        <v>111.90661984653403</v>
      </c>
      <c r="I111" s="36">
        <f>D111-Январь!D105</f>
        <v>1184.9</v>
      </c>
    </row>
    <row r="112" spans="1:9" ht="12.75">
      <c r="A112" s="8" t="s">
        <v>51</v>
      </c>
      <c r="B112" s="36">
        <v>126465.8</v>
      </c>
      <c r="C112" s="36">
        <v>18091.7</v>
      </c>
      <c r="D112" s="28">
        <v>13920.3</v>
      </c>
      <c r="E112" s="29">
        <f t="shared" si="0"/>
        <v>11.007165573617531</v>
      </c>
      <c r="F112" s="29">
        <f t="shared" si="1"/>
        <v>76.94301806905929</v>
      </c>
      <c r="G112" s="28">
        <v>8375.5</v>
      </c>
      <c r="H112" s="29">
        <f>$D:$D/$G:$G*100</f>
        <v>166.20261476926748</v>
      </c>
      <c r="I112" s="36">
        <f>D112-Январь!D106</f>
        <v>9932</v>
      </c>
    </row>
    <row r="113" spans="1:9" ht="25.5">
      <c r="A113" s="11" t="s">
        <v>52</v>
      </c>
      <c r="B113" s="35">
        <f>B114+B115</f>
        <v>96092.6</v>
      </c>
      <c r="C113" s="35">
        <f>C114+C115</f>
        <v>13156.6</v>
      </c>
      <c r="D113" s="35">
        <f>D114+D115</f>
        <v>11027.7</v>
      </c>
      <c r="E113" s="26">
        <f t="shared" si="0"/>
        <v>11.47611782801173</v>
      </c>
      <c r="F113" s="26">
        <f t="shared" si="1"/>
        <v>83.81876776674825</v>
      </c>
      <c r="G113" s="35">
        <f>G114+G115</f>
        <v>9910.699999999999</v>
      </c>
      <c r="H113" s="26">
        <f>$D:$D/$G:$G*100</f>
        <v>111.27064687660813</v>
      </c>
      <c r="I113" s="35">
        <f>D113-Январь!D107</f>
        <v>7426.300000000001</v>
      </c>
    </row>
    <row r="114" spans="1:9" ht="12.75">
      <c r="A114" s="8" t="s">
        <v>53</v>
      </c>
      <c r="B114" s="36">
        <v>93338.1</v>
      </c>
      <c r="C114" s="36">
        <v>12715.7</v>
      </c>
      <c r="D114" s="36">
        <v>10792.1</v>
      </c>
      <c r="E114" s="29">
        <f t="shared" si="0"/>
        <v>11.562373778767727</v>
      </c>
      <c r="F114" s="29">
        <f t="shared" si="1"/>
        <v>84.87224454807836</v>
      </c>
      <c r="G114" s="36">
        <v>9659.3</v>
      </c>
      <c r="H114" s="29">
        <f>$D:$D/$G:$G*100</f>
        <v>111.72755789757022</v>
      </c>
      <c r="I114" s="36">
        <f>D114-Январь!D108</f>
        <v>7279.900000000001</v>
      </c>
    </row>
    <row r="115" spans="1:9" ht="25.5">
      <c r="A115" s="8" t="s">
        <v>54</v>
      </c>
      <c r="B115" s="36">
        <v>2754.5</v>
      </c>
      <c r="C115" s="36">
        <v>440.9</v>
      </c>
      <c r="D115" s="36">
        <v>235.6</v>
      </c>
      <c r="E115" s="29">
        <f t="shared" si="0"/>
        <v>8.553276456707207</v>
      </c>
      <c r="F115" s="29">
        <f t="shared" si="1"/>
        <v>53.43615332274892</v>
      </c>
      <c r="G115" s="36">
        <v>251.4</v>
      </c>
      <c r="H115" s="29">
        <v>0</v>
      </c>
      <c r="I115" s="36">
        <f>D115-Январь!D109</f>
        <v>146.39999999999998</v>
      </c>
    </row>
    <row r="116" spans="1:9" ht="12.75">
      <c r="A116" s="11" t="s">
        <v>105</v>
      </c>
      <c r="B116" s="35">
        <f>B117</f>
        <v>42.5</v>
      </c>
      <c r="C116" s="35">
        <f>C117</f>
        <v>0</v>
      </c>
      <c r="D116" s="35">
        <f>D117</f>
        <v>0</v>
      </c>
      <c r="E116" s="26">
        <f t="shared" si="0"/>
        <v>0</v>
      </c>
      <c r="F116" s="26">
        <v>0</v>
      </c>
      <c r="G116" s="35">
        <f>G117</f>
        <v>0</v>
      </c>
      <c r="H116" s="26">
        <v>0</v>
      </c>
      <c r="I116" s="36">
        <f>D116-Январь!D110</f>
        <v>0</v>
      </c>
    </row>
    <row r="117" spans="1:9" ht="12.75">
      <c r="A117" s="8" t="s">
        <v>106</v>
      </c>
      <c r="B117" s="36">
        <v>42.5</v>
      </c>
      <c r="C117" s="36">
        <v>0</v>
      </c>
      <c r="D117" s="36">
        <v>0</v>
      </c>
      <c r="E117" s="29">
        <f t="shared" si="0"/>
        <v>0</v>
      </c>
      <c r="F117" s="29">
        <v>0</v>
      </c>
      <c r="G117" s="36">
        <v>0</v>
      </c>
      <c r="H117" s="29">
        <v>0</v>
      </c>
      <c r="I117" s="36">
        <f>D117-Январь!D111</f>
        <v>0</v>
      </c>
    </row>
    <row r="118" spans="1:9" ht="12.75">
      <c r="A118" s="11" t="s">
        <v>55</v>
      </c>
      <c r="B118" s="35">
        <f>B119+B120+B121+B122+B123</f>
        <v>157508.5</v>
      </c>
      <c r="C118" s="35">
        <f>C119+C120+C121+C122+C123</f>
        <v>14664.900000000001</v>
      </c>
      <c r="D118" s="35">
        <f>D119+D120+D121+D122+D123</f>
        <v>14280.6</v>
      </c>
      <c r="E118" s="26">
        <f t="shared" si="0"/>
        <v>9.06655831272598</v>
      </c>
      <c r="F118" s="26">
        <f>$D:$D/$C:$C*100</f>
        <v>97.37945707096536</v>
      </c>
      <c r="G118" s="35">
        <f>G119+G120+G121+G122+G123</f>
        <v>13431.5</v>
      </c>
      <c r="H118" s="26">
        <v>0</v>
      </c>
      <c r="I118" s="35">
        <f>D118-Январь!D112</f>
        <v>11593.2</v>
      </c>
    </row>
    <row r="119" spans="1:9" ht="12.75">
      <c r="A119" s="8" t="s">
        <v>56</v>
      </c>
      <c r="B119" s="36">
        <v>1730</v>
      </c>
      <c r="C119" s="36">
        <v>135.8</v>
      </c>
      <c r="D119" s="36">
        <v>130.8</v>
      </c>
      <c r="E119" s="29">
        <f t="shared" si="0"/>
        <v>7.5606936416184976</v>
      </c>
      <c r="F119" s="29">
        <v>0</v>
      </c>
      <c r="G119" s="36">
        <v>90.4</v>
      </c>
      <c r="H119" s="29">
        <v>0</v>
      </c>
      <c r="I119" s="36">
        <f>D119-Январь!D113</f>
        <v>130.8</v>
      </c>
    </row>
    <row r="120" spans="1:9" ht="12.75">
      <c r="A120" s="8" t="s">
        <v>57</v>
      </c>
      <c r="B120" s="36">
        <v>62888.1</v>
      </c>
      <c r="C120" s="36">
        <v>6252.3</v>
      </c>
      <c r="D120" s="36">
        <v>6252.3</v>
      </c>
      <c r="E120" s="29">
        <f t="shared" si="0"/>
        <v>9.941944501423958</v>
      </c>
      <c r="F120" s="29">
        <f>$D:$D/$C:$C*100</f>
        <v>100</v>
      </c>
      <c r="G120" s="36">
        <v>6694</v>
      </c>
      <c r="H120" s="29">
        <f>$D:$D/$G:$G*100</f>
        <v>93.40155363011652</v>
      </c>
      <c r="I120" s="36">
        <f>D120-Январь!D114</f>
        <v>4052.3</v>
      </c>
    </row>
    <row r="121" spans="1:9" ht="12.75">
      <c r="A121" s="8" t="s">
        <v>58</v>
      </c>
      <c r="B121" s="36">
        <v>32568.4</v>
      </c>
      <c r="C121" s="36">
        <v>3732.1</v>
      </c>
      <c r="D121" s="36">
        <v>3732.1</v>
      </c>
      <c r="E121" s="29">
        <f t="shared" si="0"/>
        <v>11.459267265201852</v>
      </c>
      <c r="F121" s="29">
        <f>$D:$D/$C:$C*100</f>
        <v>100</v>
      </c>
      <c r="G121" s="36">
        <v>3155.6</v>
      </c>
      <c r="H121" s="29">
        <v>0</v>
      </c>
      <c r="I121" s="36">
        <f>D121-Январь!D115</f>
        <v>3732.1</v>
      </c>
    </row>
    <row r="122" spans="1:9" ht="12.75">
      <c r="A122" s="8" t="s">
        <v>59</v>
      </c>
      <c r="B122" s="28">
        <v>28242.7</v>
      </c>
      <c r="C122" s="28">
        <v>745.6</v>
      </c>
      <c r="D122" s="28">
        <v>736.4</v>
      </c>
      <c r="E122" s="29">
        <f t="shared" si="0"/>
        <v>2.6073994341900737</v>
      </c>
      <c r="F122" s="29">
        <v>0</v>
      </c>
      <c r="G122" s="28">
        <v>497.8</v>
      </c>
      <c r="H122" s="29">
        <v>0</v>
      </c>
      <c r="I122" s="36">
        <f>D122-Январь!D116</f>
        <v>338.5</v>
      </c>
    </row>
    <row r="123" spans="1:9" ht="12.75">
      <c r="A123" s="8" t="s">
        <v>60</v>
      </c>
      <c r="B123" s="36">
        <v>32079.3</v>
      </c>
      <c r="C123" s="36">
        <v>3799.1</v>
      </c>
      <c r="D123" s="36">
        <v>3429</v>
      </c>
      <c r="E123" s="29">
        <f t="shared" si="0"/>
        <v>10.68913598488745</v>
      </c>
      <c r="F123" s="29">
        <f>$D:$D/$C:$C*100</f>
        <v>90.2582190518807</v>
      </c>
      <c r="G123" s="36">
        <v>2993.7</v>
      </c>
      <c r="H123" s="29">
        <f>$D:$D/$G:$G*100</f>
        <v>114.5405351237599</v>
      </c>
      <c r="I123" s="36">
        <f>D123-Январь!D117</f>
        <v>3339.5</v>
      </c>
    </row>
    <row r="124" spans="1:9" ht="12.75">
      <c r="A124" s="11" t="s">
        <v>67</v>
      </c>
      <c r="B124" s="27">
        <f>B125+B126+B127</f>
        <v>60650.2</v>
      </c>
      <c r="C124" s="27">
        <f>C125+C126+C127</f>
        <v>10243.5</v>
      </c>
      <c r="D124" s="27">
        <f>D125+D126+D127</f>
        <v>8513.6</v>
      </c>
      <c r="E124" s="26">
        <f t="shared" si="0"/>
        <v>14.037216695080973</v>
      </c>
      <c r="F124" s="26">
        <f>$D:$D/$C:$C*100</f>
        <v>83.11221750378289</v>
      </c>
      <c r="G124" s="27">
        <f>G125+G126+G127</f>
        <v>6921.599999999999</v>
      </c>
      <c r="H124" s="26">
        <f>$D:$D/$G:$G*100</f>
        <v>123.00046232085069</v>
      </c>
      <c r="I124" s="35">
        <f>D124-Январь!D118</f>
        <v>5126.900000000001</v>
      </c>
    </row>
    <row r="125" spans="1:9" ht="12.75">
      <c r="A125" s="42" t="s">
        <v>68</v>
      </c>
      <c r="B125" s="28">
        <v>54146</v>
      </c>
      <c r="C125" s="28">
        <v>9363.8</v>
      </c>
      <c r="D125" s="28">
        <v>7661.8</v>
      </c>
      <c r="E125" s="29">
        <f t="shared" si="0"/>
        <v>14.150260407047613</v>
      </c>
      <c r="F125" s="29">
        <f>$D:$D/$C:$C*100</f>
        <v>81.82361861637371</v>
      </c>
      <c r="G125" s="28">
        <v>6571.4</v>
      </c>
      <c r="H125" s="29">
        <v>0</v>
      </c>
      <c r="I125" s="36">
        <f>D125-Январь!D119</f>
        <v>4608.200000000001</v>
      </c>
    </row>
    <row r="126" spans="1:9" ht="15" customHeight="1">
      <c r="A126" s="12" t="s">
        <v>69</v>
      </c>
      <c r="B126" s="28">
        <v>3413.6</v>
      </c>
      <c r="C126" s="28">
        <v>331</v>
      </c>
      <c r="D126" s="28">
        <v>331</v>
      </c>
      <c r="E126" s="29">
        <v>0</v>
      </c>
      <c r="F126" s="29">
        <v>0</v>
      </c>
      <c r="G126" s="28"/>
      <c r="H126" s="29">
        <v>0</v>
      </c>
      <c r="I126" s="36">
        <f>D126-Январь!D120</f>
        <v>251</v>
      </c>
    </row>
    <row r="127" spans="1:9" ht="25.5">
      <c r="A127" s="12" t="s">
        <v>79</v>
      </c>
      <c r="B127" s="28">
        <v>3090.6</v>
      </c>
      <c r="C127" s="28">
        <v>548.7</v>
      </c>
      <c r="D127" s="28">
        <v>520.8</v>
      </c>
      <c r="E127" s="29">
        <f>$D:$D/$B:$B*100</f>
        <v>16.85109687439332</v>
      </c>
      <c r="F127" s="29">
        <f>$D:$D/$C:$C*100</f>
        <v>94.91525423728811</v>
      </c>
      <c r="G127" s="28">
        <v>350.2</v>
      </c>
      <c r="H127" s="29">
        <v>0</v>
      </c>
      <c r="I127" s="36">
        <f>D127-Январь!D121</f>
        <v>267.69999999999993</v>
      </c>
    </row>
    <row r="128" spans="1:9" ht="26.25" customHeight="1">
      <c r="A128" s="13" t="s">
        <v>87</v>
      </c>
      <c r="B128" s="27">
        <f>B129</f>
        <v>100</v>
      </c>
      <c r="C128" s="27">
        <f>C129</f>
        <v>0</v>
      </c>
      <c r="D128" s="27">
        <f>D129</f>
        <v>0</v>
      </c>
      <c r="E128" s="29">
        <f>$D:$D/$B:$B*100</f>
        <v>0</v>
      </c>
      <c r="F128" s="29">
        <v>0</v>
      </c>
      <c r="G128" s="27">
        <f>G129</f>
        <v>4.2</v>
      </c>
      <c r="H128" s="29">
        <v>0</v>
      </c>
      <c r="I128" s="36">
        <f>D128-Январь!D122</f>
        <v>0</v>
      </c>
    </row>
    <row r="129" spans="1:9" ht="13.5" customHeight="1">
      <c r="A129" s="12" t="s">
        <v>88</v>
      </c>
      <c r="B129" s="28">
        <v>100</v>
      </c>
      <c r="C129" s="28">
        <v>0</v>
      </c>
      <c r="D129" s="28">
        <v>0</v>
      </c>
      <c r="E129" s="29">
        <f>$D:$D/$B:$B*100</f>
        <v>0</v>
      </c>
      <c r="F129" s="29">
        <v>0</v>
      </c>
      <c r="G129" s="28">
        <v>4.2</v>
      </c>
      <c r="H129" s="29">
        <v>0</v>
      </c>
      <c r="I129" s="36">
        <f>D129-Январь!D123</f>
        <v>0</v>
      </c>
    </row>
    <row r="130" spans="1:9" ht="15.75" customHeight="1">
      <c r="A130" s="14" t="s">
        <v>61</v>
      </c>
      <c r="B130" s="35">
        <f>B85+B94+B95+B96+B102+B107+B113+B116+B118+B124+B128</f>
        <v>1932743.5000000002</v>
      </c>
      <c r="C130" s="35">
        <f>C85+C94+C95+C96+C102+C107+C113+C116+C118+C124+C128</f>
        <v>221413.40000000002</v>
      </c>
      <c r="D130" s="35">
        <f>D85+D94+D95+D96+D102+D107+D113+D116+D118+D124+D128</f>
        <v>206829</v>
      </c>
      <c r="E130" s="26">
        <f>$D:$D/$B:$B*100</f>
        <v>10.701316548212423</v>
      </c>
      <c r="F130" s="26">
        <f>$D:$D/$C:$C*100</f>
        <v>93.41304546156645</v>
      </c>
      <c r="G130" s="35">
        <f>G85+G94+G95+G96+G102+G107+G113+G116+G118+G124+G128</f>
        <v>184210.70000000004</v>
      </c>
      <c r="H130" s="26">
        <f>$D:$D/$G:$G*100</f>
        <v>112.2784941374198</v>
      </c>
      <c r="I130" s="35">
        <f>D130-Январь!D124</f>
        <v>143562</v>
      </c>
    </row>
    <row r="131" spans="1:9" ht="26.25" customHeight="1">
      <c r="A131" s="15" t="s">
        <v>62</v>
      </c>
      <c r="B131" s="30">
        <f>B75-B130</f>
        <v>-8000.000000000233</v>
      </c>
      <c r="C131" s="30">
        <f>C75-C130</f>
        <v>18366.75999999998</v>
      </c>
      <c r="D131" s="30">
        <f>D75-D130</f>
        <v>32798.55000000002</v>
      </c>
      <c r="E131" s="30"/>
      <c r="F131" s="30"/>
      <c r="G131" s="30"/>
      <c r="H131" s="30"/>
      <c r="I131" s="36">
        <f>D131-Январь!D125</f>
        <v>24543.890000000014</v>
      </c>
    </row>
    <row r="132" spans="1:9" ht="24" customHeight="1">
      <c r="A132" s="1" t="s">
        <v>63</v>
      </c>
      <c r="B132" s="28" t="s">
        <v>139</v>
      </c>
      <c r="C132" s="28"/>
      <c r="D132" s="28" t="s">
        <v>152</v>
      </c>
      <c r="E132" s="28"/>
      <c r="F132" s="28"/>
      <c r="G132" s="28"/>
      <c r="H132" s="27"/>
      <c r="I132" s="36"/>
    </row>
    <row r="133" spans="1:9" ht="12.75">
      <c r="A133" s="3" t="s">
        <v>64</v>
      </c>
      <c r="B133" s="27">
        <f>B135+B136</f>
        <v>12692.099999999999</v>
      </c>
      <c r="C133" s="27">
        <f aca="true" t="shared" si="2" ref="C133:H133">C135+C136</f>
        <v>0</v>
      </c>
      <c r="D133" s="27">
        <f t="shared" si="2"/>
        <v>37562.3</v>
      </c>
      <c r="E133" s="27">
        <f t="shared" si="2"/>
        <v>0</v>
      </c>
      <c r="F133" s="27">
        <f t="shared" si="2"/>
        <v>0</v>
      </c>
      <c r="G133" s="27">
        <f t="shared" si="2"/>
        <v>0</v>
      </c>
      <c r="H133" s="27">
        <f t="shared" si="2"/>
        <v>0</v>
      </c>
      <c r="I133" s="35">
        <f>D133-Январь!D127</f>
        <v>16615.600000000002</v>
      </c>
    </row>
    <row r="134" spans="1:9" ht="12" customHeight="1">
      <c r="A134" s="1" t="s">
        <v>6</v>
      </c>
      <c r="B134" s="28"/>
      <c r="C134" s="28"/>
      <c r="D134" s="28"/>
      <c r="E134" s="28"/>
      <c r="F134" s="28"/>
      <c r="G134" s="28"/>
      <c r="H134" s="37"/>
      <c r="I134" s="36">
        <f>D134-Январь!D128</f>
        <v>0</v>
      </c>
    </row>
    <row r="135" spans="1:9" ht="12.75">
      <c r="A135" s="5" t="s">
        <v>65</v>
      </c>
      <c r="B135" s="28">
        <f>Январь!B129</f>
        <v>2269.2</v>
      </c>
      <c r="C135" s="28"/>
      <c r="D135" s="28">
        <v>8493.5</v>
      </c>
      <c r="E135" s="28"/>
      <c r="F135" s="28"/>
      <c r="G135" s="28"/>
      <c r="H135" s="37"/>
      <c r="I135" s="36">
        <f>D135-Январь!D129</f>
        <v>8266.3</v>
      </c>
    </row>
    <row r="136" spans="1:9" ht="12.75">
      <c r="A136" s="1" t="s">
        <v>66</v>
      </c>
      <c r="B136" s="28">
        <f>Январь!B130</f>
        <v>10422.9</v>
      </c>
      <c r="C136" s="28"/>
      <c r="D136" s="28">
        <v>29068.8</v>
      </c>
      <c r="E136" s="28"/>
      <c r="F136" s="28"/>
      <c r="G136" s="28"/>
      <c r="H136" s="37"/>
      <c r="I136" s="36">
        <f>D136-Январь!D130</f>
        <v>8349.3</v>
      </c>
    </row>
    <row r="137" spans="1:9" ht="12.75">
      <c r="A137" s="3" t="s">
        <v>108</v>
      </c>
      <c r="B137" s="41">
        <f>B138+B139</f>
        <v>0</v>
      </c>
      <c r="C137" s="41"/>
      <c r="D137" s="41">
        <v>0</v>
      </c>
      <c r="E137" s="41"/>
      <c r="F137" s="41"/>
      <c r="G137" s="41"/>
      <c r="H137" s="43"/>
      <c r="I137" s="36">
        <f>D137-Январь!D131</f>
        <v>0</v>
      </c>
    </row>
    <row r="138" spans="1:9" ht="12.75">
      <c r="A138" s="2" t="s">
        <v>109</v>
      </c>
      <c r="B138" s="38">
        <v>0</v>
      </c>
      <c r="C138" s="38"/>
      <c r="D138" s="38">
        <v>0</v>
      </c>
      <c r="E138" s="38"/>
      <c r="F138" s="38"/>
      <c r="G138" s="38"/>
      <c r="H138" s="39"/>
      <c r="I138" s="36">
        <f>D138-Январь!D132</f>
        <v>0</v>
      </c>
    </row>
    <row r="139" spans="1:9" ht="12.75">
      <c r="A139" s="2" t="s">
        <v>110</v>
      </c>
      <c r="B139" s="38">
        <v>0</v>
      </c>
      <c r="C139" s="38"/>
      <c r="D139" s="38">
        <v>0</v>
      </c>
      <c r="E139" s="38"/>
      <c r="F139" s="38"/>
      <c r="G139" s="38"/>
      <c r="H139" s="39"/>
      <c r="I139" s="36">
        <f>D139-Январь!D133</f>
        <v>0</v>
      </c>
    </row>
    <row r="140" spans="1:9" ht="12.75">
      <c r="A140" s="16"/>
      <c r="B140" s="25"/>
      <c r="C140" s="25"/>
      <c r="D140" s="25"/>
      <c r="E140" s="25"/>
      <c r="F140" s="25"/>
      <c r="G140" s="25"/>
      <c r="H140" s="25"/>
      <c r="I140" s="25"/>
    </row>
    <row r="142" ht="12" customHeight="1">
      <c r="A142" s="22" t="s">
        <v>85</v>
      </c>
    </row>
    <row r="143" ht="12.75" customHeight="1" hidden="1"/>
    <row r="145" spans="1:9" ht="31.5">
      <c r="A145" s="17" t="s">
        <v>115</v>
      </c>
      <c r="B145" s="24" t="s">
        <v>107</v>
      </c>
      <c r="C145" s="24"/>
      <c r="D145" s="24"/>
      <c r="E145" s="24"/>
      <c r="F145" s="24"/>
      <c r="G145" s="24"/>
      <c r="H145" s="24"/>
      <c r="I145" s="25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I87" sqref="I8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153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51">
        <f>B8+B15+B20+B24+B27+B31+B34+B42+B43+B44+B48</f>
        <v>423482.45</v>
      </c>
      <c r="C7" s="51">
        <f>C8+C15+C20+C24+C27+C31+C34+C42+C43+C44+C48+C65</f>
        <v>84221.27000000002</v>
      </c>
      <c r="D7" s="51">
        <f>D8+D15+D20+D24+D27+D31+D34+D42+D43+D44+D48+D65</f>
        <v>84861.93</v>
      </c>
      <c r="E7" s="26">
        <f aca="true" t="shared" si="0" ref="E7:E30">$D:$D/$B:$B*100</f>
        <v>20.03906655399769</v>
      </c>
      <c r="F7" s="26">
        <f aca="true" t="shared" si="1" ref="F7:F30">$D:$D/$C:$C*100</f>
        <v>100.76068670063985</v>
      </c>
      <c r="G7" s="35">
        <f>G8+G15+G20+G24+G27+G31+G34+G42+G43+G44+G48+G65</f>
        <v>80317.87000000001</v>
      </c>
      <c r="H7" s="26">
        <f aca="true" t="shared" si="2" ref="H7:H27">$D:$D/$G:$G*100</f>
        <v>105.65759525246372</v>
      </c>
      <c r="I7" s="35">
        <f>I8+I15+I20+I24+I27+I31+I34+I42+I43+I44+I48+I65</f>
        <v>32340.18</v>
      </c>
    </row>
    <row r="8" spans="1:9" ht="12.75">
      <c r="A8" s="55" t="s">
        <v>4</v>
      </c>
      <c r="B8" s="52">
        <f>B9+B10</f>
        <v>260617.69</v>
      </c>
      <c r="C8" s="52">
        <f>C9+C10</f>
        <v>50505.96000000001</v>
      </c>
      <c r="D8" s="52">
        <f>D9+D10</f>
        <v>52597.88</v>
      </c>
      <c r="E8" s="26">
        <f t="shared" si="0"/>
        <v>20.182006831539333</v>
      </c>
      <c r="F8" s="26">
        <f t="shared" si="1"/>
        <v>104.14192701217834</v>
      </c>
      <c r="G8" s="26">
        <f>G9+G10</f>
        <v>48289.700000000004</v>
      </c>
      <c r="H8" s="26">
        <f t="shared" si="2"/>
        <v>108.92152985005082</v>
      </c>
      <c r="I8" s="26">
        <f>I9+I10</f>
        <v>21995.71</v>
      </c>
    </row>
    <row r="9" spans="1:9" ht="25.5">
      <c r="A9" s="56" t="s">
        <v>5</v>
      </c>
      <c r="B9" s="41">
        <v>3588.4</v>
      </c>
      <c r="C9" s="41">
        <v>726.1</v>
      </c>
      <c r="D9" s="41">
        <v>351.1</v>
      </c>
      <c r="E9" s="26">
        <f t="shared" si="0"/>
        <v>9.784304982722105</v>
      </c>
      <c r="F9" s="26">
        <f t="shared" si="1"/>
        <v>48.35422118165542</v>
      </c>
      <c r="G9" s="27">
        <v>619.22</v>
      </c>
      <c r="H9" s="26">
        <f t="shared" si="2"/>
        <v>56.70036497529149</v>
      </c>
      <c r="I9" s="27">
        <v>256.96</v>
      </c>
    </row>
    <row r="10" spans="1:9" ht="12.75" customHeight="1">
      <c r="A10" s="57" t="s">
        <v>76</v>
      </c>
      <c r="B10" s="53">
        <f>B11+B12+B13+B14</f>
        <v>257029.29</v>
      </c>
      <c r="C10" s="53">
        <f>C11+C12+C13+C14</f>
        <v>49779.86000000001</v>
      </c>
      <c r="D10" s="53">
        <f>D11+D12+D13+D14</f>
        <v>52246.78</v>
      </c>
      <c r="E10" s="48">
        <f t="shared" si="0"/>
        <v>20.327169716727614</v>
      </c>
      <c r="F10" s="26">
        <f t="shared" si="1"/>
        <v>104.95565877445215</v>
      </c>
      <c r="G10" s="47">
        <f>G11+G12+G13+G14</f>
        <v>47670.48</v>
      </c>
      <c r="H10" s="48">
        <f t="shared" si="2"/>
        <v>109.59986138171882</v>
      </c>
      <c r="I10" s="47">
        <f>I11+I12+I13+I14</f>
        <v>21738.75</v>
      </c>
    </row>
    <row r="11" spans="1:9" ht="51">
      <c r="A11" s="59" t="s">
        <v>80</v>
      </c>
      <c r="B11" s="38">
        <v>244126.42</v>
      </c>
      <c r="C11" s="38">
        <v>48295.990000000005</v>
      </c>
      <c r="D11" s="38">
        <v>50900.08</v>
      </c>
      <c r="E11" s="26">
        <f t="shared" si="0"/>
        <v>20.849885891088725</v>
      </c>
      <c r="F11" s="26">
        <f t="shared" si="1"/>
        <v>105.39193833690955</v>
      </c>
      <c r="G11" s="28">
        <v>46545.46</v>
      </c>
      <c r="H11" s="26">
        <f t="shared" si="2"/>
        <v>109.35562780988737</v>
      </c>
      <c r="I11" s="28">
        <v>21149.86</v>
      </c>
    </row>
    <row r="12" spans="1:9" ht="51" customHeight="1">
      <c r="A12" s="59" t="s">
        <v>81</v>
      </c>
      <c r="B12" s="38">
        <v>5757.46</v>
      </c>
      <c r="C12" s="38">
        <v>400</v>
      </c>
      <c r="D12" s="38">
        <v>171.86</v>
      </c>
      <c r="E12" s="26">
        <f t="shared" si="0"/>
        <v>2.984996856252584</v>
      </c>
      <c r="F12" s="26">
        <f t="shared" si="1"/>
        <v>42.965</v>
      </c>
      <c r="G12" s="28">
        <v>210.23</v>
      </c>
      <c r="H12" s="26">
        <f t="shared" si="2"/>
        <v>81.7485610997479</v>
      </c>
      <c r="I12" s="28">
        <v>38.86</v>
      </c>
    </row>
    <row r="13" spans="1:9" ht="25.5">
      <c r="A13" s="59" t="s">
        <v>82</v>
      </c>
      <c r="B13" s="38">
        <v>4626.52</v>
      </c>
      <c r="C13" s="38">
        <v>433.87</v>
      </c>
      <c r="D13" s="38">
        <v>482.57</v>
      </c>
      <c r="E13" s="26">
        <f t="shared" si="0"/>
        <v>10.430517970310296</v>
      </c>
      <c r="F13" s="26">
        <f t="shared" si="1"/>
        <v>111.22456035217922</v>
      </c>
      <c r="G13" s="28">
        <v>266.98</v>
      </c>
      <c r="H13" s="26">
        <f t="shared" si="2"/>
        <v>180.75136714360625</v>
      </c>
      <c r="I13" s="28">
        <v>334.93</v>
      </c>
    </row>
    <row r="14" spans="1:9" ht="63.75">
      <c r="A14" s="60" t="s">
        <v>84</v>
      </c>
      <c r="B14" s="38">
        <v>2518.89</v>
      </c>
      <c r="C14" s="38">
        <v>650</v>
      </c>
      <c r="D14" s="38">
        <v>692.27</v>
      </c>
      <c r="E14" s="26">
        <f t="shared" si="0"/>
        <v>27.483137413702067</v>
      </c>
      <c r="F14" s="26">
        <f t="shared" si="1"/>
        <v>106.50307692307692</v>
      </c>
      <c r="G14" s="28">
        <v>647.81</v>
      </c>
      <c r="H14" s="26">
        <f t="shared" si="2"/>
        <v>106.86312344668963</v>
      </c>
      <c r="I14" s="28">
        <v>215.1</v>
      </c>
    </row>
    <row r="15" spans="1:9" ht="65.25" customHeight="1">
      <c r="A15" s="61" t="s">
        <v>89</v>
      </c>
      <c r="B15" s="51">
        <f>B16+B17+B18+B19</f>
        <v>20755</v>
      </c>
      <c r="C15" s="51">
        <f>C16+C17+C18+C19</f>
        <v>4766.68</v>
      </c>
      <c r="D15" s="51">
        <f>D16+D17+D18+D19</f>
        <v>5587.3</v>
      </c>
      <c r="E15" s="26">
        <f t="shared" si="0"/>
        <v>26.9202601782703</v>
      </c>
      <c r="F15" s="26">
        <f t="shared" si="1"/>
        <v>117.21575603984324</v>
      </c>
      <c r="G15" s="35">
        <f>G16+G17+G18+G19</f>
        <v>4402.69</v>
      </c>
      <c r="H15" s="26">
        <f t="shared" si="2"/>
        <v>126.90650488678514</v>
      </c>
      <c r="I15" s="35">
        <f>I16+I17+I18+I19</f>
        <v>1708.7700000000002</v>
      </c>
    </row>
    <row r="16" spans="1:9" ht="39.75" customHeight="1">
      <c r="A16" s="39" t="s">
        <v>90</v>
      </c>
      <c r="B16" s="38">
        <v>7517.8</v>
      </c>
      <c r="C16" s="38">
        <v>1547.08</v>
      </c>
      <c r="D16" s="38">
        <v>2454.46</v>
      </c>
      <c r="E16" s="26">
        <f t="shared" si="0"/>
        <v>32.648647210620126</v>
      </c>
      <c r="F16" s="26">
        <f t="shared" si="1"/>
        <v>158.6511363342555</v>
      </c>
      <c r="G16" s="28">
        <v>1813.84</v>
      </c>
      <c r="H16" s="26">
        <f t="shared" si="2"/>
        <v>135.3184404357606</v>
      </c>
      <c r="I16" s="28">
        <v>736.57</v>
      </c>
    </row>
    <row r="17" spans="1:9" ht="37.5" customHeight="1">
      <c r="A17" s="39" t="s">
        <v>91</v>
      </c>
      <c r="B17" s="38">
        <v>52.9</v>
      </c>
      <c r="C17" s="38">
        <v>7.640000000000001</v>
      </c>
      <c r="D17" s="38">
        <v>17.15</v>
      </c>
      <c r="E17" s="26">
        <f t="shared" si="0"/>
        <v>32.41965973534972</v>
      </c>
      <c r="F17" s="26">
        <f t="shared" si="1"/>
        <v>224.4764397905759</v>
      </c>
      <c r="G17" s="28">
        <v>12.23</v>
      </c>
      <c r="H17" s="26">
        <f t="shared" si="2"/>
        <v>140.22894521668027</v>
      </c>
      <c r="I17" s="28">
        <v>5.49</v>
      </c>
    </row>
    <row r="18" spans="1:9" ht="56.25" customHeight="1">
      <c r="A18" s="39" t="s">
        <v>92</v>
      </c>
      <c r="B18" s="38">
        <v>14571.5</v>
      </c>
      <c r="C18" s="38">
        <v>3491.76</v>
      </c>
      <c r="D18" s="38">
        <v>3598.74</v>
      </c>
      <c r="E18" s="26">
        <f t="shared" si="0"/>
        <v>24.697114229832202</v>
      </c>
      <c r="F18" s="26">
        <f t="shared" si="1"/>
        <v>103.06378445253968</v>
      </c>
      <c r="G18" s="28">
        <v>2954.58</v>
      </c>
      <c r="H18" s="26">
        <f t="shared" si="2"/>
        <v>121.80208354486932</v>
      </c>
      <c r="I18" s="28">
        <v>1075.51</v>
      </c>
    </row>
    <row r="19" spans="1:9" ht="55.5" customHeight="1">
      <c r="A19" s="39" t="s">
        <v>93</v>
      </c>
      <c r="B19" s="38">
        <v>-1387.2</v>
      </c>
      <c r="C19" s="38">
        <v>-279.8</v>
      </c>
      <c r="D19" s="38">
        <v>-483.05</v>
      </c>
      <c r="E19" s="26">
        <f t="shared" si="0"/>
        <v>34.82194348327566</v>
      </c>
      <c r="F19" s="26">
        <f t="shared" si="1"/>
        <v>172.6411722659042</v>
      </c>
      <c r="G19" s="28">
        <v>-377.96</v>
      </c>
      <c r="H19" s="26">
        <f t="shared" si="2"/>
        <v>127.80452957984974</v>
      </c>
      <c r="I19" s="28">
        <v>-108.8</v>
      </c>
    </row>
    <row r="20" spans="1:9" ht="54" customHeight="1">
      <c r="A20" s="62" t="s">
        <v>7</v>
      </c>
      <c r="B20" s="51">
        <f>B21+B22+B23</f>
        <v>29971.8</v>
      </c>
      <c r="C20" s="51">
        <f>C21+C22+C23</f>
        <v>8429.87</v>
      </c>
      <c r="D20" s="51">
        <f>D21+D22+D23</f>
        <v>7542.089999999999</v>
      </c>
      <c r="E20" s="26">
        <f t="shared" si="0"/>
        <v>25.163954116869856</v>
      </c>
      <c r="F20" s="26">
        <f t="shared" si="1"/>
        <v>89.4686394926612</v>
      </c>
      <c r="G20" s="35">
        <f>G21+G22+G23</f>
        <v>7940.219999999999</v>
      </c>
      <c r="H20" s="26">
        <f t="shared" si="2"/>
        <v>94.9859071914884</v>
      </c>
      <c r="I20" s="35">
        <f>I21+I22+I23</f>
        <v>789.65</v>
      </c>
    </row>
    <row r="21" spans="1:9" ht="12.75">
      <c r="A21" s="59" t="s">
        <v>96</v>
      </c>
      <c r="B21" s="38">
        <v>27972.7</v>
      </c>
      <c r="C21" s="38">
        <v>7802.77</v>
      </c>
      <c r="D21" s="38">
        <v>6748.679999999999</v>
      </c>
      <c r="E21" s="26">
        <f t="shared" si="0"/>
        <v>24.125951374018236</v>
      </c>
      <c r="F21" s="26">
        <f t="shared" si="1"/>
        <v>86.49082313075996</v>
      </c>
      <c r="G21" s="28">
        <v>7344.79</v>
      </c>
      <c r="H21" s="26">
        <f t="shared" si="2"/>
        <v>91.88390682374853</v>
      </c>
      <c r="I21" s="28">
        <v>177.42000000000002</v>
      </c>
    </row>
    <row r="22" spans="1:9" ht="18.75" customHeight="1">
      <c r="A22" s="59" t="s">
        <v>94</v>
      </c>
      <c r="B22" s="38">
        <v>622</v>
      </c>
      <c r="C22" s="38">
        <v>163</v>
      </c>
      <c r="D22" s="38">
        <v>686.54</v>
      </c>
      <c r="E22" s="26">
        <f t="shared" si="0"/>
        <v>110.37620578778133</v>
      </c>
      <c r="F22" s="26">
        <f t="shared" si="1"/>
        <v>421.19018404907973</v>
      </c>
      <c r="G22" s="28">
        <v>150.44</v>
      </c>
      <c r="H22" s="26">
        <f t="shared" si="2"/>
        <v>456.35469290082426</v>
      </c>
      <c r="I22" s="28">
        <v>546.31</v>
      </c>
    </row>
    <row r="23" spans="1:9" ht="38.25">
      <c r="A23" s="59" t="s">
        <v>95</v>
      </c>
      <c r="B23" s="38">
        <v>1377.1</v>
      </c>
      <c r="C23" s="38">
        <v>464.1</v>
      </c>
      <c r="D23" s="38">
        <v>106.87</v>
      </c>
      <c r="E23" s="26">
        <f t="shared" si="0"/>
        <v>7.760511219228815</v>
      </c>
      <c r="F23" s="26">
        <f t="shared" si="1"/>
        <v>23.027364792070674</v>
      </c>
      <c r="G23" s="28">
        <v>444.99</v>
      </c>
      <c r="H23" s="26">
        <f t="shared" si="2"/>
        <v>24.016270028539967</v>
      </c>
      <c r="I23" s="28">
        <v>65.92</v>
      </c>
    </row>
    <row r="24" spans="1:9" ht="27" customHeight="1">
      <c r="A24" s="62" t="s">
        <v>8</v>
      </c>
      <c r="B24" s="51">
        <f>SUM(B25:B26)</f>
        <v>31321.03</v>
      </c>
      <c r="C24" s="51">
        <f>SUM(C25:C26)</f>
        <v>4316.7</v>
      </c>
      <c r="D24" s="51">
        <f>SUM(D25:D26)</f>
        <v>3658.9</v>
      </c>
      <c r="E24" s="26">
        <f t="shared" si="0"/>
        <v>11.681927446191905</v>
      </c>
      <c r="F24" s="26">
        <f t="shared" si="1"/>
        <v>84.7615076331457</v>
      </c>
      <c r="G24" s="35">
        <f>SUM(G25:G26)</f>
        <v>4515.33</v>
      </c>
      <c r="H24" s="26">
        <f t="shared" si="2"/>
        <v>81.03283702409348</v>
      </c>
      <c r="I24" s="35">
        <f>SUM(I25:I26)</f>
        <v>703.0899999999999</v>
      </c>
    </row>
    <row r="25" spans="1:9" ht="12.75">
      <c r="A25" s="59" t="s">
        <v>119</v>
      </c>
      <c r="B25" s="38">
        <v>14091.86</v>
      </c>
      <c r="C25" s="38">
        <v>781.16</v>
      </c>
      <c r="D25" s="38">
        <v>1097.81</v>
      </c>
      <c r="E25" s="26">
        <f t="shared" si="0"/>
        <v>7.790383952153938</v>
      </c>
      <c r="F25" s="26">
        <f t="shared" si="1"/>
        <v>140.53586973219313</v>
      </c>
      <c r="G25" s="28">
        <v>657.74</v>
      </c>
      <c r="H25" s="26">
        <f t="shared" si="2"/>
        <v>166.9063763797245</v>
      </c>
      <c r="I25" s="28">
        <v>301.95</v>
      </c>
    </row>
    <row r="26" spans="1:9" ht="12.75">
      <c r="A26" s="59" t="s">
        <v>120</v>
      </c>
      <c r="B26" s="38">
        <v>17229.17</v>
      </c>
      <c r="C26" s="38">
        <v>3535.54</v>
      </c>
      <c r="D26" s="38">
        <v>2561.09</v>
      </c>
      <c r="E26" s="26">
        <f t="shared" si="0"/>
        <v>14.864848393741548</v>
      </c>
      <c r="F26" s="26">
        <f t="shared" si="1"/>
        <v>72.43843938973961</v>
      </c>
      <c r="G26" s="28">
        <v>3857.59</v>
      </c>
      <c r="H26" s="26">
        <f t="shared" si="2"/>
        <v>66.39093319922542</v>
      </c>
      <c r="I26" s="28">
        <v>401.14</v>
      </c>
    </row>
    <row r="27" spans="1:9" ht="12.75">
      <c r="A27" s="55" t="s">
        <v>9</v>
      </c>
      <c r="B27" s="51">
        <f>B28+B29+B30</f>
        <v>16801.6</v>
      </c>
      <c r="C27" s="51">
        <f>C28+C29+C30</f>
        <v>3814.55</v>
      </c>
      <c r="D27" s="51">
        <f>D28+D29+D30</f>
        <v>3136.92</v>
      </c>
      <c r="E27" s="26">
        <f t="shared" si="0"/>
        <v>18.67036472716884</v>
      </c>
      <c r="F27" s="26">
        <f t="shared" si="1"/>
        <v>82.2356503388342</v>
      </c>
      <c r="G27" s="35">
        <f>G28+G29+G30</f>
        <v>3685.4500000000003</v>
      </c>
      <c r="H27" s="26">
        <f t="shared" si="2"/>
        <v>85.11633586129238</v>
      </c>
      <c r="I27" s="35">
        <f>I28+I29+I30</f>
        <v>1176.06</v>
      </c>
    </row>
    <row r="28" spans="1:9" ht="25.5">
      <c r="A28" s="59" t="s">
        <v>10</v>
      </c>
      <c r="B28" s="38">
        <v>16670</v>
      </c>
      <c r="C28" s="38">
        <v>3793.15</v>
      </c>
      <c r="D28" s="38">
        <v>3127.32</v>
      </c>
      <c r="E28" s="26">
        <f t="shared" si="0"/>
        <v>18.76016796640672</v>
      </c>
      <c r="F28" s="26">
        <f t="shared" si="1"/>
        <v>82.44651542912884</v>
      </c>
      <c r="G28" s="28">
        <v>3625.65</v>
      </c>
      <c r="H28" s="26" t="s">
        <v>124</v>
      </c>
      <c r="I28" s="28">
        <v>1171.26</v>
      </c>
    </row>
    <row r="29" spans="1:9" ht="25.5">
      <c r="A29" s="59" t="s">
        <v>98</v>
      </c>
      <c r="B29" s="38">
        <v>81.6</v>
      </c>
      <c r="C29" s="38">
        <v>11.4</v>
      </c>
      <c r="D29" s="38">
        <v>9.6</v>
      </c>
      <c r="E29" s="26">
        <f t="shared" si="0"/>
        <v>11.76470588235294</v>
      </c>
      <c r="F29" s="26">
        <f t="shared" si="1"/>
        <v>84.21052631578947</v>
      </c>
      <c r="G29" s="28">
        <v>4.8</v>
      </c>
      <c r="H29" s="26" t="s">
        <v>124</v>
      </c>
      <c r="I29" s="28">
        <v>4.8</v>
      </c>
    </row>
    <row r="30" spans="1:9" ht="25.5">
      <c r="A30" s="59" t="s">
        <v>97</v>
      </c>
      <c r="B30" s="38">
        <v>50</v>
      </c>
      <c r="C30" s="38">
        <v>10</v>
      </c>
      <c r="D30" s="38">
        <v>0</v>
      </c>
      <c r="E30" s="26">
        <f t="shared" si="0"/>
        <v>0</v>
      </c>
      <c r="F30" s="26">
        <f t="shared" si="1"/>
        <v>0</v>
      </c>
      <c r="G30" s="28">
        <v>55</v>
      </c>
      <c r="H30" s="26" t="s">
        <v>124</v>
      </c>
      <c r="I30" s="28">
        <v>0</v>
      </c>
    </row>
    <row r="31" spans="1:9" ht="25.5">
      <c r="A31" s="62" t="s">
        <v>11</v>
      </c>
      <c r="B31" s="51">
        <f>$32:$32+$33:$33</f>
        <v>0</v>
      </c>
      <c r="C31" s="51">
        <f>C32+C33</f>
        <v>0</v>
      </c>
      <c r="D31" s="51">
        <f>D32+D33</f>
        <v>0.14</v>
      </c>
      <c r="E31" s="26" t="s">
        <v>124</v>
      </c>
      <c r="F31" s="26">
        <v>0</v>
      </c>
      <c r="G31" s="35">
        <f>G32+G33</f>
        <v>0</v>
      </c>
      <c r="H31" s="26" t="s">
        <v>124</v>
      </c>
      <c r="I31" s="35">
        <f>I32+I33</f>
        <v>0</v>
      </c>
    </row>
    <row r="32" spans="1:9" ht="25.5">
      <c r="A32" s="59" t="s">
        <v>141</v>
      </c>
      <c r="B32" s="38">
        <v>0</v>
      </c>
      <c r="C32" s="38">
        <v>0</v>
      </c>
      <c r="D32" s="3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</v>
      </c>
      <c r="E33" s="26" t="s">
        <v>125</v>
      </c>
      <c r="F33" s="26">
        <v>0</v>
      </c>
      <c r="G33" s="28">
        <v>0</v>
      </c>
      <c r="H33" s="26" t="s">
        <v>124</v>
      </c>
      <c r="I33" s="28">
        <v>0</v>
      </c>
    </row>
    <row r="34" spans="1:9" ht="38.25">
      <c r="A34" s="62" t="s">
        <v>12</v>
      </c>
      <c r="B34" s="51">
        <f>B35+B37+B38+B39+B40+B41+B36</f>
        <v>40711.88</v>
      </c>
      <c r="C34" s="51">
        <f>C35+C37+C38+C39+C40+C41+C36</f>
        <v>8212.130000000001</v>
      </c>
      <c r="D34" s="51">
        <f>D35+D37+D38+D39+D40+D41+D36</f>
        <v>7888.93</v>
      </c>
      <c r="E34" s="26">
        <f>$D:$D/$B:$B*100</f>
        <v>19.37746426841502</v>
      </c>
      <c r="F34" s="26">
        <f>$D:$D/$C:$C*100</f>
        <v>96.06435845511456</v>
      </c>
      <c r="G34" s="35">
        <f>G35+G37+G38+G39+G40+G41+G36</f>
        <v>6253.16</v>
      </c>
      <c r="H34" s="26">
        <f>$D:$D/$G:$G*100</f>
        <v>126.15909396209277</v>
      </c>
      <c r="I34" s="35">
        <f>I35+I37+I38+I39+I40+I41+I36</f>
        <v>3639.24</v>
      </c>
    </row>
    <row r="35" spans="1:9" ht="76.5" hidden="1">
      <c r="A35" s="59" t="s">
        <v>131</v>
      </c>
      <c r="B35" s="38"/>
      <c r="C35" s="38"/>
      <c r="D35" s="38"/>
      <c r="E35" s="26" t="s">
        <v>125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142</v>
      </c>
      <c r="B36" s="38">
        <v>23483</v>
      </c>
      <c r="C36" s="38">
        <v>4000</v>
      </c>
      <c r="D36" s="38">
        <v>3770.29</v>
      </c>
      <c r="E36" s="26">
        <f>$D:$D/$B:$B*100</f>
        <v>16.05540178001107</v>
      </c>
      <c r="F36" s="26">
        <f>$D:$D/$C:$C*100</f>
        <v>94.25725</v>
      </c>
      <c r="G36" s="28">
        <v>3164.66</v>
      </c>
      <c r="H36" s="29"/>
      <c r="I36" s="28">
        <v>2111.75</v>
      </c>
    </row>
    <row r="37" spans="1:9" ht="81.75" customHeight="1" hidden="1">
      <c r="A37" s="59">
        <v>0</v>
      </c>
      <c r="B37" s="38">
        <v>0</v>
      </c>
      <c r="C37" s="38">
        <v>0</v>
      </c>
      <c r="D37" s="38">
        <v>0</v>
      </c>
      <c r="E37" s="26" t="e">
        <f>$D:$D/$B:$B*100</f>
        <v>#DIV/0!</v>
      </c>
      <c r="F37" s="26" t="e">
        <f>$D:$D/$C:$C*100</f>
        <v>#DIV/0!</v>
      </c>
      <c r="G37" s="28">
        <v>0</v>
      </c>
      <c r="H37" s="29"/>
      <c r="I37" s="28">
        <v>0</v>
      </c>
    </row>
    <row r="38" spans="1:9" ht="76.5">
      <c r="A38" s="59" t="s">
        <v>144</v>
      </c>
      <c r="B38" s="38">
        <v>0</v>
      </c>
      <c r="C38" s="38">
        <v>0</v>
      </c>
      <c r="D38" s="38">
        <v>62.93</v>
      </c>
      <c r="E38" s="26" t="s">
        <v>125</v>
      </c>
      <c r="F38" s="26">
        <v>0</v>
      </c>
      <c r="G38" s="28">
        <v>7.82</v>
      </c>
      <c r="H38" s="29"/>
      <c r="I38" s="28">
        <v>30.02</v>
      </c>
    </row>
    <row r="39" spans="1:9" ht="38.25">
      <c r="A39" s="59" t="s">
        <v>145</v>
      </c>
      <c r="B39" s="38">
        <v>13501.3</v>
      </c>
      <c r="C39" s="38">
        <v>3375.33</v>
      </c>
      <c r="D39" s="38">
        <v>3549.82</v>
      </c>
      <c r="E39" s="26">
        <f aca="true" t="shared" si="3" ref="E39:E44">$D:$D/$B:$B*100</f>
        <v>26.292431099227485</v>
      </c>
      <c r="F39" s="26">
        <f>$D:$D/$C:$C*100</f>
        <v>105.1695686051438</v>
      </c>
      <c r="G39" s="28">
        <v>2466.99</v>
      </c>
      <c r="H39" s="29"/>
      <c r="I39" s="28">
        <v>1309.65</v>
      </c>
    </row>
    <row r="40" spans="1:9" ht="51">
      <c r="A40" s="59" t="s">
        <v>146</v>
      </c>
      <c r="B40" s="38">
        <v>1025</v>
      </c>
      <c r="C40" s="38">
        <v>0</v>
      </c>
      <c r="D40" s="38">
        <v>0</v>
      </c>
      <c r="E40" s="26">
        <f t="shared" si="3"/>
        <v>0</v>
      </c>
      <c r="F40" s="26">
        <v>0</v>
      </c>
      <c r="G40" s="28">
        <v>74.33</v>
      </c>
      <c r="H40" s="29"/>
      <c r="I40" s="28">
        <v>0</v>
      </c>
    </row>
    <row r="41" spans="1:9" ht="76.5">
      <c r="A41" s="63" t="s">
        <v>147</v>
      </c>
      <c r="B41" s="38">
        <v>2702.58</v>
      </c>
      <c r="C41" s="38">
        <v>836.8</v>
      </c>
      <c r="D41" s="38">
        <v>505.89</v>
      </c>
      <c r="E41" s="26">
        <f t="shared" si="3"/>
        <v>18.7187798326044</v>
      </c>
      <c r="F41" s="26">
        <f>$D:$D/$C:$C*100</f>
        <v>60.45530592734226</v>
      </c>
      <c r="G41" s="28">
        <v>539.36</v>
      </c>
      <c r="H41" s="29"/>
      <c r="I41" s="28">
        <v>187.82</v>
      </c>
    </row>
    <row r="42" spans="1:9" ht="25.5">
      <c r="A42" s="56" t="s">
        <v>13</v>
      </c>
      <c r="B42" s="41">
        <v>643.1</v>
      </c>
      <c r="C42" s="41">
        <v>189.2</v>
      </c>
      <c r="D42" s="41">
        <v>234.14</v>
      </c>
      <c r="E42" s="26">
        <f t="shared" si="3"/>
        <v>36.40802363551547</v>
      </c>
      <c r="F42" s="26">
        <f>$D:$D/$C:$C*100</f>
        <v>123.75264270613108</v>
      </c>
      <c r="G42" s="27">
        <v>173.84</v>
      </c>
      <c r="H42" s="26">
        <f aca="true" t="shared" si="4" ref="H42:H51">$D:$D/$G:$G*100</f>
        <v>134.68706856879888</v>
      </c>
      <c r="I42" s="27">
        <v>41.66</v>
      </c>
    </row>
    <row r="43" spans="1:9" ht="25.5">
      <c r="A43" s="56" t="s">
        <v>104</v>
      </c>
      <c r="B43" s="41">
        <v>4770.21</v>
      </c>
      <c r="C43" s="41">
        <v>418.38</v>
      </c>
      <c r="D43" s="41">
        <v>467.72</v>
      </c>
      <c r="E43" s="26">
        <f t="shared" si="3"/>
        <v>9.80501906624656</v>
      </c>
      <c r="F43" s="26">
        <f>$D:$D/$C:$C*100</f>
        <v>111.7931067450643</v>
      </c>
      <c r="G43" s="27">
        <v>262.64</v>
      </c>
      <c r="H43" s="26">
        <f t="shared" si="4"/>
        <v>178.084069448675</v>
      </c>
      <c r="I43" s="27">
        <v>176.64</v>
      </c>
    </row>
    <row r="44" spans="1:9" ht="25.5">
      <c r="A44" s="62" t="s">
        <v>14</v>
      </c>
      <c r="B44" s="51">
        <f>B45+B46+B47</f>
        <v>7560.18</v>
      </c>
      <c r="C44" s="51">
        <f>C45+C46+C47</f>
        <v>220</v>
      </c>
      <c r="D44" s="51">
        <f>D45+D46+D47</f>
        <v>736.25</v>
      </c>
      <c r="E44" s="26">
        <f t="shared" si="3"/>
        <v>9.738524744119848</v>
      </c>
      <c r="F44" s="26">
        <f>$D:$D/$C:$C*100</f>
        <v>334.65909090909093</v>
      </c>
      <c r="G44" s="35">
        <f>G45+G46+G47</f>
        <v>1473.01</v>
      </c>
      <c r="H44" s="26">
        <f t="shared" si="4"/>
        <v>49.9826885085641</v>
      </c>
      <c r="I44" s="35">
        <f>I45+I46+I47</f>
        <v>533.3</v>
      </c>
    </row>
    <row r="45" spans="1:9" ht="14.25" customHeight="1">
      <c r="A45" s="59" t="s">
        <v>101</v>
      </c>
      <c r="B45" s="38">
        <v>0</v>
      </c>
      <c r="C45" s="38">
        <v>0</v>
      </c>
      <c r="D45" s="38">
        <v>0</v>
      </c>
      <c r="E45" s="26">
        <v>0</v>
      </c>
      <c r="F45" s="26">
        <v>0</v>
      </c>
      <c r="G45" s="28">
        <v>10.75</v>
      </c>
      <c r="H45" s="26">
        <f t="shared" si="4"/>
        <v>0</v>
      </c>
      <c r="I45" s="28">
        <v>0</v>
      </c>
    </row>
    <row r="46" spans="1:9" ht="76.5">
      <c r="A46" s="59" t="s">
        <v>102</v>
      </c>
      <c r="B46" s="38">
        <v>5000</v>
      </c>
      <c r="C46" s="38">
        <v>0</v>
      </c>
      <c r="D46" s="38">
        <v>37.77</v>
      </c>
      <c r="E46" s="26" t="s">
        <v>125</v>
      </c>
      <c r="F46" s="26">
        <v>0</v>
      </c>
      <c r="G46" s="28">
        <v>704.67</v>
      </c>
      <c r="H46" s="26">
        <f t="shared" si="4"/>
        <v>5.359955723955895</v>
      </c>
      <c r="I46" s="28">
        <v>12.56</v>
      </c>
    </row>
    <row r="47" spans="1:9" ht="12.75">
      <c r="A47" s="63" t="s">
        <v>100</v>
      </c>
      <c r="B47" s="38">
        <v>2560.18</v>
      </c>
      <c r="C47" s="38">
        <v>220</v>
      </c>
      <c r="D47" s="38">
        <v>698.48</v>
      </c>
      <c r="E47" s="26">
        <f aca="true" t="shared" si="5" ref="E47:E52">$D:$D/$B:$B*100</f>
        <v>27.282456702263126</v>
      </c>
      <c r="F47" s="26">
        <f aca="true" t="shared" si="6" ref="F47:F56">$D:$D/$C:$C*100</f>
        <v>317.4909090909091</v>
      </c>
      <c r="G47" s="28">
        <v>757.59</v>
      </c>
      <c r="H47" s="26">
        <f t="shared" si="4"/>
        <v>92.19762668461833</v>
      </c>
      <c r="I47" s="28">
        <v>520.74</v>
      </c>
    </row>
    <row r="48" spans="1:9" ht="12.75">
      <c r="A48" s="56" t="s">
        <v>15</v>
      </c>
      <c r="B48" s="51">
        <f>B49+B50+B51+B54+B55+B56+B58+B60+B61+B63+B64+B52+B53+B62+B57</f>
        <v>10329.960000000001</v>
      </c>
      <c r="C48" s="51">
        <f>C49+C50+C51+C54+C55+C56+C58+C60+C61+C63+C64+C52+C53+C62+C57</f>
        <v>3347.8</v>
      </c>
      <c r="D48" s="51">
        <f>D49+D50+D51+D54+D55+D56+D58+D60+D61+D63+D64+D52+D53+D62+D57</f>
        <v>2961.12</v>
      </c>
      <c r="E48" s="26">
        <f t="shared" si="5"/>
        <v>28.665357852305327</v>
      </c>
      <c r="F48" s="26">
        <f t="shared" si="6"/>
        <v>88.44972817970009</v>
      </c>
      <c r="G48" s="35">
        <f>G49+G50+G51+G54+G55+G56+G58+G60+G61+G63+G64+G52+G53+G62+G57</f>
        <v>3269.3599999999997</v>
      </c>
      <c r="H48" s="26">
        <f t="shared" si="4"/>
        <v>90.5718550419654</v>
      </c>
      <c r="I48" s="35">
        <f>I49+I50+I51+I54+I55+I56+I58+I60+I61+I63+I64+I52+I53+I62+I57</f>
        <v>1553.8500000000001</v>
      </c>
    </row>
    <row r="49" spans="1:9" ht="25.5">
      <c r="A49" s="59" t="s">
        <v>16</v>
      </c>
      <c r="B49" s="38">
        <v>214</v>
      </c>
      <c r="C49" s="38">
        <v>53.5</v>
      </c>
      <c r="D49" s="38">
        <v>70.37</v>
      </c>
      <c r="E49" s="26">
        <f t="shared" si="5"/>
        <v>32.88317757009346</v>
      </c>
      <c r="F49" s="26">
        <f t="shared" si="6"/>
        <v>131.53271028037383</v>
      </c>
      <c r="G49" s="28">
        <v>53.91</v>
      </c>
      <c r="H49" s="26">
        <f t="shared" si="4"/>
        <v>130.53236876275275</v>
      </c>
      <c r="I49" s="28">
        <v>30.27</v>
      </c>
    </row>
    <row r="50" spans="1:9" ht="52.5" customHeight="1">
      <c r="A50" s="59" t="s">
        <v>114</v>
      </c>
      <c r="B50" s="38">
        <v>240</v>
      </c>
      <c r="C50" s="38">
        <v>60</v>
      </c>
      <c r="D50" s="38">
        <v>137.13</v>
      </c>
      <c r="E50" s="26">
        <f t="shared" si="5"/>
        <v>57.137499999999996</v>
      </c>
      <c r="F50" s="26">
        <f t="shared" si="6"/>
        <v>228.54999999999998</v>
      </c>
      <c r="G50" s="28">
        <v>34</v>
      </c>
      <c r="H50" s="26">
        <f t="shared" si="4"/>
        <v>403.3235294117647</v>
      </c>
      <c r="I50" s="28">
        <v>50</v>
      </c>
    </row>
    <row r="51" spans="1:9" ht="63.75">
      <c r="A51" s="59" t="s">
        <v>112</v>
      </c>
      <c r="B51" s="38">
        <v>600</v>
      </c>
      <c r="C51" s="38">
        <v>108.7</v>
      </c>
      <c r="D51" s="38">
        <v>154.53</v>
      </c>
      <c r="E51" s="26">
        <f t="shared" si="5"/>
        <v>25.755</v>
      </c>
      <c r="F51" s="26">
        <f t="shared" si="6"/>
        <v>142.16191352345905</v>
      </c>
      <c r="G51" s="28">
        <v>91.71</v>
      </c>
      <c r="H51" s="26">
        <f t="shared" si="4"/>
        <v>168.49852796859668</v>
      </c>
      <c r="I51" s="28">
        <v>106.36</v>
      </c>
    </row>
    <row r="52" spans="1:9" ht="38.25" hidden="1">
      <c r="A52" s="59" t="s">
        <v>126</v>
      </c>
      <c r="B52" s="38">
        <v>1.6</v>
      </c>
      <c r="C52" s="38">
        <v>0.8</v>
      </c>
      <c r="D52" s="38">
        <v>0</v>
      </c>
      <c r="E52" s="26">
        <f t="shared" si="5"/>
        <v>0</v>
      </c>
      <c r="F52" s="26">
        <f t="shared" si="6"/>
        <v>0</v>
      </c>
      <c r="G52" s="28">
        <v>0</v>
      </c>
      <c r="H52" s="26" t="s">
        <v>125</v>
      </c>
      <c r="I52" s="28">
        <v>0</v>
      </c>
    </row>
    <row r="53" spans="1:9" ht="51" hidden="1">
      <c r="A53" s="59" t="s">
        <v>127</v>
      </c>
      <c r="B53" s="38">
        <v>0</v>
      </c>
      <c r="C53" s="38">
        <v>0</v>
      </c>
      <c r="D53" s="38">
        <v>0</v>
      </c>
      <c r="E53" s="26" t="s">
        <v>125</v>
      </c>
      <c r="F53" s="26" t="e">
        <f t="shared" si="6"/>
        <v>#DIV/0!</v>
      </c>
      <c r="G53" s="28">
        <v>0</v>
      </c>
      <c r="H53" s="26" t="e">
        <f>$D:$D/$G:$G*100</f>
        <v>#DIV/0!</v>
      </c>
      <c r="I53" s="28">
        <v>0</v>
      </c>
    </row>
    <row r="54" spans="1:9" ht="38.25">
      <c r="A54" s="59" t="s">
        <v>17</v>
      </c>
      <c r="B54" s="38">
        <v>1800</v>
      </c>
      <c r="C54" s="38">
        <v>1042.1</v>
      </c>
      <c r="D54" s="38">
        <v>163</v>
      </c>
      <c r="E54" s="26">
        <f>$D:$D/$B:$B*100</f>
        <v>9.055555555555555</v>
      </c>
      <c r="F54" s="26">
        <f t="shared" si="6"/>
        <v>15.641493138854237</v>
      </c>
      <c r="G54" s="28">
        <v>1040.98</v>
      </c>
      <c r="H54" s="26">
        <f>$D:$D/$G:$G*100</f>
        <v>15.65832196583988</v>
      </c>
      <c r="I54" s="28">
        <v>105.5</v>
      </c>
    </row>
    <row r="55" spans="1:9" ht="29.25" customHeight="1">
      <c r="A55" s="59" t="s">
        <v>18</v>
      </c>
      <c r="B55" s="38">
        <v>3620</v>
      </c>
      <c r="C55" s="38">
        <v>499.9</v>
      </c>
      <c r="D55" s="38">
        <v>1501.5</v>
      </c>
      <c r="E55" s="26">
        <f>$D:$D/$B:$B*100</f>
        <v>41.47790055248618</v>
      </c>
      <c r="F55" s="26">
        <f t="shared" si="6"/>
        <v>300.3600720144029</v>
      </c>
      <c r="G55" s="28">
        <v>559.05</v>
      </c>
      <c r="H55" s="26">
        <f>$D:$D/$G:$G*100</f>
        <v>268.58062785081836</v>
      </c>
      <c r="I55" s="28">
        <v>586.6</v>
      </c>
    </row>
    <row r="56" spans="1:9" ht="38.25" customHeight="1">
      <c r="A56" s="59" t="s">
        <v>19</v>
      </c>
      <c r="B56" s="38">
        <v>30</v>
      </c>
      <c r="C56" s="38">
        <v>5</v>
      </c>
      <c r="D56" s="38">
        <v>0.25</v>
      </c>
      <c r="E56" s="26">
        <f>$D:$D/$B:$B*100</f>
        <v>0.8333333333333334</v>
      </c>
      <c r="F56" s="26">
        <f t="shared" si="6"/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136</v>
      </c>
      <c r="B57" s="38">
        <v>1.2</v>
      </c>
      <c r="C57" s="38">
        <v>0</v>
      </c>
      <c r="D57" s="3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9" t="s">
        <v>20</v>
      </c>
      <c r="B58" s="38">
        <v>100</v>
      </c>
      <c r="C58" s="38">
        <v>80</v>
      </c>
      <c r="D58" s="3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51" hidden="1">
      <c r="A59" s="59" t="s">
        <v>113</v>
      </c>
      <c r="B59" s="38">
        <v>0</v>
      </c>
      <c r="C59" s="38">
        <v>0</v>
      </c>
      <c r="D59" s="38">
        <v>0</v>
      </c>
      <c r="E59" s="26" t="s">
        <v>125</v>
      </c>
      <c r="F59" s="26" t="e">
        <f>$D:$D/$C:$C*100</f>
        <v>#DIV/0!</v>
      </c>
      <c r="G59" s="28">
        <v>0</v>
      </c>
      <c r="H59" s="26" t="s">
        <v>125</v>
      </c>
      <c r="I59" s="28">
        <v>0</v>
      </c>
    </row>
    <row r="60" spans="1:9" ht="63.75">
      <c r="A60" s="59" t="s">
        <v>103</v>
      </c>
      <c r="B60" s="38">
        <v>14.38</v>
      </c>
      <c r="C60" s="38">
        <v>3</v>
      </c>
      <c r="D60" s="38">
        <v>1.86</v>
      </c>
      <c r="E60" s="26">
        <f>$D:$D/$B:$B*100</f>
        <v>12.934631432545201</v>
      </c>
      <c r="F60" s="26">
        <f>$D:$D/$C:$C*100</f>
        <v>62</v>
      </c>
      <c r="G60" s="28">
        <v>0.51</v>
      </c>
      <c r="H60" s="26">
        <f>$D:$D/$G:$G*100</f>
        <v>364.70588235294116</v>
      </c>
      <c r="I60" s="28">
        <v>0.08</v>
      </c>
    </row>
    <row r="61" spans="1:9" ht="76.5">
      <c r="A61" s="59" t="s">
        <v>148</v>
      </c>
      <c r="B61" s="38">
        <v>1501.78</v>
      </c>
      <c r="C61" s="38">
        <v>811.5</v>
      </c>
      <c r="D61" s="38">
        <v>96.11</v>
      </c>
      <c r="E61" s="26">
        <f>$D:$D/$B:$B*100</f>
        <v>6.399738976414655</v>
      </c>
      <c r="F61" s="26">
        <f>$D:$D/$C:$C*100</f>
        <v>11.843499691928528</v>
      </c>
      <c r="G61" s="28">
        <v>746.06</v>
      </c>
      <c r="H61" s="26">
        <f>$D:$D/$G:$G*100</f>
        <v>12.882341902796025</v>
      </c>
      <c r="I61" s="28">
        <v>58.14</v>
      </c>
    </row>
    <row r="62" spans="1:9" ht="76.5">
      <c r="A62" s="59" t="s">
        <v>128</v>
      </c>
      <c r="B62" s="38">
        <v>0</v>
      </c>
      <c r="C62" s="38">
        <v>0</v>
      </c>
      <c r="D62" s="38">
        <v>501.2</v>
      </c>
      <c r="E62" s="26" t="s">
        <v>125</v>
      </c>
      <c r="F62" s="26">
        <v>0</v>
      </c>
      <c r="G62" s="28">
        <v>0</v>
      </c>
      <c r="H62" s="26" t="s">
        <v>125</v>
      </c>
      <c r="I62" s="28">
        <v>501.2</v>
      </c>
    </row>
    <row r="63" spans="1:9" ht="63.75">
      <c r="A63" s="59" t="s">
        <v>86</v>
      </c>
      <c r="B63" s="38">
        <v>50</v>
      </c>
      <c r="C63" s="38">
        <v>17</v>
      </c>
      <c r="D63" s="38">
        <v>16.64</v>
      </c>
      <c r="E63" s="26">
        <f>$D:$D/$B:$B*100</f>
        <v>33.28</v>
      </c>
      <c r="F63" s="26">
        <f>$D:$D/$C:$C*100</f>
        <v>97.88235294117648</v>
      </c>
      <c r="G63" s="28">
        <v>17.27</v>
      </c>
      <c r="H63" s="26">
        <f aca="true" t="shared" si="7" ref="H63:H71">$D:$D/$G:$G*100</f>
        <v>96.35205558772438</v>
      </c>
      <c r="I63" s="28">
        <v>6.7</v>
      </c>
    </row>
    <row r="64" spans="1:9" ht="38.25">
      <c r="A64" s="59" t="s">
        <v>21</v>
      </c>
      <c r="B64" s="38">
        <v>2157</v>
      </c>
      <c r="C64" s="38">
        <v>666.3</v>
      </c>
      <c r="D64" s="38">
        <v>318.53</v>
      </c>
      <c r="E64" s="26">
        <f>$D:$D/$B:$B*100</f>
        <v>14.767269355586462</v>
      </c>
      <c r="F64" s="26">
        <f>$D:$D/$C:$C*100</f>
        <v>47.80579318625244</v>
      </c>
      <c r="G64" s="28">
        <v>650.87</v>
      </c>
      <c r="H64" s="26">
        <f t="shared" si="7"/>
        <v>48.93911226512206</v>
      </c>
      <c r="I64" s="28">
        <v>109</v>
      </c>
    </row>
    <row r="65" spans="1:9" ht="12.75">
      <c r="A65" s="55" t="s">
        <v>22</v>
      </c>
      <c r="B65" s="41">
        <v>0</v>
      </c>
      <c r="C65" s="41">
        <v>0</v>
      </c>
      <c r="D65" s="41">
        <v>50.54</v>
      </c>
      <c r="E65" s="26" t="s">
        <v>125</v>
      </c>
      <c r="F65" s="26">
        <v>0</v>
      </c>
      <c r="G65" s="27">
        <v>52.47</v>
      </c>
      <c r="H65" s="26">
        <f t="shared" si="7"/>
        <v>96.32170764246236</v>
      </c>
      <c r="I65" s="27">
        <v>22.21</v>
      </c>
    </row>
    <row r="66" spans="1:9" ht="12.75">
      <c r="A66" s="62" t="s">
        <v>23</v>
      </c>
      <c r="B66" s="51">
        <f>B8+B15+B20+B24+B27+B31+B34+B42+B43+B44+B65+B48</f>
        <v>423482.45</v>
      </c>
      <c r="C66" s="51">
        <f>C8+C15+C20+C24+C27+C31+C34+C42+C43+C44+C65+C48</f>
        <v>84221.27000000002</v>
      </c>
      <c r="D66" s="51">
        <f>D8+D15+D20+D24+D27+D31+D34+D42+D43+D44+D65+D48</f>
        <v>84861.93</v>
      </c>
      <c r="E66" s="26">
        <f aca="true" t="shared" si="8" ref="E66:E72">$D:$D/$B:$B*100</f>
        <v>20.03906655399769</v>
      </c>
      <c r="F66" s="26">
        <f aca="true" t="shared" si="9" ref="F66:F72">$D:$D/$C:$C*100</f>
        <v>100.76068670063985</v>
      </c>
      <c r="G66" s="35">
        <f>G8+G15+G20+G24+G27+G31+G34+G42+G43+G44+G65+G48</f>
        <v>80317.87000000001</v>
      </c>
      <c r="H66" s="26">
        <f t="shared" si="7"/>
        <v>105.65759525246372</v>
      </c>
      <c r="I66" s="35">
        <f>I8+I15+I20+I24+I27+I31+I34+I42+I43+I44+I65+I48</f>
        <v>32340.18</v>
      </c>
    </row>
    <row r="67" spans="1:9" ht="12.75" customHeight="1" hidden="1">
      <c r="A67" s="62" t="s">
        <v>24</v>
      </c>
      <c r="B67" s="51">
        <f>B68+B74+B73</f>
        <v>1676104.18</v>
      </c>
      <c r="C67" s="51">
        <f>C68+C74+C73</f>
        <v>317784.94999999995</v>
      </c>
      <c r="D67" s="51">
        <f>D68+D74+D73</f>
        <v>313747.97</v>
      </c>
      <c r="E67" s="26">
        <f t="shared" si="8"/>
        <v>18.718882378779103</v>
      </c>
      <c r="F67" s="26">
        <f t="shared" si="9"/>
        <v>98.72965035002444</v>
      </c>
      <c r="G67" s="35">
        <f>G68+G74+G73</f>
        <v>293562.92</v>
      </c>
      <c r="H67" s="26">
        <f t="shared" si="7"/>
        <v>106.87588541495636</v>
      </c>
      <c r="I67" s="35">
        <f>I68+I74+I73</f>
        <v>126642.17</v>
      </c>
    </row>
    <row r="68" spans="1:9" ht="24.75" customHeight="1" hidden="1">
      <c r="A68" s="62" t="s">
        <v>25</v>
      </c>
      <c r="B68" s="51">
        <f>B69+B70+B72+B71</f>
        <v>1676959.21</v>
      </c>
      <c r="C68" s="51">
        <f>C69+C70+C72+C71</f>
        <v>318639.98</v>
      </c>
      <c r="D68" s="51">
        <f>D69+D70+D72+D71</f>
        <v>314603</v>
      </c>
      <c r="E68" s="26">
        <f t="shared" si="8"/>
        <v>18.760325124425655</v>
      </c>
      <c r="F68" s="26">
        <f t="shared" si="9"/>
        <v>98.73305917229848</v>
      </c>
      <c r="G68" s="35">
        <f>G69+G70+G72+G71</f>
        <v>296566.18</v>
      </c>
      <c r="H68" s="26">
        <f t="shared" si="7"/>
        <v>106.08188701759586</v>
      </c>
      <c r="I68" s="35">
        <f>I69+I70+I72+I71</f>
        <v>126642.17</v>
      </c>
    </row>
    <row r="69" spans="1:9" ht="12.75" customHeight="1" hidden="1">
      <c r="A69" s="59" t="s">
        <v>121</v>
      </c>
      <c r="B69" s="38">
        <v>363513.71</v>
      </c>
      <c r="C69" s="38">
        <v>97991.6</v>
      </c>
      <c r="D69" s="38">
        <v>97991.57999999999</v>
      </c>
      <c r="E69" s="26">
        <f t="shared" si="8"/>
        <v>26.95677695347446</v>
      </c>
      <c r="F69" s="26">
        <f t="shared" si="9"/>
        <v>99.99997959008729</v>
      </c>
      <c r="G69" s="28">
        <v>112908.8</v>
      </c>
      <c r="H69" s="26">
        <f t="shared" si="7"/>
        <v>86.78825742546195</v>
      </c>
      <c r="I69" s="28">
        <v>35151.2</v>
      </c>
    </row>
    <row r="70" spans="1:9" ht="12.75" customHeight="1" hidden="1">
      <c r="A70" s="59" t="s">
        <v>122</v>
      </c>
      <c r="B70" s="38">
        <v>332718.71</v>
      </c>
      <c r="C70" s="38">
        <v>31456.08</v>
      </c>
      <c r="D70" s="38">
        <v>31275.7</v>
      </c>
      <c r="E70" s="26">
        <f t="shared" si="8"/>
        <v>9.400042456283868</v>
      </c>
      <c r="F70" s="26">
        <f t="shared" si="9"/>
        <v>99.42656554790044</v>
      </c>
      <c r="G70" s="28">
        <v>9843.6</v>
      </c>
      <c r="H70" s="26">
        <f t="shared" si="7"/>
        <v>317.7262383680767</v>
      </c>
      <c r="I70" s="28">
        <v>14293.5</v>
      </c>
    </row>
    <row r="71" spans="1:9" ht="12.75">
      <c r="A71" s="59" t="s">
        <v>123</v>
      </c>
      <c r="B71" s="38">
        <v>979142.23</v>
      </c>
      <c r="C71" s="38">
        <v>187607.74</v>
      </c>
      <c r="D71" s="38">
        <v>183751.14</v>
      </c>
      <c r="E71" s="26">
        <f t="shared" si="8"/>
        <v>18.76654222134817</v>
      </c>
      <c r="F71" s="26">
        <f t="shared" si="9"/>
        <v>97.94432788327391</v>
      </c>
      <c r="G71" s="28">
        <v>173813.78</v>
      </c>
      <c r="H71" s="26">
        <f t="shared" si="7"/>
        <v>105.71724520345856</v>
      </c>
      <c r="I71" s="28">
        <v>77197.47</v>
      </c>
    </row>
    <row r="72" spans="1:9" ht="12.75">
      <c r="A72" s="2" t="s">
        <v>149</v>
      </c>
      <c r="B72" s="38">
        <v>1584.56</v>
      </c>
      <c r="C72" s="38">
        <v>1584.56</v>
      </c>
      <c r="D72" s="38">
        <v>1584.58</v>
      </c>
      <c r="E72" s="26">
        <f t="shared" si="8"/>
        <v>100.00126218003736</v>
      </c>
      <c r="F72" s="26">
        <f t="shared" si="9"/>
        <v>100.00126218003736</v>
      </c>
      <c r="G72" s="28">
        <v>0</v>
      </c>
      <c r="H72" s="26">
        <v>0</v>
      </c>
      <c r="I72" s="28"/>
    </row>
    <row r="73" spans="1:9" ht="12.75">
      <c r="A73" s="62" t="s">
        <v>129</v>
      </c>
      <c r="B73" s="38"/>
      <c r="C73" s="38"/>
      <c r="D73" s="38"/>
      <c r="E73" s="26" t="s">
        <v>125</v>
      </c>
      <c r="F73" s="26">
        <v>0</v>
      </c>
      <c r="G73" s="27">
        <v>-3003.26</v>
      </c>
      <c r="H73" s="26" t="s">
        <v>125</v>
      </c>
      <c r="I73" s="28"/>
    </row>
    <row r="74" spans="1:9" ht="25.5">
      <c r="A74" s="62" t="s">
        <v>27</v>
      </c>
      <c r="B74" s="41">
        <v>-855.03</v>
      </c>
      <c r="C74" s="41">
        <v>-855.03</v>
      </c>
      <c r="D74" s="41">
        <v>-855.03</v>
      </c>
      <c r="E74" s="26" t="s">
        <v>125</v>
      </c>
      <c r="F74" s="26">
        <f>$D:$D/$C:$C*100</f>
        <v>100</v>
      </c>
      <c r="G74" s="27">
        <v>0</v>
      </c>
      <c r="H74" s="26">
        <v>0</v>
      </c>
      <c r="I74" s="27">
        <v>0</v>
      </c>
    </row>
    <row r="75" spans="1:9" ht="12.75">
      <c r="A75" s="55" t="s">
        <v>26</v>
      </c>
      <c r="B75" s="35">
        <f>B67+B66</f>
        <v>2099586.63</v>
      </c>
      <c r="C75" s="35">
        <f>C67+C66</f>
        <v>402006.22</v>
      </c>
      <c r="D75" s="35">
        <f>D67+D66</f>
        <v>398609.89999999997</v>
      </c>
      <c r="E75" s="26">
        <f>$D:$D/$B:$B*100</f>
        <v>18.98516090283924</v>
      </c>
      <c r="F75" s="26">
        <f>$D:$D/$C:$C*100</f>
        <v>99.15515735055045</v>
      </c>
      <c r="G75" s="35">
        <f>G67+G66</f>
        <v>373880.79</v>
      </c>
      <c r="H75" s="26">
        <f>$D:$D/$G:$G*100</f>
        <v>106.61416971971201</v>
      </c>
      <c r="I75" s="35">
        <f>I67+I66</f>
        <v>158982.35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23670.6</v>
      </c>
      <c r="D77" s="35">
        <f>D78+D79+D80+D81+D82+D83+D84+D85</f>
        <v>20671.699999999997</v>
      </c>
      <c r="E77" s="26">
        <f>$D:$D/$B:$B*100</f>
        <v>20.844711102147826</v>
      </c>
      <c r="F77" s="26">
        <f>$D:$D/$C:$C*100</f>
        <v>87.33069715174096</v>
      </c>
      <c r="G77" s="35">
        <v>17055.8</v>
      </c>
      <c r="H77" s="26">
        <f>$D:$D/$G:$G*100</f>
        <v>121.20041276281381</v>
      </c>
      <c r="I77" s="35">
        <f>I78+I79+I80+I81+I82+I83+I84+I85</f>
        <v>8596.8</v>
      </c>
    </row>
    <row r="78" spans="1:9" ht="14.25" customHeight="1">
      <c r="A78" s="8" t="s">
        <v>30</v>
      </c>
      <c r="B78" s="36">
        <v>1914.8</v>
      </c>
      <c r="C78" s="36">
        <v>259.3</v>
      </c>
      <c r="D78" s="36">
        <v>0</v>
      </c>
      <c r="E78" s="29">
        <f>$D:$D/$B:$B*100</f>
        <v>0</v>
      </c>
      <c r="F78" s="29">
        <f>$D:$D/$C:$C*100</f>
        <v>0</v>
      </c>
      <c r="G78" s="36">
        <v>276.7</v>
      </c>
      <c r="H78" s="29">
        <f>$D:$D/$G:$G*100</f>
        <v>0</v>
      </c>
      <c r="I78" s="36">
        <f>D78-февраль!D86</f>
        <v>0</v>
      </c>
    </row>
    <row r="79" spans="1:9" ht="12.75">
      <c r="A79" s="8" t="s">
        <v>31</v>
      </c>
      <c r="B79" s="36">
        <v>5111.8</v>
      </c>
      <c r="C79" s="36">
        <v>1182.9</v>
      </c>
      <c r="D79" s="36">
        <v>1182.9</v>
      </c>
      <c r="E79" s="29">
        <f>$D:$D/$B:$B*100</f>
        <v>23.14057670487891</v>
      </c>
      <c r="F79" s="29">
        <f>$D:$D/$C:$C*100</f>
        <v>100</v>
      </c>
      <c r="G79" s="36">
        <v>1033.7</v>
      </c>
      <c r="H79" s="29">
        <f>$D:$D/$G:$G*100</f>
        <v>114.43358808164845</v>
      </c>
      <c r="I79" s="36">
        <f>D79-февраль!D87</f>
        <v>404.4000000000001</v>
      </c>
    </row>
    <row r="80" spans="1:9" ht="25.5">
      <c r="A80" s="8" t="s">
        <v>32</v>
      </c>
      <c r="B80" s="36">
        <v>41488.3</v>
      </c>
      <c r="C80" s="36">
        <v>9016.3</v>
      </c>
      <c r="D80" s="36">
        <v>8016.9</v>
      </c>
      <c r="E80" s="29">
        <f>$D:$D/$B:$B*100</f>
        <v>19.32327909314192</v>
      </c>
      <c r="F80" s="29">
        <f>$D:$D/$C:$C*100</f>
        <v>88.91563058017147</v>
      </c>
      <c r="G80" s="36">
        <v>6717.6</v>
      </c>
      <c r="H80" s="29">
        <f>$D:$D/$G:$G*100</f>
        <v>119.34172918899606</v>
      </c>
      <c r="I80" s="36">
        <f>D80-февраль!D88</f>
        <v>2769.5</v>
      </c>
    </row>
    <row r="81" spans="1:9" ht="12.75">
      <c r="A81" s="8" t="s">
        <v>78</v>
      </c>
      <c r="B81" s="46">
        <v>28.7</v>
      </c>
      <c r="C81" s="46">
        <v>0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D81-февраль!D89</f>
        <v>0</v>
      </c>
    </row>
    <row r="82" spans="1:9" ht="25.5">
      <c r="A82" s="1" t="s">
        <v>33</v>
      </c>
      <c r="B82" s="28">
        <v>11810.4</v>
      </c>
      <c r="C82" s="28">
        <v>3073.2</v>
      </c>
      <c r="D82" s="28">
        <v>2692.1</v>
      </c>
      <c r="E82" s="29">
        <f>$D:$D/$B:$B*100</f>
        <v>22.794316873264243</v>
      </c>
      <c r="F82" s="29">
        <v>0</v>
      </c>
      <c r="G82" s="36">
        <v>2381.6</v>
      </c>
      <c r="H82" s="29">
        <f>$D:$D/$G:$G*100</f>
        <v>113.03745381256299</v>
      </c>
      <c r="I82" s="36">
        <f>D82-февраль!D90</f>
        <v>930.6999999999998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D83-февраль!D91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D84-февраль!D92</f>
        <v>0</v>
      </c>
    </row>
    <row r="85" spans="1:9" ht="12.75">
      <c r="A85" s="1" t="s">
        <v>36</v>
      </c>
      <c r="B85" s="36">
        <v>38516</v>
      </c>
      <c r="C85" s="36">
        <v>10138.9</v>
      </c>
      <c r="D85" s="36">
        <v>8779.8</v>
      </c>
      <c r="E85" s="29">
        <f>$D:$D/$B:$B*100</f>
        <v>22.795201993976526</v>
      </c>
      <c r="F85" s="29">
        <f>$D:$D/$C:$C*100</f>
        <v>86.59519277239148</v>
      </c>
      <c r="G85" s="36">
        <v>6646.2</v>
      </c>
      <c r="H85" s="29">
        <f>$D:$D/$G:$G*100</f>
        <v>132.10255484336915</v>
      </c>
      <c r="I85" s="36">
        <f>D85-февраль!D93</f>
        <v>4492.199999999999</v>
      </c>
    </row>
    <row r="86" spans="1:9" ht="12.75">
      <c r="A86" s="7" t="s">
        <v>37</v>
      </c>
      <c r="B86" s="27">
        <v>346.8</v>
      </c>
      <c r="C86" s="27">
        <v>55.8</v>
      </c>
      <c r="D86" s="35">
        <v>52.2</v>
      </c>
      <c r="E86" s="26">
        <f>$D:$D/$B:$B*100</f>
        <v>15.051903114186851</v>
      </c>
      <c r="F86" s="26">
        <f>$D:$D/$C:$C*100</f>
        <v>93.5483870967742</v>
      </c>
      <c r="G86" s="27">
        <v>49.1</v>
      </c>
      <c r="H86" s="26">
        <v>0</v>
      </c>
      <c r="I86" s="35">
        <f>D86-февраль!D94</f>
        <v>26.200000000000003</v>
      </c>
    </row>
    <row r="87" spans="1:9" ht="25.5">
      <c r="A87" s="9" t="s">
        <v>38</v>
      </c>
      <c r="B87" s="27">
        <v>3687.1</v>
      </c>
      <c r="C87" s="27">
        <v>694.7</v>
      </c>
      <c r="D87" s="27">
        <v>620</v>
      </c>
      <c r="E87" s="26">
        <f>$D:$D/$B:$B*100</f>
        <v>16.815383363619105</v>
      </c>
      <c r="F87" s="26">
        <f>$D:$D/$C:$C*100</f>
        <v>89.247157046207</v>
      </c>
      <c r="G87" s="27">
        <v>542.5</v>
      </c>
      <c r="H87" s="26">
        <f>$D:$D/$G:$G*100</f>
        <v>114.28571428571428</v>
      </c>
      <c r="I87" s="35">
        <f>D87-февраль!D95</f>
        <v>292.8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17122.9</v>
      </c>
      <c r="D88" s="35">
        <f>D89+D90+D91+D92+D93</f>
        <v>8418.5</v>
      </c>
      <c r="E88" s="26">
        <f>$D:$D/$B:$B*100</f>
        <v>4.744065058243492</v>
      </c>
      <c r="F88" s="26">
        <f>$D:$D/$C:$C*100</f>
        <v>49.16515309906616</v>
      </c>
      <c r="G88" s="35">
        <v>9549</v>
      </c>
      <c r="H88" s="26">
        <f>$D:$D/$G:$G*100</f>
        <v>88.16106398575766</v>
      </c>
      <c r="I88" s="35">
        <f>D88-февраль!D96</f>
        <v>3865.8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D89-февраль!D97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D90-февраль!D98</f>
        <v>0</v>
      </c>
    </row>
    <row r="91" spans="1:9" ht="12.75">
      <c r="A91" s="8" t="s">
        <v>40</v>
      </c>
      <c r="B91" s="36">
        <v>19345.7</v>
      </c>
      <c r="C91" s="36">
        <v>3127.1</v>
      </c>
      <c r="D91" s="36">
        <v>3122.1</v>
      </c>
      <c r="E91" s="29">
        <f>$D:$D/$B:$B*100</f>
        <v>16.138470047607477</v>
      </c>
      <c r="F91" s="29">
        <v>0</v>
      </c>
      <c r="G91" s="36">
        <v>2593.8</v>
      </c>
      <c r="H91" s="29">
        <v>0</v>
      </c>
      <c r="I91" s="36">
        <f>D91-февраль!D99</f>
        <v>1479.1999999999998</v>
      </c>
    </row>
    <row r="92" spans="1:9" ht="12.75">
      <c r="A92" s="10" t="s">
        <v>83</v>
      </c>
      <c r="B92" s="28">
        <v>139705.1</v>
      </c>
      <c r="C92" s="28">
        <v>11305.9</v>
      </c>
      <c r="D92" s="28">
        <v>3217.8</v>
      </c>
      <c r="E92" s="29">
        <f>$D:$D/$B:$B*100</f>
        <v>2.303280266790547</v>
      </c>
      <c r="F92" s="29">
        <f>$D:$D/$C:$C*100</f>
        <v>28.46124589815937</v>
      </c>
      <c r="G92" s="28">
        <v>4827.6</v>
      </c>
      <c r="H92" s="29">
        <v>0</v>
      </c>
      <c r="I92" s="36">
        <f>D92-февраль!D100</f>
        <v>1706.5000000000002</v>
      </c>
    </row>
    <row r="93" spans="1:9" ht="12.75">
      <c r="A93" s="8" t="s">
        <v>41</v>
      </c>
      <c r="B93" s="36">
        <v>10862.9</v>
      </c>
      <c r="C93" s="36">
        <v>2689.9</v>
      </c>
      <c r="D93" s="36">
        <v>2078.6</v>
      </c>
      <c r="E93" s="29">
        <f>$D:$D/$B:$B*100</f>
        <v>19.134853492161394</v>
      </c>
      <c r="F93" s="29">
        <f>$D:$D/$C:$C*100</f>
        <v>77.27424811331277</v>
      </c>
      <c r="G93" s="36">
        <v>2127.6</v>
      </c>
      <c r="H93" s="29">
        <f>$D:$D/$G:$G*100</f>
        <v>97.6969355141944</v>
      </c>
      <c r="I93" s="36">
        <f>D93-февраль!D101</f>
        <v>680.0999999999999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14153.5</v>
      </c>
      <c r="D94" s="35">
        <f>D96+D97+D98+D95</f>
        <v>11445.4</v>
      </c>
      <c r="E94" s="35">
        <f>E90+E91+E92+E93</f>
        <v>37.57660380655942</v>
      </c>
      <c r="F94" s="26">
        <f>$D:$D/$C:$C*100</f>
        <v>80.8662168368248</v>
      </c>
      <c r="G94" s="35">
        <v>11927.2</v>
      </c>
      <c r="H94" s="35">
        <f>H96+H97+H98</f>
        <v>188.14186206643126</v>
      </c>
      <c r="I94" s="35">
        <f>D94-февраль!D102</f>
        <v>4101</v>
      </c>
    </row>
    <row r="95" spans="1:9" ht="12.75" hidden="1">
      <c r="A95" s="8" t="s">
        <v>43</v>
      </c>
      <c r="B95" s="50">
        <v>0</v>
      </c>
      <c r="C95" s="50">
        <v>0</v>
      </c>
      <c r="D95" s="50">
        <v>0</v>
      </c>
      <c r="E95" s="49" t="e">
        <f>$D:$D/$B:$B*100</f>
        <v>#DIV/0!</v>
      </c>
      <c r="F95" s="29">
        <v>0</v>
      </c>
      <c r="G95" s="23">
        <v>0</v>
      </c>
      <c r="H95" s="29">
        <v>0</v>
      </c>
      <c r="I95" s="36">
        <f>D95-февраль!D103</f>
        <v>0</v>
      </c>
    </row>
    <row r="96" spans="1:9" ht="12.75">
      <c r="A96" s="8" t="s">
        <v>44</v>
      </c>
      <c r="B96" s="36">
        <v>30249.6</v>
      </c>
      <c r="C96" s="36">
        <v>2010</v>
      </c>
      <c r="D96" s="36">
        <v>476.8</v>
      </c>
      <c r="E96" s="29">
        <f>$D:$D/$B:$B*100</f>
        <v>1.5762191896752356</v>
      </c>
      <c r="F96" s="29">
        <v>0</v>
      </c>
      <c r="G96" s="36">
        <v>345.6</v>
      </c>
      <c r="H96" s="29">
        <v>0</v>
      </c>
      <c r="I96" s="36">
        <f>D96-февраль!D104</f>
        <v>476.8</v>
      </c>
    </row>
    <row r="97" spans="1:9" ht="12.75">
      <c r="A97" s="8" t="s">
        <v>45</v>
      </c>
      <c r="B97" s="36">
        <v>168673.9</v>
      </c>
      <c r="C97" s="36">
        <v>8366.1</v>
      </c>
      <c r="D97" s="36">
        <v>7601.4</v>
      </c>
      <c r="E97" s="29">
        <f>$D:$D/$B:$B*100</f>
        <v>4.506565627521508</v>
      </c>
      <c r="F97" s="29">
        <f>$D:$D/$C:$C*100</f>
        <v>90.8595402875892</v>
      </c>
      <c r="G97" s="36">
        <v>7935.6</v>
      </c>
      <c r="H97" s="29">
        <f>$D:$D/$G:$G*100</f>
        <v>95.78859821563586</v>
      </c>
      <c r="I97" s="36">
        <f>D97-февраль!D105</f>
        <v>2433</v>
      </c>
    </row>
    <row r="98" spans="1:9" ht="12.75">
      <c r="A98" s="8" t="s">
        <v>46</v>
      </c>
      <c r="B98" s="36">
        <v>15174</v>
      </c>
      <c r="C98" s="36">
        <v>3777.4</v>
      </c>
      <c r="D98" s="36">
        <v>3367.2</v>
      </c>
      <c r="E98" s="29">
        <f>$D:$D/$B:$B*100</f>
        <v>22.190589165678134</v>
      </c>
      <c r="F98" s="29">
        <f>$D:$D/$C:$C*100</f>
        <v>89.14067877375972</v>
      </c>
      <c r="G98" s="36">
        <v>3646</v>
      </c>
      <c r="H98" s="29">
        <f>$D:$D/$G:$G*100</f>
        <v>92.35326385079539</v>
      </c>
      <c r="I98" s="36">
        <f>D98-февраль!D106</f>
        <v>1191.1999999999998</v>
      </c>
    </row>
    <row r="99" spans="1:9" ht="12.75">
      <c r="A99" s="11" t="s">
        <v>47</v>
      </c>
      <c r="B99" s="35">
        <f>B100+B101+B102+B103+B104</f>
        <v>1299535.7999999998</v>
      </c>
      <c r="C99" s="35">
        <f>C100+C101+C102+C103+C104</f>
        <v>261984.19999999998</v>
      </c>
      <c r="D99" s="35">
        <f>D100+D101+D102+D103+D104</f>
        <v>253767.3</v>
      </c>
      <c r="E99" s="35">
        <f>E100+E101+E103+E104+E102</f>
        <v>85.86906321491075</v>
      </c>
      <c r="F99" s="35">
        <f>F100+F101+F103+F104+F102</f>
        <v>462.0462854979599</v>
      </c>
      <c r="G99" s="35">
        <v>231884.1</v>
      </c>
      <c r="H99" s="35">
        <f>H100+H101+H103+H104+H102</f>
        <v>484.02399199739796</v>
      </c>
      <c r="I99" s="35">
        <f>D99-февраль!D107</f>
        <v>105085.4</v>
      </c>
    </row>
    <row r="100" spans="1:9" ht="12.75">
      <c r="A100" s="8" t="s">
        <v>48</v>
      </c>
      <c r="B100" s="36">
        <v>511968.8</v>
      </c>
      <c r="C100" s="36">
        <v>103242.2</v>
      </c>
      <c r="D100" s="36">
        <v>102600.4</v>
      </c>
      <c r="E100" s="29">
        <f aca="true" t="shared" si="10" ref="E100:E117">$D:$D/$B:$B*100</f>
        <v>20.04036183454929</v>
      </c>
      <c r="F100" s="29">
        <f aca="true" t="shared" si="11" ref="F100:F107">$D:$D/$C:$C*100</f>
        <v>99.37835497500053</v>
      </c>
      <c r="G100" s="36">
        <v>92319.5</v>
      </c>
      <c r="H100" s="29">
        <f>$D:$D/$G:$G*100</f>
        <v>111.13621715888841</v>
      </c>
      <c r="I100" s="36">
        <f>D100-февраль!D108</f>
        <v>42465.399999999994</v>
      </c>
    </row>
    <row r="101" spans="1:9" ht="12.75">
      <c r="A101" s="8" t="s">
        <v>49</v>
      </c>
      <c r="B101" s="36">
        <v>504920.6</v>
      </c>
      <c r="C101" s="36">
        <v>102248.6</v>
      </c>
      <c r="D101" s="36">
        <v>101968.5</v>
      </c>
      <c r="E101" s="29">
        <f t="shared" si="10"/>
        <v>20.19495738537901</v>
      </c>
      <c r="F101" s="29">
        <f t="shared" si="11"/>
        <v>99.72605981891193</v>
      </c>
      <c r="G101" s="36">
        <v>104050.1</v>
      </c>
      <c r="H101" s="29">
        <f>$D:$D/$G:$G*100</f>
        <v>97.99942527686181</v>
      </c>
      <c r="I101" s="36">
        <f>D101-февраль!D109</f>
        <v>41515.4</v>
      </c>
    </row>
    <row r="102" spans="1:9" ht="12.75">
      <c r="A102" s="8" t="s">
        <v>117</v>
      </c>
      <c r="B102" s="36">
        <v>106910.1</v>
      </c>
      <c r="C102" s="36">
        <v>21572.4</v>
      </c>
      <c r="D102" s="36">
        <v>21341</v>
      </c>
      <c r="E102" s="29">
        <f t="shared" si="10"/>
        <v>19.96163131453436</v>
      </c>
      <c r="F102" s="29">
        <f t="shared" si="11"/>
        <v>98.92733307374236</v>
      </c>
      <c r="G102" s="36">
        <v>17312</v>
      </c>
      <c r="H102" s="29">
        <v>0</v>
      </c>
      <c r="I102" s="36">
        <f>D102-февраль!D110</f>
        <v>8888.4</v>
      </c>
    </row>
    <row r="103" spans="1:9" ht="12.75">
      <c r="A103" s="8" t="s">
        <v>50</v>
      </c>
      <c r="B103" s="36">
        <v>48857.9</v>
      </c>
      <c r="C103" s="36">
        <v>3481.9</v>
      </c>
      <c r="D103" s="36">
        <v>2952.6</v>
      </c>
      <c r="E103" s="29">
        <f t="shared" si="10"/>
        <v>6.043239680788572</v>
      </c>
      <c r="F103" s="29">
        <f t="shared" si="11"/>
        <v>84.79852953847036</v>
      </c>
      <c r="G103" s="36">
        <v>2550.3</v>
      </c>
      <c r="H103" s="29">
        <f>$D:$D/$G:$G*100</f>
        <v>115.77461475120572</v>
      </c>
      <c r="I103" s="36">
        <f>D103-февраль!D111</f>
        <v>1231.6999999999998</v>
      </c>
    </row>
    <row r="104" spans="1:9" ht="12.75">
      <c r="A104" s="8" t="s">
        <v>51</v>
      </c>
      <c r="B104" s="36">
        <v>126878.4</v>
      </c>
      <c r="C104" s="36">
        <v>31439.1</v>
      </c>
      <c r="D104" s="28">
        <v>24904.8</v>
      </c>
      <c r="E104" s="29">
        <f t="shared" si="10"/>
        <v>19.628872999659517</v>
      </c>
      <c r="F104" s="29">
        <f t="shared" si="11"/>
        <v>79.2160080918347</v>
      </c>
      <c r="G104" s="28">
        <v>15652.2</v>
      </c>
      <c r="H104" s="29">
        <f>$D:$D/$G:$G*100</f>
        <v>159.11373481044197</v>
      </c>
      <c r="I104" s="36">
        <f>D104-февраль!D112</f>
        <v>10984.5</v>
      </c>
    </row>
    <row r="105" spans="1:9" ht="25.5">
      <c r="A105" s="11" t="s">
        <v>52</v>
      </c>
      <c r="B105" s="35">
        <f>B106+B107</f>
        <v>97413.5</v>
      </c>
      <c r="C105" s="35">
        <f>C106+C107</f>
        <v>24442.7</v>
      </c>
      <c r="D105" s="35">
        <f>D106+D107</f>
        <v>22021</v>
      </c>
      <c r="E105" s="26">
        <f t="shared" si="10"/>
        <v>22.605696335723486</v>
      </c>
      <c r="F105" s="26">
        <f t="shared" si="11"/>
        <v>90.09233840778637</v>
      </c>
      <c r="G105" s="35">
        <v>18892.9</v>
      </c>
      <c r="H105" s="26">
        <f>$D:$D/$G:$G*100</f>
        <v>116.55701348125484</v>
      </c>
      <c r="I105" s="35">
        <f>D105-февраль!D113</f>
        <v>10993.3</v>
      </c>
    </row>
    <row r="106" spans="1:9" ht="12.75">
      <c r="A106" s="8" t="s">
        <v>53</v>
      </c>
      <c r="B106" s="36">
        <v>94589</v>
      </c>
      <c r="C106" s="36">
        <v>23870.2</v>
      </c>
      <c r="D106" s="36">
        <v>21606.3</v>
      </c>
      <c r="E106" s="29">
        <f t="shared" si="10"/>
        <v>22.84229667297466</v>
      </c>
      <c r="F106" s="29">
        <f t="shared" si="11"/>
        <v>90.5157895618805</v>
      </c>
      <c r="G106" s="36">
        <v>18445.7</v>
      </c>
      <c r="H106" s="29">
        <f>$D:$D/$G:$G*100</f>
        <v>117.1346167399448</v>
      </c>
      <c r="I106" s="36">
        <f>D106-февраль!D114</f>
        <v>10814.199999999999</v>
      </c>
    </row>
    <row r="107" spans="1:9" ht="25.5">
      <c r="A107" s="8" t="s">
        <v>54</v>
      </c>
      <c r="B107" s="36">
        <v>2824.5</v>
      </c>
      <c r="C107" s="36">
        <v>572.5</v>
      </c>
      <c r="D107" s="36">
        <v>414.7</v>
      </c>
      <c r="E107" s="29">
        <f t="shared" si="10"/>
        <v>14.682244645069922</v>
      </c>
      <c r="F107" s="29">
        <f t="shared" si="11"/>
        <v>72.43668122270742</v>
      </c>
      <c r="G107" s="36">
        <v>447.2</v>
      </c>
      <c r="H107" s="29">
        <v>0</v>
      </c>
      <c r="I107" s="36">
        <f>D107-февраль!D115</f>
        <v>179.1</v>
      </c>
    </row>
    <row r="108" spans="1:9" ht="12.75">
      <c r="A108" s="11" t="s">
        <v>105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0"/>
        <v>0</v>
      </c>
      <c r="F108" s="26">
        <v>0</v>
      </c>
      <c r="G108" s="35">
        <v>0</v>
      </c>
      <c r="H108" s="26">
        <v>0</v>
      </c>
      <c r="I108" s="35">
        <f>D108-февраль!D116</f>
        <v>0</v>
      </c>
    </row>
    <row r="109" spans="1:9" ht="12.75">
      <c r="A109" s="8" t="s">
        <v>106</v>
      </c>
      <c r="B109" s="36">
        <v>42.5</v>
      </c>
      <c r="C109" s="36">
        <v>0</v>
      </c>
      <c r="D109" s="36">
        <v>0</v>
      </c>
      <c r="E109" s="29">
        <f t="shared" si="10"/>
        <v>0</v>
      </c>
      <c r="F109" s="29">
        <v>0</v>
      </c>
      <c r="G109" s="36">
        <v>0</v>
      </c>
      <c r="H109" s="29">
        <v>0</v>
      </c>
      <c r="I109" s="36">
        <f>D109-февраль!D117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26710.200000000004</v>
      </c>
      <c r="D110" s="35">
        <f>D111+D112+D113+D114+D115</f>
        <v>26217.2</v>
      </c>
      <c r="E110" s="26">
        <f t="shared" si="10"/>
        <v>16.417106673746858</v>
      </c>
      <c r="F110" s="26">
        <f>$D:$D/$C:$C*100</f>
        <v>98.1542631653825</v>
      </c>
      <c r="G110" s="35">
        <v>23829.600000000006</v>
      </c>
      <c r="H110" s="26">
        <v>0</v>
      </c>
      <c r="I110" s="35">
        <f>D110-февраль!D118</f>
        <v>11936.6</v>
      </c>
    </row>
    <row r="111" spans="1:9" ht="12.75">
      <c r="A111" s="8" t="s">
        <v>56</v>
      </c>
      <c r="B111" s="36">
        <v>1730</v>
      </c>
      <c r="C111" s="36">
        <v>271.7</v>
      </c>
      <c r="D111" s="36">
        <v>261.7</v>
      </c>
      <c r="E111" s="29">
        <f t="shared" si="10"/>
        <v>15.127167630057803</v>
      </c>
      <c r="F111" s="29">
        <v>0</v>
      </c>
      <c r="G111" s="36">
        <v>184.1</v>
      </c>
      <c r="H111" s="29">
        <v>0</v>
      </c>
      <c r="I111" s="36">
        <f>D111-февраль!D119</f>
        <v>130.89999999999998</v>
      </c>
    </row>
    <row r="112" spans="1:9" ht="12.75">
      <c r="A112" s="8" t="s">
        <v>57</v>
      </c>
      <c r="B112" s="36">
        <v>62888.1</v>
      </c>
      <c r="C112" s="36">
        <v>12597</v>
      </c>
      <c r="D112" s="36">
        <v>12597</v>
      </c>
      <c r="E112" s="29">
        <f t="shared" si="10"/>
        <v>20.03081664098613</v>
      </c>
      <c r="F112" s="29">
        <f>$D:$D/$C:$C*100</f>
        <v>100</v>
      </c>
      <c r="G112" s="36">
        <v>11610.1</v>
      </c>
      <c r="H112" s="29">
        <f>$D:$D/$G:$G*100</f>
        <v>108.50035744739495</v>
      </c>
      <c r="I112" s="36">
        <f>D112-февраль!D120</f>
        <v>6344.7</v>
      </c>
    </row>
    <row r="113" spans="1:9" ht="12.75">
      <c r="A113" s="8" t="s">
        <v>58</v>
      </c>
      <c r="B113" s="36">
        <v>34754.3</v>
      </c>
      <c r="C113" s="36">
        <v>6369.6</v>
      </c>
      <c r="D113" s="36">
        <v>6369.6</v>
      </c>
      <c r="E113" s="29">
        <f t="shared" si="10"/>
        <v>18.327516307334633</v>
      </c>
      <c r="F113" s="29">
        <f>$D:$D/$C:$C*100</f>
        <v>100</v>
      </c>
      <c r="G113" s="36">
        <v>6207.6</v>
      </c>
      <c r="H113" s="29">
        <v>0</v>
      </c>
      <c r="I113" s="36">
        <f>D113-февраль!D121</f>
        <v>2637.5000000000005</v>
      </c>
    </row>
    <row r="114" spans="1:9" ht="12.75">
      <c r="A114" s="8" t="s">
        <v>59</v>
      </c>
      <c r="B114" s="28">
        <v>28242.7</v>
      </c>
      <c r="C114" s="28">
        <v>1064.2</v>
      </c>
      <c r="D114" s="28">
        <v>1060.1</v>
      </c>
      <c r="E114" s="29">
        <f t="shared" si="10"/>
        <v>3.753536312038155</v>
      </c>
      <c r="F114" s="29">
        <v>0</v>
      </c>
      <c r="G114" s="28">
        <v>860.9</v>
      </c>
      <c r="H114" s="29">
        <v>0</v>
      </c>
      <c r="I114" s="36">
        <f>D114-февраль!D122</f>
        <v>323.69999999999993</v>
      </c>
    </row>
    <row r="115" spans="1:9" ht="12.75">
      <c r="A115" s="8" t="s">
        <v>60</v>
      </c>
      <c r="B115" s="36">
        <v>32079.3</v>
      </c>
      <c r="C115" s="36">
        <v>6407.7</v>
      </c>
      <c r="D115" s="36">
        <v>5928.8</v>
      </c>
      <c r="E115" s="29">
        <f t="shared" si="10"/>
        <v>18.481700037095575</v>
      </c>
      <c r="F115" s="29">
        <f>$D:$D/$C:$C*100</f>
        <v>92.52617944036082</v>
      </c>
      <c r="G115" s="36">
        <v>4966.9</v>
      </c>
      <c r="H115" s="29">
        <f>$D:$D/$G:$G*100</f>
        <v>119.36620427228253</v>
      </c>
      <c r="I115" s="36">
        <f>D115-февраль!D123</f>
        <v>2499.8</v>
      </c>
    </row>
    <row r="116" spans="1:9" ht="12.75">
      <c r="A116" s="11" t="s">
        <v>67</v>
      </c>
      <c r="B116" s="27">
        <f>B117+B118+B119</f>
        <v>60809.5</v>
      </c>
      <c r="C116" s="27">
        <f>C117+C118+C119</f>
        <v>15803.800000000001</v>
      </c>
      <c r="D116" s="27">
        <f>D117+D118+D119</f>
        <v>13488.900000000001</v>
      </c>
      <c r="E116" s="26">
        <f t="shared" si="10"/>
        <v>22.182224816846055</v>
      </c>
      <c r="F116" s="26">
        <f>$D:$D/$C:$C*100</f>
        <v>85.3522570521014</v>
      </c>
      <c r="G116" s="27">
        <v>11428.7</v>
      </c>
      <c r="H116" s="26">
        <f>$D:$D/$G:$G*100</f>
        <v>118.026547201344</v>
      </c>
      <c r="I116" s="35">
        <f>D116-февраль!D124</f>
        <v>4975.300000000001</v>
      </c>
    </row>
    <row r="117" spans="1:9" ht="12.75">
      <c r="A117" s="42" t="s">
        <v>68</v>
      </c>
      <c r="B117" s="28">
        <v>54305.3</v>
      </c>
      <c r="C117" s="28">
        <v>14393.6</v>
      </c>
      <c r="D117" s="28">
        <v>12179.2</v>
      </c>
      <c r="E117" s="29">
        <f t="shared" si="10"/>
        <v>22.42727689562529</v>
      </c>
      <c r="F117" s="29">
        <f>$D:$D/$C:$C*100</f>
        <v>84.61538461538461</v>
      </c>
      <c r="G117" s="28">
        <v>10900.7</v>
      </c>
      <c r="H117" s="29">
        <v>0</v>
      </c>
      <c r="I117" s="36">
        <f>D117-февраль!D125</f>
        <v>4517.400000000001</v>
      </c>
    </row>
    <row r="118" spans="1:9" ht="15.75" customHeight="1">
      <c r="A118" s="12" t="s">
        <v>69</v>
      </c>
      <c r="B118" s="28">
        <v>3413.6</v>
      </c>
      <c r="C118" s="28">
        <v>503.5</v>
      </c>
      <c r="D118" s="28">
        <v>503.5</v>
      </c>
      <c r="E118" s="29">
        <v>0</v>
      </c>
      <c r="F118" s="29">
        <v>0</v>
      </c>
      <c r="G118" s="28"/>
      <c r="H118" s="29">
        <v>0</v>
      </c>
      <c r="I118" s="36">
        <f>D118-февраль!D126</f>
        <v>172.5</v>
      </c>
    </row>
    <row r="119" spans="1:9" ht="25.5">
      <c r="A119" s="12" t="s">
        <v>79</v>
      </c>
      <c r="B119" s="28">
        <v>3090.6</v>
      </c>
      <c r="C119" s="28">
        <v>906.7</v>
      </c>
      <c r="D119" s="28">
        <v>806.2</v>
      </c>
      <c r="E119" s="29">
        <f>$D:$D/$B:$B*100</f>
        <v>26.085549731443734</v>
      </c>
      <c r="F119" s="29">
        <f>$D:$D/$C:$C*100</f>
        <v>88.91584868203375</v>
      </c>
      <c r="G119" s="28">
        <v>528</v>
      </c>
      <c r="H119" s="29">
        <v>0</v>
      </c>
      <c r="I119" s="36">
        <f>D119-февраль!D127</f>
        <v>285.4000000000001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D120-февраль!D128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D121-февраль!D129</f>
        <v>0</v>
      </c>
    </row>
    <row r="122" spans="1:9" ht="15.75" customHeight="1">
      <c r="A122" s="14" t="s">
        <v>61</v>
      </c>
      <c r="B122" s="35">
        <v>2112350.36</v>
      </c>
      <c r="C122" s="35">
        <f>C77+C86+C87+C88+C94+C99+C105+C108+C110+C116+C120</f>
        <v>384638.39999999997</v>
      </c>
      <c r="D122" s="35">
        <f>D77+D86+D87+D88+D94+D99+D105+D108+D110+D116+D120</f>
        <v>356702.2</v>
      </c>
      <c r="E122" s="26">
        <f>$D:$D/$B:$B*100</f>
        <v>16.88650740684893</v>
      </c>
      <c r="F122" s="26">
        <f>$D:$D/$C:$C*100</f>
        <v>92.73702261656663</v>
      </c>
      <c r="G122" s="35">
        <v>325163.1000000001</v>
      </c>
      <c r="H122" s="26">
        <f>$D:$D/$G:$G*100</f>
        <v>109.69947081941336</v>
      </c>
      <c r="I122" s="35">
        <f>D122-февраль!D130</f>
        <v>149873.2</v>
      </c>
    </row>
    <row r="123" spans="1:9" ht="26.25" customHeight="1">
      <c r="A123" s="15" t="s">
        <v>62</v>
      </c>
      <c r="B123" s="30">
        <f>B75-B122</f>
        <v>-12763.729999999981</v>
      </c>
      <c r="C123" s="30">
        <f>C75-C122</f>
        <v>17367.820000000007</v>
      </c>
      <c r="D123" s="30">
        <f>D75-D122</f>
        <v>41907.69999999995</v>
      </c>
      <c r="E123" s="30"/>
      <c r="F123" s="30"/>
      <c r="G123" s="30">
        <v>48717.689999999886</v>
      </c>
      <c r="H123" s="30"/>
      <c r="I123" s="35"/>
    </row>
    <row r="124" spans="1:9" ht="24" customHeight="1">
      <c r="A124" s="1" t="s">
        <v>63</v>
      </c>
      <c r="B124" s="28" t="s">
        <v>139</v>
      </c>
      <c r="C124" s="28"/>
      <c r="D124" s="28" t="s">
        <v>182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2" ref="C125:H125">C127+C128</f>
        <v>0</v>
      </c>
      <c r="D125" s="27">
        <f t="shared" si="12"/>
        <v>46671.5</v>
      </c>
      <c r="E125" s="27">
        <f t="shared" si="12"/>
        <v>0</v>
      </c>
      <c r="F125" s="27">
        <f t="shared" si="12"/>
        <v>0</v>
      </c>
      <c r="G125" s="27">
        <f t="shared" si="12"/>
        <v>0</v>
      </c>
      <c r="H125" s="27">
        <f t="shared" si="12"/>
        <v>0</v>
      </c>
      <c r="I125" s="35">
        <f>D125-февраль!D133</f>
        <v>9109.199999999997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/>
    </row>
    <row r="127" spans="1:9" ht="12.75">
      <c r="A127" s="5" t="s">
        <v>65</v>
      </c>
      <c r="B127" s="28">
        <f>февраль!B135</f>
        <v>2269.2</v>
      </c>
      <c r="C127" s="28"/>
      <c r="D127" s="28">
        <v>17289.3</v>
      </c>
      <c r="E127" s="28"/>
      <c r="F127" s="28"/>
      <c r="G127" s="28"/>
      <c r="H127" s="37"/>
      <c r="I127" s="36">
        <f>D127-февраль!D135</f>
        <v>8795.8</v>
      </c>
    </row>
    <row r="128" spans="1:9" ht="12.75">
      <c r="A128" s="1" t="s">
        <v>66</v>
      </c>
      <c r="B128" s="28">
        <f>февраль!B136</f>
        <v>10422.9</v>
      </c>
      <c r="C128" s="28"/>
      <c r="D128" s="28">
        <v>29382.2</v>
      </c>
      <c r="E128" s="28"/>
      <c r="F128" s="28"/>
      <c r="G128" s="28"/>
      <c r="H128" s="37"/>
      <c r="I128" s="36">
        <f>D128-февраль!D136</f>
        <v>313.40000000000146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D129-февраль!D137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D130-февраль!D138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D131-февраль!D139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156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35">
        <f>B8+B15+B20+B24+B27+B31+B34+B42+B43+B44+B48</f>
        <v>423482.45</v>
      </c>
      <c r="C7" s="35">
        <f>C8+C15+C20+C24+C27+C31+C34+C42+C43+C44+C48+C65</f>
        <v>123947.13000000002</v>
      </c>
      <c r="D7" s="35">
        <f>D8+D15+D20+D24+D27+D31+D34+D42+D43+D44+D48+D65</f>
        <v>127086.62000000001</v>
      </c>
      <c r="E7" s="26">
        <f aca="true" t="shared" si="0" ref="E7:E30">$D:$D/$B:$B*100</f>
        <v>30.00989061057902</v>
      </c>
      <c r="F7" s="26">
        <f aca="true" t="shared" si="1" ref="F7:F34">$D:$D/$C:$C*100</f>
        <v>102.53292674061916</v>
      </c>
      <c r="G7" s="35">
        <f>G8+G15+G20+G24+G27+G31+G34+G42+G43+G44+G48+G65</f>
        <v>120788.38</v>
      </c>
      <c r="H7" s="26">
        <f aca="true" t="shared" si="2" ref="H7:H27">$D:$D/$G:$G*100</f>
        <v>105.21427640638943</v>
      </c>
      <c r="I7" s="35">
        <f>I8+I15+I20+I24+I27+I31+I34+I42+I43+I44+I48+I65</f>
        <v>42224.69</v>
      </c>
    </row>
    <row r="8" spans="1:9" ht="12.75">
      <c r="A8" s="55" t="s">
        <v>4</v>
      </c>
      <c r="B8" s="26">
        <f>B9+B10</f>
        <v>260617.69</v>
      </c>
      <c r="C8" s="26">
        <f>C9+C10</f>
        <v>71988.56</v>
      </c>
      <c r="D8" s="26">
        <f>D9+D10</f>
        <v>74295.06999999999</v>
      </c>
      <c r="E8" s="26">
        <f t="shared" si="0"/>
        <v>28.50730125034874</v>
      </c>
      <c r="F8" s="26">
        <f t="shared" si="1"/>
        <v>103.20399519034692</v>
      </c>
      <c r="G8" s="26">
        <f>G9+G10</f>
        <v>68828.97000000002</v>
      </c>
      <c r="H8" s="26">
        <f t="shared" si="2"/>
        <v>107.94156879000221</v>
      </c>
      <c r="I8" s="26">
        <f>I9+I10</f>
        <v>21697.19</v>
      </c>
    </row>
    <row r="9" spans="1:9" ht="25.5">
      <c r="A9" s="56" t="s">
        <v>5</v>
      </c>
      <c r="B9" s="27">
        <v>3588.4</v>
      </c>
      <c r="C9" s="27">
        <v>888.8</v>
      </c>
      <c r="D9" s="27">
        <v>814.93</v>
      </c>
      <c r="E9" s="26">
        <f t="shared" si="0"/>
        <v>22.710121502619547</v>
      </c>
      <c r="F9" s="26">
        <f t="shared" si="1"/>
        <v>91.68879387938794</v>
      </c>
      <c r="G9" s="27">
        <v>758.02</v>
      </c>
      <c r="H9" s="26">
        <f t="shared" si="2"/>
        <v>107.50771747447297</v>
      </c>
      <c r="I9" s="27">
        <v>463.83</v>
      </c>
    </row>
    <row r="10" spans="1:9" ht="12.75" customHeight="1">
      <c r="A10" s="57" t="s">
        <v>76</v>
      </c>
      <c r="B10" s="47">
        <f>B11+B12+B13+B14</f>
        <v>257029.29</v>
      </c>
      <c r="C10" s="47">
        <f>C11+C12+C13+C14</f>
        <v>71099.76</v>
      </c>
      <c r="D10" s="47">
        <f>D11+D12+D13+D14</f>
        <v>73480.14</v>
      </c>
      <c r="E10" s="48">
        <f t="shared" si="0"/>
        <v>28.588235994426935</v>
      </c>
      <c r="F10" s="26">
        <f t="shared" si="1"/>
        <v>103.34794379052757</v>
      </c>
      <c r="G10" s="47">
        <f>G11+G12+G13+G14</f>
        <v>68070.95000000001</v>
      </c>
      <c r="H10" s="48">
        <f t="shared" si="2"/>
        <v>107.9464000428964</v>
      </c>
      <c r="I10" s="47">
        <f>I11+I12+I13+I14</f>
        <v>21233.359999999997</v>
      </c>
    </row>
    <row r="11" spans="1:9" ht="51">
      <c r="A11" s="59" t="s">
        <v>80</v>
      </c>
      <c r="B11" s="28">
        <v>244126.42</v>
      </c>
      <c r="C11" s="28">
        <v>68982.75</v>
      </c>
      <c r="D11" s="28">
        <v>71550.87</v>
      </c>
      <c r="E11" s="26">
        <f t="shared" si="0"/>
        <v>29.30894165408234</v>
      </c>
      <c r="F11" s="26">
        <f t="shared" si="1"/>
        <v>103.72284375441684</v>
      </c>
      <c r="G11" s="28">
        <v>66482.36</v>
      </c>
      <c r="H11" s="26">
        <f t="shared" si="2"/>
        <v>107.62384187324277</v>
      </c>
      <c r="I11" s="28">
        <v>20650.79</v>
      </c>
    </row>
    <row r="12" spans="1:9" ht="51" customHeight="1">
      <c r="A12" s="59" t="s">
        <v>81</v>
      </c>
      <c r="B12" s="28">
        <v>5757.46</v>
      </c>
      <c r="C12" s="28">
        <v>500</v>
      </c>
      <c r="D12" s="28">
        <v>245.59</v>
      </c>
      <c r="E12" s="26">
        <f t="shared" si="0"/>
        <v>4.26559628725167</v>
      </c>
      <c r="F12" s="26">
        <f t="shared" si="1"/>
        <v>49.118</v>
      </c>
      <c r="G12" s="28">
        <v>248.82</v>
      </c>
      <c r="H12" s="26">
        <f t="shared" si="2"/>
        <v>98.70187283980388</v>
      </c>
      <c r="I12" s="28">
        <v>73.73</v>
      </c>
    </row>
    <row r="13" spans="1:9" ht="25.5">
      <c r="A13" s="59" t="s">
        <v>82</v>
      </c>
      <c r="B13" s="28">
        <v>4626.52</v>
      </c>
      <c r="C13" s="28">
        <v>817.01</v>
      </c>
      <c r="D13" s="28">
        <v>662.74</v>
      </c>
      <c r="E13" s="26">
        <f t="shared" si="0"/>
        <v>14.324805685482826</v>
      </c>
      <c r="F13" s="26">
        <f t="shared" si="1"/>
        <v>81.11773417706026</v>
      </c>
      <c r="G13" s="28">
        <v>502.74</v>
      </c>
      <c r="H13" s="26">
        <f t="shared" si="2"/>
        <v>131.82559573537017</v>
      </c>
      <c r="I13" s="28">
        <v>180.17</v>
      </c>
    </row>
    <row r="14" spans="1:9" ht="63.75">
      <c r="A14" s="60" t="s">
        <v>84</v>
      </c>
      <c r="B14" s="28">
        <v>2518.89</v>
      </c>
      <c r="C14" s="28">
        <v>800</v>
      </c>
      <c r="D14" s="28">
        <v>1020.94</v>
      </c>
      <c r="E14" s="26">
        <f t="shared" si="0"/>
        <v>40.53134515600126</v>
      </c>
      <c r="F14" s="26">
        <f t="shared" si="1"/>
        <v>127.6175</v>
      </c>
      <c r="G14" s="28">
        <v>837.03</v>
      </c>
      <c r="H14" s="26">
        <f t="shared" si="2"/>
        <v>121.97173339067895</v>
      </c>
      <c r="I14" s="28">
        <v>328.67</v>
      </c>
    </row>
    <row r="15" spans="1:9" ht="41.25" customHeight="1">
      <c r="A15" s="61" t="s">
        <v>89</v>
      </c>
      <c r="B15" s="35">
        <f>B16+B17+B18+B19</f>
        <v>20755</v>
      </c>
      <c r="C15" s="35">
        <f>C16+C17+C18+C19</f>
        <v>6436.599999999999</v>
      </c>
      <c r="D15" s="35">
        <f>D16+D17+D18+D19</f>
        <v>7354.36</v>
      </c>
      <c r="E15" s="26">
        <f t="shared" si="0"/>
        <v>35.434160443266684</v>
      </c>
      <c r="F15" s="26">
        <f t="shared" si="1"/>
        <v>114.2584594351055</v>
      </c>
      <c r="G15" s="35">
        <f>G16+G17+G18+G19</f>
        <v>5953.51</v>
      </c>
      <c r="H15" s="26">
        <f t="shared" si="2"/>
        <v>123.52981686433718</v>
      </c>
      <c r="I15" s="35">
        <f>I16+I17+I18+I19</f>
        <v>1767.06</v>
      </c>
    </row>
    <row r="16" spans="1:9" ht="39.75" customHeight="1">
      <c r="A16" s="39" t="s">
        <v>90</v>
      </c>
      <c r="B16" s="28">
        <v>7517.8</v>
      </c>
      <c r="C16" s="28">
        <v>2158.38</v>
      </c>
      <c r="D16" s="28">
        <v>3309.71</v>
      </c>
      <c r="E16" s="26">
        <f t="shared" si="0"/>
        <v>44.02498071244247</v>
      </c>
      <c r="F16" s="26">
        <f t="shared" si="1"/>
        <v>153.3423215559818</v>
      </c>
      <c r="G16" s="28">
        <v>2530.53</v>
      </c>
      <c r="H16" s="26">
        <f t="shared" si="2"/>
        <v>130.79117813264415</v>
      </c>
      <c r="I16" s="28">
        <v>855.25</v>
      </c>
    </row>
    <row r="17" spans="1:9" ht="37.5" customHeight="1">
      <c r="A17" s="39" t="s">
        <v>91</v>
      </c>
      <c r="B17" s="28">
        <v>52.9</v>
      </c>
      <c r="C17" s="28">
        <v>11.4</v>
      </c>
      <c r="D17" s="28">
        <v>24.16</v>
      </c>
      <c r="E17" s="26">
        <f t="shared" si="0"/>
        <v>45.6710775047259</v>
      </c>
      <c r="F17" s="26">
        <f t="shared" si="1"/>
        <v>211.9298245614035</v>
      </c>
      <c r="G17" s="28">
        <v>18.24</v>
      </c>
      <c r="H17" s="26">
        <f t="shared" si="2"/>
        <v>132.4561403508772</v>
      </c>
      <c r="I17" s="28">
        <v>7.01</v>
      </c>
    </row>
    <row r="18" spans="1:9" ht="56.25" customHeight="1">
      <c r="A18" s="39" t="s">
        <v>92</v>
      </c>
      <c r="B18" s="28">
        <v>14571.5</v>
      </c>
      <c r="C18" s="28">
        <v>4674.36</v>
      </c>
      <c r="D18" s="28">
        <v>4704.59</v>
      </c>
      <c r="E18" s="26">
        <f t="shared" si="0"/>
        <v>32.28624369488385</v>
      </c>
      <c r="F18" s="26">
        <f t="shared" si="1"/>
        <v>100.6467195509118</v>
      </c>
      <c r="G18" s="28">
        <v>3955.25</v>
      </c>
      <c r="H18" s="26">
        <f t="shared" si="2"/>
        <v>118.94545224701348</v>
      </c>
      <c r="I18" s="28">
        <v>1105.85</v>
      </c>
    </row>
    <row r="19" spans="1:9" ht="55.5" customHeight="1">
      <c r="A19" s="39" t="s">
        <v>93</v>
      </c>
      <c r="B19" s="28">
        <v>-1387.2</v>
      </c>
      <c r="C19" s="28">
        <v>-407.54</v>
      </c>
      <c r="D19" s="28">
        <v>-684.1</v>
      </c>
      <c r="E19" s="26">
        <f t="shared" si="0"/>
        <v>49.31516724336794</v>
      </c>
      <c r="F19" s="26">
        <f t="shared" si="1"/>
        <v>167.86082347745005</v>
      </c>
      <c r="G19" s="28">
        <v>-550.51</v>
      </c>
      <c r="H19" s="26">
        <f t="shared" si="2"/>
        <v>124.26658916277633</v>
      </c>
      <c r="I19" s="28">
        <v>-201.05</v>
      </c>
    </row>
    <row r="20" spans="1:9" ht="13.5" customHeight="1">
      <c r="A20" s="62" t="s">
        <v>7</v>
      </c>
      <c r="B20" s="35">
        <f>B21+B22+B23</f>
        <v>29971.8</v>
      </c>
      <c r="C20" s="35">
        <f>C21+C22+C23</f>
        <v>15867.5</v>
      </c>
      <c r="D20" s="35">
        <f>D21+D22+D23</f>
        <v>14897.210000000001</v>
      </c>
      <c r="E20" s="26">
        <f t="shared" si="0"/>
        <v>49.70408850986595</v>
      </c>
      <c r="F20" s="26">
        <f t="shared" si="1"/>
        <v>93.88504805419883</v>
      </c>
      <c r="G20" s="35">
        <f>G21+G22+G23</f>
        <v>15381.300000000001</v>
      </c>
      <c r="H20" s="26">
        <f t="shared" si="2"/>
        <v>96.8527367647728</v>
      </c>
      <c r="I20" s="35">
        <f>I21+I22+I23</f>
        <v>7355.12</v>
      </c>
    </row>
    <row r="21" spans="1:9" ht="12.75">
      <c r="A21" s="59" t="s">
        <v>96</v>
      </c>
      <c r="B21" s="28">
        <v>27972.7</v>
      </c>
      <c r="C21" s="28">
        <v>15206.33</v>
      </c>
      <c r="D21" s="28">
        <v>14043.76</v>
      </c>
      <c r="E21" s="26">
        <f t="shared" si="0"/>
        <v>50.20523581920945</v>
      </c>
      <c r="F21" s="26">
        <f t="shared" si="1"/>
        <v>92.3546970241998</v>
      </c>
      <c r="G21" s="28">
        <v>14753.25</v>
      </c>
      <c r="H21" s="26">
        <f t="shared" si="2"/>
        <v>95.19095792452511</v>
      </c>
      <c r="I21" s="28">
        <v>7295.08</v>
      </c>
    </row>
    <row r="22" spans="1:9" ht="18.75" customHeight="1">
      <c r="A22" s="59" t="s">
        <v>94</v>
      </c>
      <c r="B22" s="28">
        <v>622</v>
      </c>
      <c r="C22" s="28">
        <v>165.17</v>
      </c>
      <c r="D22" s="28">
        <v>694.6</v>
      </c>
      <c r="E22" s="26">
        <f t="shared" si="0"/>
        <v>111.67202572347267</v>
      </c>
      <c r="F22" s="26">
        <f t="shared" si="1"/>
        <v>420.53641702488346</v>
      </c>
      <c r="G22" s="28">
        <v>152.44</v>
      </c>
      <c r="H22" s="26">
        <f t="shared" si="2"/>
        <v>455.65468381002364</v>
      </c>
      <c r="I22" s="28">
        <v>8.06</v>
      </c>
    </row>
    <row r="23" spans="1:9" ht="26.25" customHeight="1">
      <c r="A23" s="59" t="s">
        <v>95</v>
      </c>
      <c r="B23" s="28">
        <v>1377.1</v>
      </c>
      <c r="C23" s="28">
        <v>496</v>
      </c>
      <c r="D23" s="28">
        <v>158.85</v>
      </c>
      <c r="E23" s="26">
        <f t="shared" si="0"/>
        <v>11.53511001379711</v>
      </c>
      <c r="F23" s="26">
        <f t="shared" si="1"/>
        <v>32.02620967741935</v>
      </c>
      <c r="G23" s="28">
        <v>475.61</v>
      </c>
      <c r="H23" s="26">
        <f t="shared" si="2"/>
        <v>33.3992136414289</v>
      </c>
      <c r="I23" s="28">
        <v>51.98</v>
      </c>
    </row>
    <row r="24" spans="1:9" ht="15.75" customHeight="1">
      <c r="A24" s="62" t="s">
        <v>8</v>
      </c>
      <c r="B24" s="35">
        <f>SUM(B25:B26)</f>
        <v>31321.03</v>
      </c>
      <c r="C24" s="35">
        <f>SUM(C25:C26)</f>
        <v>5711.46</v>
      </c>
      <c r="D24" s="35">
        <f>SUM(D25:D26)</f>
        <v>6193.21</v>
      </c>
      <c r="E24" s="26">
        <f t="shared" si="0"/>
        <v>19.773328016351954</v>
      </c>
      <c r="F24" s="26">
        <f t="shared" si="1"/>
        <v>108.43479600662526</v>
      </c>
      <c r="G24" s="35">
        <f>SUM(G25:G26)</f>
        <v>6125.01</v>
      </c>
      <c r="H24" s="26">
        <f t="shared" si="2"/>
        <v>101.11346756984886</v>
      </c>
      <c r="I24" s="35">
        <f>SUM(I25:I26)</f>
        <v>2534.3100000000004</v>
      </c>
    </row>
    <row r="25" spans="1:9" ht="12.75">
      <c r="A25" s="59" t="s">
        <v>119</v>
      </c>
      <c r="B25" s="28">
        <v>14091.86</v>
      </c>
      <c r="C25" s="28">
        <v>970.29</v>
      </c>
      <c r="D25" s="28">
        <v>1442.09</v>
      </c>
      <c r="E25" s="26">
        <f t="shared" si="0"/>
        <v>10.233496500816782</v>
      </c>
      <c r="F25" s="26">
        <f t="shared" si="1"/>
        <v>148.6246379948263</v>
      </c>
      <c r="G25" s="28">
        <v>817</v>
      </c>
      <c r="H25" s="26">
        <f t="shared" si="2"/>
        <v>176.51040391676867</v>
      </c>
      <c r="I25" s="28">
        <v>344.28</v>
      </c>
    </row>
    <row r="26" spans="1:9" ht="12.75">
      <c r="A26" s="59" t="s">
        <v>120</v>
      </c>
      <c r="B26" s="28">
        <v>17229.17</v>
      </c>
      <c r="C26" s="28">
        <v>4741.17</v>
      </c>
      <c r="D26" s="28">
        <v>4751.12</v>
      </c>
      <c r="E26" s="26">
        <f t="shared" si="0"/>
        <v>27.576023685412594</v>
      </c>
      <c r="F26" s="26">
        <f t="shared" si="1"/>
        <v>100.20986380998782</v>
      </c>
      <c r="G26" s="28">
        <v>5308.01</v>
      </c>
      <c r="H26" s="26">
        <f t="shared" si="2"/>
        <v>89.5084975348577</v>
      </c>
      <c r="I26" s="28">
        <v>2190.03</v>
      </c>
    </row>
    <row r="27" spans="1:9" ht="12.75">
      <c r="A27" s="55" t="s">
        <v>9</v>
      </c>
      <c r="B27" s="35">
        <f>B28+B29+B30</f>
        <v>16801.6</v>
      </c>
      <c r="C27" s="35">
        <f>C28+C29+C30</f>
        <v>5607.12</v>
      </c>
      <c r="D27" s="35">
        <f>D28+D29+D30</f>
        <v>4831.3099999999995</v>
      </c>
      <c r="E27" s="26">
        <f t="shared" si="0"/>
        <v>28.755059041996</v>
      </c>
      <c r="F27" s="26">
        <f t="shared" si="1"/>
        <v>86.16384168699796</v>
      </c>
      <c r="G27" s="35">
        <f>G28+G29+G30</f>
        <v>5431.63</v>
      </c>
      <c r="H27" s="26">
        <f t="shared" si="2"/>
        <v>88.94770078226976</v>
      </c>
      <c r="I27" s="35">
        <f>I28+I29+I30</f>
        <v>1694.3899999999999</v>
      </c>
    </row>
    <row r="28" spans="1:9" ht="25.5">
      <c r="A28" s="59" t="s">
        <v>10</v>
      </c>
      <c r="B28" s="28">
        <v>16670</v>
      </c>
      <c r="C28" s="28">
        <v>5581.92</v>
      </c>
      <c r="D28" s="28">
        <v>4805.11</v>
      </c>
      <c r="E28" s="26">
        <f t="shared" si="0"/>
        <v>28.8248950209958</v>
      </c>
      <c r="F28" s="26">
        <f t="shared" si="1"/>
        <v>86.08346232120847</v>
      </c>
      <c r="G28" s="28">
        <v>5335.43</v>
      </c>
      <c r="H28" s="26" t="s">
        <v>124</v>
      </c>
      <c r="I28" s="28">
        <v>1677.79</v>
      </c>
    </row>
    <row r="29" spans="1:9" ht="25.5">
      <c r="A29" s="59" t="s">
        <v>98</v>
      </c>
      <c r="B29" s="28">
        <v>81.6</v>
      </c>
      <c r="C29" s="28">
        <v>15.2</v>
      </c>
      <c r="D29" s="28">
        <v>11.2</v>
      </c>
      <c r="E29" s="26">
        <f t="shared" si="0"/>
        <v>13.725490196078432</v>
      </c>
      <c r="F29" s="26">
        <f t="shared" si="1"/>
        <v>73.68421052631578</v>
      </c>
      <c r="G29" s="28">
        <v>11.2</v>
      </c>
      <c r="H29" s="26" t="s">
        <v>124</v>
      </c>
      <c r="I29" s="28">
        <v>1.6</v>
      </c>
    </row>
    <row r="30" spans="1:9" ht="25.5">
      <c r="A30" s="59" t="s">
        <v>97</v>
      </c>
      <c r="B30" s="28">
        <v>50</v>
      </c>
      <c r="C30" s="28">
        <v>10</v>
      </c>
      <c r="D30" s="28">
        <v>15</v>
      </c>
      <c r="E30" s="26">
        <f t="shared" si="0"/>
        <v>30</v>
      </c>
      <c r="F30" s="26">
        <f t="shared" si="1"/>
        <v>150</v>
      </c>
      <c r="G30" s="28">
        <v>85</v>
      </c>
      <c r="H30" s="26" t="s">
        <v>124</v>
      </c>
      <c r="I30" s="28">
        <v>15</v>
      </c>
    </row>
    <row r="31" spans="1:9" ht="25.5">
      <c r="A31" s="62" t="s">
        <v>11</v>
      </c>
      <c r="B31" s="35">
        <f>$32:$32+$33:$33</f>
        <v>0</v>
      </c>
      <c r="C31" s="35">
        <f>C32+C33</f>
        <v>0</v>
      </c>
      <c r="D31" s="35">
        <f>D32+D33</f>
        <v>0.14</v>
      </c>
      <c r="E31" s="26" t="s">
        <v>124</v>
      </c>
      <c r="F31" s="26" t="e">
        <f t="shared" si="1"/>
        <v>#DIV/0!</v>
      </c>
      <c r="G31" s="35">
        <f>G32+G33</f>
        <v>0.1</v>
      </c>
      <c r="H31" s="26" t="s">
        <v>124</v>
      </c>
      <c r="I31" s="35">
        <f>I32+I33</f>
        <v>0</v>
      </c>
    </row>
    <row r="32" spans="1:9" ht="25.5">
      <c r="A32" s="59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 t="e">
        <f t="shared" si="1"/>
        <v>#DIV/0!</v>
      </c>
      <c r="G32" s="28">
        <v>0.1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</v>
      </c>
      <c r="E33" s="26" t="s">
        <v>125</v>
      </c>
      <c r="F33" s="26" t="e">
        <f t="shared" si="1"/>
        <v>#DIV/0!</v>
      </c>
      <c r="G33" s="28">
        <v>0</v>
      </c>
      <c r="H33" s="26" t="s">
        <v>124</v>
      </c>
      <c r="I33" s="28">
        <v>0</v>
      </c>
    </row>
    <row r="34" spans="1:9" ht="38.25">
      <c r="A34" s="62" t="s">
        <v>12</v>
      </c>
      <c r="B34" s="35">
        <f>B35+B37+B38+B39+B40+B41+B36</f>
        <v>40711.88</v>
      </c>
      <c r="C34" s="35">
        <f>C35+C37+C38+C39+C40+C41+C36</f>
        <v>13017.84</v>
      </c>
      <c r="D34" s="35">
        <f>D35+D37+D38+D39+D40+D41+D36</f>
        <v>13569.48</v>
      </c>
      <c r="E34" s="26">
        <f>$D:$D/$B:$B*100</f>
        <v>33.33051679264136</v>
      </c>
      <c r="F34" s="26">
        <f t="shared" si="1"/>
        <v>104.23756936634649</v>
      </c>
      <c r="G34" s="35">
        <f>G35+G37+G38+G39+G40+G41+G36</f>
        <v>11426.130000000001</v>
      </c>
      <c r="H34" s="26">
        <f>$D:$D/$G:$G*100</f>
        <v>118.75831974605573</v>
      </c>
      <c r="I34" s="35">
        <f>I35+I37+I38+I39+I40+I41+I36</f>
        <v>5680.549999999999</v>
      </c>
    </row>
    <row r="35" spans="1:9" ht="76.5">
      <c r="A35" s="59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142</v>
      </c>
      <c r="B36" s="28">
        <v>23483</v>
      </c>
      <c r="C36" s="28">
        <v>6500</v>
      </c>
      <c r="D36" s="28">
        <v>7490.79</v>
      </c>
      <c r="E36" s="26">
        <f>$D:$D/$B:$B*100</f>
        <v>31.898777839287995</v>
      </c>
      <c r="F36" s="26">
        <f>$D:$D/$C:$C*100</f>
        <v>115.24292307692308</v>
      </c>
      <c r="G36" s="28">
        <v>6687.31</v>
      </c>
      <c r="H36" s="29"/>
      <c r="I36" s="28">
        <v>3720.5</v>
      </c>
    </row>
    <row r="37" spans="1:9" ht="81.75" customHeight="1">
      <c r="A37" s="59" t="s">
        <v>143</v>
      </c>
      <c r="B37" s="28">
        <v>0</v>
      </c>
      <c r="C37" s="28">
        <v>0</v>
      </c>
      <c r="D37" s="28">
        <v>0</v>
      </c>
      <c r="E37" s="26">
        <v>0</v>
      </c>
      <c r="F37" s="26">
        <v>0</v>
      </c>
      <c r="G37" s="28">
        <v>0</v>
      </c>
      <c r="H37" s="29"/>
      <c r="I37" s="28">
        <v>0</v>
      </c>
    </row>
    <row r="38" spans="1:9" ht="76.5">
      <c r="A38" s="59" t="s">
        <v>144</v>
      </c>
      <c r="B38" s="28">
        <v>0</v>
      </c>
      <c r="C38" s="28">
        <v>0</v>
      </c>
      <c r="D38" s="28">
        <v>93.5</v>
      </c>
      <c r="E38" s="26" t="s">
        <v>125</v>
      </c>
      <c r="F38" s="26">
        <v>0</v>
      </c>
      <c r="G38" s="28">
        <v>20.15</v>
      </c>
      <c r="H38" s="29"/>
      <c r="I38" s="28">
        <v>30.57</v>
      </c>
    </row>
    <row r="39" spans="1:9" ht="38.25">
      <c r="A39" s="59" t="s">
        <v>145</v>
      </c>
      <c r="B39" s="28">
        <v>13501.3</v>
      </c>
      <c r="C39" s="28">
        <v>4500.44</v>
      </c>
      <c r="D39" s="28">
        <v>5060.93</v>
      </c>
      <c r="E39" s="26">
        <f aca="true" t="shared" si="3" ref="E39:E44">$D:$D/$B:$B*100</f>
        <v>37.48476072674484</v>
      </c>
      <c r="F39" s="26">
        <f aca="true" t="shared" si="4" ref="F39:F44">$D:$D/$C:$C*100</f>
        <v>112.45411559758602</v>
      </c>
      <c r="G39" s="28">
        <v>3825.02</v>
      </c>
      <c r="H39" s="29"/>
      <c r="I39" s="28">
        <v>1511.11</v>
      </c>
    </row>
    <row r="40" spans="1:9" ht="51">
      <c r="A40" s="59" t="s">
        <v>146</v>
      </c>
      <c r="B40" s="28">
        <v>1025</v>
      </c>
      <c r="C40" s="28">
        <v>1025</v>
      </c>
      <c r="D40" s="28">
        <v>88.59</v>
      </c>
      <c r="E40" s="26">
        <f t="shared" si="3"/>
        <v>8.642926829268294</v>
      </c>
      <c r="F40" s="26">
        <f t="shared" si="4"/>
        <v>8.642926829268294</v>
      </c>
      <c r="G40" s="28">
        <v>74.33</v>
      </c>
      <c r="H40" s="29"/>
      <c r="I40" s="28">
        <v>88.59</v>
      </c>
    </row>
    <row r="41" spans="1:9" ht="76.5">
      <c r="A41" s="63" t="s">
        <v>147</v>
      </c>
      <c r="B41" s="28">
        <v>2702.58</v>
      </c>
      <c r="C41" s="28">
        <v>992.4</v>
      </c>
      <c r="D41" s="28">
        <v>835.67</v>
      </c>
      <c r="E41" s="26">
        <f t="shared" si="3"/>
        <v>30.921193822199527</v>
      </c>
      <c r="F41" s="26">
        <f t="shared" si="4"/>
        <v>84.20697299476018</v>
      </c>
      <c r="G41" s="28">
        <v>819.32</v>
      </c>
      <c r="H41" s="29"/>
      <c r="I41" s="28">
        <v>329.78</v>
      </c>
    </row>
    <row r="42" spans="1:9" ht="25.5">
      <c r="A42" s="56" t="s">
        <v>13</v>
      </c>
      <c r="B42" s="27">
        <v>643.1</v>
      </c>
      <c r="C42" s="27">
        <v>231.71</v>
      </c>
      <c r="D42" s="27">
        <v>307.75</v>
      </c>
      <c r="E42" s="26">
        <f t="shared" si="3"/>
        <v>47.8541439900482</v>
      </c>
      <c r="F42" s="26">
        <f t="shared" si="4"/>
        <v>132.81688317293168</v>
      </c>
      <c r="G42" s="27">
        <v>212.18</v>
      </c>
      <c r="H42" s="26">
        <f aca="true" t="shared" si="5" ref="H42:H51">$D:$D/$G:$G*100</f>
        <v>145.04194551795644</v>
      </c>
      <c r="I42" s="27">
        <v>73.61</v>
      </c>
    </row>
    <row r="43" spans="1:9" ht="25.5">
      <c r="A43" s="56" t="s">
        <v>104</v>
      </c>
      <c r="B43" s="27">
        <v>4770.21</v>
      </c>
      <c r="C43" s="27">
        <v>523.74</v>
      </c>
      <c r="D43" s="27">
        <v>757.96</v>
      </c>
      <c r="E43" s="26">
        <f t="shared" si="3"/>
        <v>15.889447215112124</v>
      </c>
      <c r="F43" s="26">
        <f t="shared" si="4"/>
        <v>144.72066292435179</v>
      </c>
      <c r="G43" s="27">
        <v>361.62</v>
      </c>
      <c r="H43" s="26">
        <f t="shared" si="5"/>
        <v>209.60123886953156</v>
      </c>
      <c r="I43" s="27">
        <v>290.24</v>
      </c>
    </row>
    <row r="44" spans="1:9" ht="25.5">
      <c r="A44" s="62" t="s">
        <v>14</v>
      </c>
      <c r="B44" s="35">
        <f>B45+B46+B47</f>
        <v>7560.18</v>
      </c>
      <c r="C44" s="35">
        <f>C45+C46+C47</f>
        <v>370</v>
      </c>
      <c r="D44" s="35">
        <f>D45+D46+D47</f>
        <v>907.4100000000001</v>
      </c>
      <c r="E44" s="26">
        <f t="shared" si="3"/>
        <v>12.002492004158631</v>
      </c>
      <c r="F44" s="26">
        <f t="shared" si="4"/>
        <v>245.24594594594595</v>
      </c>
      <c r="G44" s="35">
        <f>G45+G46+G47</f>
        <v>2829.8399999999997</v>
      </c>
      <c r="H44" s="26">
        <f t="shared" si="5"/>
        <v>32.065770502925965</v>
      </c>
      <c r="I44" s="35">
        <f>I45+I46+I47</f>
        <v>171.16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19.41</v>
      </c>
      <c r="H45" s="26">
        <f t="shared" si="5"/>
        <v>0</v>
      </c>
      <c r="I45" s="28">
        <v>0</v>
      </c>
    </row>
    <row r="46" spans="1:9" ht="76.5">
      <c r="A46" s="59" t="s">
        <v>102</v>
      </c>
      <c r="B46" s="28">
        <v>5000</v>
      </c>
      <c r="C46" s="28">
        <v>0</v>
      </c>
      <c r="D46" s="28">
        <v>50.31</v>
      </c>
      <c r="E46" s="26" t="s">
        <v>125</v>
      </c>
      <c r="F46" s="26">
        <v>0</v>
      </c>
      <c r="G46" s="28">
        <v>717.54</v>
      </c>
      <c r="H46" s="26">
        <f t="shared" si="5"/>
        <v>7.0114558073417514</v>
      </c>
      <c r="I46" s="28">
        <v>12.54</v>
      </c>
    </row>
    <row r="47" spans="1:9" ht="12.75">
      <c r="A47" s="63" t="s">
        <v>100</v>
      </c>
      <c r="B47" s="28">
        <v>2560.18</v>
      </c>
      <c r="C47" s="28">
        <v>370</v>
      </c>
      <c r="D47" s="28">
        <v>857.1</v>
      </c>
      <c r="E47" s="26">
        <f aca="true" t="shared" si="6" ref="E47:E52">$D:$D/$B:$B*100</f>
        <v>33.478114820051715</v>
      </c>
      <c r="F47" s="26">
        <f aca="true" t="shared" si="7" ref="F47:F52">$D:$D/$C:$C*100</f>
        <v>231.64864864864865</v>
      </c>
      <c r="G47" s="28">
        <v>2092.89</v>
      </c>
      <c r="H47" s="26">
        <f t="shared" si="5"/>
        <v>40.95294067055603</v>
      </c>
      <c r="I47" s="28">
        <v>158.62</v>
      </c>
    </row>
    <row r="48" spans="1:9" ht="12.75">
      <c r="A48" s="56" t="s">
        <v>15</v>
      </c>
      <c r="B48" s="35">
        <f>B49+B50+B51+B54+B55+B56+B58+B60+B61+B63+B64+B52+B53+B62+B57</f>
        <v>10329.960000000001</v>
      </c>
      <c r="C48" s="35">
        <f>C49+C50+C51+C54+C55+C56+C58+C60+C61+C63+C64+C52+C53+C62+C57</f>
        <v>4192.6</v>
      </c>
      <c r="D48" s="35">
        <f>D49+D50+D51+D54+D55+D56+D58+D60+D61+D63+D64+D52+D53+D62+D57</f>
        <v>3919.9500000000003</v>
      </c>
      <c r="E48" s="26">
        <f t="shared" si="6"/>
        <v>37.947387986013496</v>
      </c>
      <c r="F48" s="26">
        <f t="shared" si="7"/>
        <v>93.49687544721652</v>
      </c>
      <c r="G48" s="35">
        <f>G49+G50+G51+G54+G55+G56+G58+G60+G61+G63+G64+G52+G53+G62+G57</f>
        <v>4141.0599999999995</v>
      </c>
      <c r="H48" s="26">
        <f t="shared" si="5"/>
        <v>94.66054585057934</v>
      </c>
      <c r="I48" s="35">
        <f>I49+I50+I51+I54+I55+I56+I58+I60+I61+I63+I64+I52+I53+I62+I57</f>
        <v>958.83</v>
      </c>
    </row>
    <row r="49" spans="1:9" ht="25.5">
      <c r="A49" s="59" t="s">
        <v>16</v>
      </c>
      <c r="B49" s="28">
        <v>214</v>
      </c>
      <c r="C49" s="28">
        <v>71</v>
      </c>
      <c r="D49" s="28">
        <v>91.99</v>
      </c>
      <c r="E49" s="26">
        <f t="shared" si="6"/>
        <v>42.98598130841121</v>
      </c>
      <c r="F49" s="26">
        <f t="shared" si="7"/>
        <v>129.56338028169014</v>
      </c>
      <c r="G49" s="28">
        <v>71.66</v>
      </c>
      <c r="H49" s="26">
        <f t="shared" si="5"/>
        <v>128.37008093776166</v>
      </c>
      <c r="I49" s="28">
        <v>21.62</v>
      </c>
    </row>
    <row r="50" spans="1:9" ht="52.5" customHeight="1">
      <c r="A50" s="59" t="s">
        <v>114</v>
      </c>
      <c r="B50" s="28">
        <v>240</v>
      </c>
      <c r="C50" s="28">
        <v>60</v>
      </c>
      <c r="D50" s="28">
        <v>219.63</v>
      </c>
      <c r="E50" s="26">
        <f t="shared" si="6"/>
        <v>91.5125</v>
      </c>
      <c r="F50" s="26">
        <f t="shared" si="7"/>
        <v>366.05</v>
      </c>
      <c r="G50" s="28">
        <v>34</v>
      </c>
      <c r="H50" s="26">
        <f t="shared" si="5"/>
        <v>645.9705882352941</v>
      </c>
      <c r="I50" s="28">
        <v>82.5</v>
      </c>
    </row>
    <row r="51" spans="1:9" ht="63.75">
      <c r="A51" s="59" t="s">
        <v>112</v>
      </c>
      <c r="B51" s="28">
        <v>600</v>
      </c>
      <c r="C51" s="28">
        <v>257.9</v>
      </c>
      <c r="D51" s="28">
        <v>161.38</v>
      </c>
      <c r="E51" s="26">
        <f t="shared" si="6"/>
        <v>26.896666666666665</v>
      </c>
      <c r="F51" s="26">
        <f t="shared" si="7"/>
        <v>62.57464133385034</v>
      </c>
      <c r="G51" s="28">
        <v>231.21</v>
      </c>
      <c r="H51" s="26">
        <f t="shared" si="5"/>
        <v>69.7980191168202</v>
      </c>
      <c r="I51" s="28">
        <v>6.85</v>
      </c>
    </row>
    <row r="52" spans="1:9" ht="38.25">
      <c r="A52" s="59" t="s">
        <v>126</v>
      </c>
      <c r="B52" s="28">
        <v>1.6</v>
      </c>
      <c r="C52" s="28">
        <v>0.8</v>
      </c>
      <c r="D52" s="28">
        <v>0</v>
      </c>
      <c r="E52" s="26">
        <f t="shared" si="6"/>
        <v>0</v>
      </c>
      <c r="F52" s="26">
        <f t="shared" si="7"/>
        <v>0</v>
      </c>
      <c r="G52" s="28">
        <v>0</v>
      </c>
      <c r="H52" s="26" t="s">
        <v>125</v>
      </c>
      <c r="I52" s="28">
        <v>0</v>
      </c>
    </row>
    <row r="53" spans="1:9" ht="51">
      <c r="A53" s="59" t="s">
        <v>127</v>
      </c>
      <c r="B53" s="28">
        <v>0</v>
      </c>
      <c r="C53" s="28">
        <v>0</v>
      </c>
      <c r="D53" s="28">
        <v>9.4</v>
      </c>
      <c r="E53" s="26" t="s">
        <v>125</v>
      </c>
      <c r="F53" s="26">
        <v>0</v>
      </c>
      <c r="G53" s="28">
        <v>0</v>
      </c>
      <c r="H53" s="26">
        <v>0</v>
      </c>
      <c r="I53" s="28">
        <v>9.4</v>
      </c>
    </row>
    <row r="54" spans="1:9" ht="38.25">
      <c r="A54" s="59" t="s">
        <v>17</v>
      </c>
      <c r="B54" s="28">
        <v>1800</v>
      </c>
      <c r="C54" s="28">
        <v>1211.6</v>
      </c>
      <c r="D54" s="28">
        <v>435.54</v>
      </c>
      <c r="E54" s="26">
        <f>$D:$D/$B:$B*100</f>
        <v>24.19666666666667</v>
      </c>
      <c r="F54" s="26">
        <f>$D:$D/$C:$C*100</f>
        <v>35.94750742819413</v>
      </c>
      <c r="G54" s="28">
        <v>1210.48</v>
      </c>
      <c r="H54" s="26">
        <f>$D:$D/$G:$G*100</f>
        <v>35.9807679598176</v>
      </c>
      <c r="I54" s="28">
        <v>272.54</v>
      </c>
    </row>
    <row r="55" spans="1:9" ht="29.25" customHeight="1">
      <c r="A55" s="59" t="s">
        <v>18</v>
      </c>
      <c r="B55" s="28">
        <v>3620</v>
      </c>
      <c r="C55" s="28">
        <v>795.2</v>
      </c>
      <c r="D55" s="28">
        <v>1930</v>
      </c>
      <c r="E55" s="26">
        <f>$D:$D/$B:$B*100</f>
        <v>53.31491712707182</v>
      </c>
      <c r="F55" s="26">
        <f>$D:$D/$C:$C*100</f>
        <v>242.70623742454725</v>
      </c>
      <c r="G55" s="28">
        <v>889.55</v>
      </c>
      <c r="H55" s="26">
        <f>$D:$D/$G:$G*100</f>
        <v>216.96363329773482</v>
      </c>
      <c r="I55" s="28">
        <v>428.5</v>
      </c>
    </row>
    <row r="56" spans="1:9" ht="38.25" customHeight="1">
      <c r="A56" s="59" t="s">
        <v>19</v>
      </c>
      <c r="B56" s="28">
        <v>30</v>
      </c>
      <c r="C56" s="28">
        <v>5</v>
      </c>
      <c r="D56" s="28">
        <v>0.25</v>
      </c>
      <c r="E56" s="26">
        <f>$D:$D/$B:$B*100</f>
        <v>0.8333333333333334</v>
      </c>
      <c r="F56" s="26">
        <f>$D:$D/$C:$C*100</f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9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>
        <v>0</v>
      </c>
      <c r="H59" s="26" t="s">
        <v>125</v>
      </c>
      <c r="I59" s="28">
        <v>0</v>
      </c>
    </row>
    <row r="60" spans="1:9" ht="63.75">
      <c r="A60" s="59" t="s">
        <v>103</v>
      </c>
      <c r="B60" s="28">
        <v>14.38</v>
      </c>
      <c r="C60" s="28">
        <v>5</v>
      </c>
      <c r="D60" s="28">
        <v>1.86</v>
      </c>
      <c r="E60" s="26">
        <f>$D:$D/$B:$B*100</f>
        <v>12.934631432545201</v>
      </c>
      <c r="F60" s="26">
        <f>$D:$D/$C:$C*100</f>
        <v>37.2</v>
      </c>
      <c r="G60" s="28">
        <v>0.51</v>
      </c>
      <c r="H60" s="26">
        <f>$D:$D/$G:$G*100</f>
        <v>364.70588235294116</v>
      </c>
      <c r="I60" s="28">
        <v>0</v>
      </c>
    </row>
    <row r="61" spans="1:9" ht="76.5">
      <c r="A61" s="59" t="s">
        <v>148</v>
      </c>
      <c r="B61" s="28">
        <v>1501.78</v>
      </c>
      <c r="C61" s="28">
        <v>850.5</v>
      </c>
      <c r="D61" s="28">
        <v>145.82</v>
      </c>
      <c r="E61" s="26">
        <f>$D:$D/$B:$B*100</f>
        <v>9.709811024251222</v>
      </c>
      <c r="F61" s="26">
        <f>$D:$D/$C:$C*100</f>
        <v>17.145208700764254</v>
      </c>
      <c r="G61" s="28">
        <v>774.2</v>
      </c>
      <c r="H61" s="26">
        <f>$D:$D/$G:$G*100</f>
        <v>18.834926375613534</v>
      </c>
      <c r="I61" s="28">
        <v>49.71</v>
      </c>
    </row>
    <row r="62" spans="1:9" ht="76.5">
      <c r="A62" s="59" t="s">
        <v>128</v>
      </c>
      <c r="B62" s="28">
        <v>0</v>
      </c>
      <c r="C62" s="28">
        <v>0</v>
      </c>
      <c r="D62" s="28">
        <v>501.2</v>
      </c>
      <c r="E62" s="26" t="s">
        <v>125</v>
      </c>
      <c r="F62" s="26">
        <v>0</v>
      </c>
      <c r="G62" s="28">
        <v>0</v>
      </c>
      <c r="H62" s="26" t="s">
        <v>125</v>
      </c>
      <c r="I62" s="28">
        <v>0</v>
      </c>
    </row>
    <row r="63" spans="1:9" ht="54" customHeight="1">
      <c r="A63" s="59" t="s">
        <v>86</v>
      </c>
      <c r="B63" s="28">
        <v>50</v>
      </c>
      <c r="C63" s="28">
        <v>18</v>
      </c>
      <c r="D63" s="28">
        <v>22.38</v>
      </c>
      <c r="E63" s="26">
        <f>$D:$D/$B:$B*100</f>
        <v>44.76</v>
      </c>
      <c r="F63" s="26">
        <f>$D:$D/$C:$C*100</f>
        <v>124.33333333333331</v>
      </c>
      <c r="G63" s="28">
        <v>18.27</v>
      </c>
      <c r="H63" s="26">
        <f aca="true" t="shared" si="8" ref="H63:H71">$D:$D/$G:$G*100</f>
        <v>122.49589490968802</v>
      </c>
      <c r="I63" s="28">
        <v>5.74</v>
      </c>
    </row>
    <row r="64" spans="1:9" ht="38.25">
      <c r="A64" s="59" t="s">
        <v>21</v>
      </c>
      <c r="B64" s="28">
        <v>2157</v>
      </c>
      <c r="C64" s="28">
        <v>837.6</v>
      </c>
      <c r="D64" s="28">
        <v>400.5</v>
      </c>
      <c r="E64" s="26">
        <f>$D:$D/$B:$B*100</f>
        <v>18.567454798331013</v>
      </c>
      <c r="F64" s="26">
        <f>$D:$D/$C:$C*100</f>
        <v>47.815186246418335</v>
      </c>
      <c r="G64" s="28">
        <v>836.18</v>
      </c>
      <c r="H64" s="26">
        <f t="shared" si="8"/>
        <v>47.8963859456098</v>
      </c>
      <c r="I64" s="28">
        <v>81.97</v>
      </c>
    </row>
    <row r="65" spans="1:9" ht="12.75">
      <c r="A65" s="55" t="s">
        <v>22</v>
      </c>
      <c r="B65" s="27">
        <v>0</v>
      </c>
      <c r="C65" s="27">
        <v>0</v>
      </c>
      <c r="D65" s="27">
        <v>52.77</v>
      </c>
      <c r="E65" s="26" t="s">
        <v>125</v>
      </c>
      <c r="F65" s="26">
        <v>0</v>
      </c>
      <c r="G65" s="27">
        <v>97.03</v>
      </c>
      <c r="H65" s="26">
        <f t="shared" si="8"/>
        <v>54.385241677831594</v>
      </c>
      <c r="I65" s="27">
        <v>2.23</v>
      </c>
    </row>
    <row r="66" spans="1:9" ht="12.75">
      <c r="A66" s="62" t="s">
        <v>23</v>
      </c>
      <c r="B66" s="35">
        <f>B8+B15+B20+B24+B27+B31+B34+B42+B43+B44+B65+B48</f>
        <v>423482.45</v>
      </c>
      <c r="C66" s="35">
        <f>C8+C15+C20+C24+C27+C31+C34+C42+C43+C44+C65+C48</f>
        <v>123947.13000000002</v>
      </c>
      <c r="D66" s="35">
        <f>D8+D15+D20+D24+D27+D31+D34+D42+D43+D44+D65+D48</f>
        <v>127086.62000000001</v>
      </c>
      <c r="E66" s="26">
        <f aca="true" t="shared" si="9" ref="E66:E72">$D:$D/$B:$B*100</f>
        <v>30.00989061057902</v>
      </c>
      <c r="F66" s="26">
        <f aca="true" t="shared" si="10" ref="F66:F72">$D:$D/$C:$C*100</f>
        <v>102.53292674061916</v>
      </c>
      <c r="G66" s="35">
        <f>G8+G15+G20+G24+G27+G31+G34+G42+G43+G44+G65+G48</f>
        <v>120788.38</v>
      </c>
      <c r="H66" s="26">
        <f t="shared" si="8"/>
        <v>105.21427640638943</v>
      </c>
      <c r="I66" s="35">
        <f>I8+I15+I20+I24+I27+I31+I34+I42+I43+I44+I65+I48</f>
        <v>42224.69</v>
      </c>
    </row>
    <row r="67" spans="1:9" ht="12.75" customHeight="1" hidden="1">
      <c r="A67" s="62" t="s">
        <v>24</v>
      </c>
      <c r="B67" s="35">
        <f>B68+B74+B73</f>
        <v>1683837.68</v>
      </c>
      <c r="C67" s="35">
        <f>C68+C74+C73</f>
        <v>479860.42999999993</v>
      </c>
      <c r="D67" s="35">
        <f>D68+D74+D73</f>
        <v>479824.47000000003</v>
      </c>
      <c r="E67" s="26">
        <f t="shared" si="9"/>
        <v>28.495886254309266</v>
      </c>
      <c r="F67" s="26">
        <f t="shared" si="10"/>
        <v>99.99250615434161</v>
      </c>
      <c r="G67" s="35">
        <f>G68+G74+G73</f>
        <v>451852.12</v>
      </c>
      <c r="H67" s="26">
        <f t="shared" si="8"/>
        <v>106.1905983754154</v>
      </c>
      <c r="I67" s="35">
        <f>I68+I74+I73</f>
        <v>166076.5</v>
      </c>
    </row>
    <row r="68" spans="1:9" ht="24.75" customHeight="1" hidden="1">
      <c r="A68" s="62" t="s">
        <v>25</v>
      </c>
      <c r="B68" s="35">
        <f>B69+B70+B72+B71</f>
        <v>1684692.71</v>
      </c>
      <c r="C68" s="35">
        <f>C69+C70+C72+C71</f>
        <v>480715.45999999996</v>
      </c>
      <c r="D68" s="35">
        <f>D69+D70+D72+D71</f>
        <v>480686.55000000005</v>
      </c>
      <c r="E68" s="26">
        <f t="shared" si="9"/>
        <v>28.53259512234727</v>
      </c>
      <c r="F68" s="26">
        <f t="shared" si="10"/>
        <v>99.99398604738032</v>
      </c>
      <c r="G68" s="35">
        <f>G69+G70+G72+G71</f>
        <v>454886.42</v>
      </c>
      <c r="H68" s="26">
        <f t="shared" si="8"/>
        <v>105.67177406615042</v>
      </c>
      <c r="I68" s="35">
        <f>I69+I70+I72+I71</f>
        <v>166083.55</v>
      </c>
    </row>
    <row r="69" spans="1:9" ht="12.75" customHeight="1" hidden="1">
      <c r="A69" s="59" t="s">
        <v>121</v>
      </c>
      <c r="B69" s="28">
        <v>363513.7</v>
      </c>
      <c r="C69" s="28">
        <v>149600.69999999998</v>
      </c>
      <c r="D69" s="28">
        <v>149600.68</v>
      </c>
      <c r="E69" s="26">
        <f t="shared" si="9"/>
        <v>41.15406929642542</v>
      </c>
      <c r="F69" s="26">
        <f t="shared" si="10"/>
        <v>99.99998663107861</v>
      </c>
      <c r="G69" s="28">
        <v>158070</v>
      </c>
      <c r="H69" s="26">
        <f t="shared" si="8"/>
        <v>94.64204466375656</v>
      </c>
      <c r="I69" s="28">
        <v>51609.1</v>
      </c>
    </row>
    <row r="70" spans="1:9" ht="12.75" customHeight="1" hidden="1">
      <c r="A70" s="59" t="s">
        <v>122</v>
      </c>
      <c r="B70" s="28">
        <v>340452.21</v>
      </c>
      <c r="C70" s="28">
        <v>39384</v>
      </c>
      <c r="D70" s="28">
        <v>39384</v>
      </c>
      <c r="E70" s="26">
        <f t="shared" si="9"/>
        <v>11.568143440748996</v>
      </c>
      <c r="F70" s="26">
        <f t="shared" si="10"/>
        <v>100</v>
      </c>
      <c r="G70" s="28">
        <v>22044.3</v>
      </c>
      <c r="H70" s="26">
        <f t="shared" si="8"/>
        <v>178.65842870946233</v>
      </c>
      <c r="I70" s="28">
        <v>8108.3</v>
      </c>
    </row>
    <row r="71" spans="1:9" ht="12.75">
      <c r="A71" s="59" t="s">
        <v>123</v>
      </c>
      <c r="B71" s="28">
        <v>979142.23</v>
      </c>
      <c r="C71" s="28">
        <v>290146.19</v>
      </c>
      <c r="D71" s="28">
        <v>290117.29000000004</v>
      </c>
      <c r="E71" s="26">
        <f t="shared" si="9"/>
        <v>29.629739287212647</v>
      </c>
      <c r="F71" s="26">
        <f t="shared" si="10"/>
        <v>99.99003950387907</v>
      </c>
      <c r="G71" s="28">
        <v>274772.12</v>
      </c>
      <c r="H71" s="26">
        <f t="shared" si="8"/>
        <v>105.58468959660101</v>
      </c>
      <c r="I71" s="28">
        <v>106366.15</v>
      </c>
    </row>
    <row r="72" spans="1:9" ht="12.75">
      <c r="A72" s="2" t="s">
        <v>149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2.75">
      <c r="A73" s="62" t="s">
        <v>129</v>
      </c>
      <c r="B73" s="28"/>
      <c r="C73" s="28"/>
      <c r="D73" s="28"/>
      <c r="E73" s="26" t="s">
        <v>125</v>
      </c>
      <c r="F73" s="26">
        <v>0</v>
      </c>
      <c r="G73" s="27"/>
      <c r="H73" s="26" t="s">
        <v>125</v>
      </c>
      <c r="I73" s="28"/>
    </row>
    <row r="74" spans="1:9" ht="25.5">
      <c r="A74" s="62" t="s">
        <v>27</v>
      </c>
      <c r="B74" s="28">
        <v>-855.03</v>
      </c>
      <c r="C74" s="28">
        <v>-855.03</v>
      </c>
      <c r="D74" s="27">
        <v>-862.08</v>
      </c>
      <c r="E74" s="26" t="s">
        <v>125</v>
      </c>
      <c r="F74" s="26">
        <f>$D:$D/$C:$C*100</f>
        <v>100.82453247254483</v>
      </c>
      <c r="G74" s="27">
        <v>-3034.3</v>
      </c>
      <c r="H74" s="26">
        <f>$D:$D/$G:$G*100</f>
        <v>28.411165672478</v>
      </c>
      <c r="I74" s="27">
        <v>-7.05</v>
      </c>
    </row>
    <row r="75" spans="1:9" ht="12.75">
      <c r="A75" s="55" t="s">
        <v>26</v>
      </c>
      <c r="B75" s="35">
        <f>B67+B66</f>
        <v>2107320.13</v>
      </c>
      <c r="C75" s="35">
        <f>C67+C66</f>
        <v>603807.5599999999</v>
      </c>
      <c r="D75" s="35">
        <f>D67+D66</f>
        <v>606911.0900000001</v>
      </c>
      <c r="E75" s="26">
        <f>$D:$D/$B:$B*100</f>
        <v>28.800137262486082</v>
      </c>
      <c r="F75" s="26">
        <f>$D:$D/$C:$C*100</f>
        <v>100.51399323320831</v>
      </c>
      <c r="G75" s="35">
        <f>G67+G66</f>
        <v>572640.5</v>
      </c>
      <c r="H75" s="26">
        <f>$D:$D/$G:$G*100</f>
        <v>105.9846605330919</v>
      </c>
      <c r="I75" s="35">
        <f>I67+I66</f>
        <v>208301.19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37981.399999999994</v>
      </c>
      <c r="D77" s="35">
        <f>D78+D79+D80+D81+D82+D83+D84+D85</f>
        <v>31152.6</v>
      </c>
      <c r="E77" s="26">
        <f>$D:$D/$B:$B*100</f>
        <v>31.413330644348086</v>
      </c>
      <c r="F77" s="26">
        <f>$D:$D/$C:$C*100</f>
        <v>82.02067327691977</v>
      </c>
      <c r="G77" s="35">
        <v>22999.7</v>
      </c>
      <c r="H77" s="26">
        <f>$D:$D/$G:$G*100</f>
        <v>135.44785366765652</v>
      </c>
      <c r="I77" s="35">
        <f>I78+I79+I80+I81+I82+I83+I84+I85</f>
        <v>10480.900000000001</v>
      </c>
    </row>
    <row r="78" spans="1:9" ht="14.25" customHeight="1">
      <c r="A78" s="8" t="s">
        <v>30</v>
      </c>
      <c r="B78" s="36">
        <v>1914.8</v>
      </c>
      <c r="C78" s="36">
        <v>428.8</v>
      </c>
      <c r="D78" s="36">
        <v>134.4</v>
      </c>
      <c r="E78" s="29">
        <f>$D:$D/$B:$B*100</f>
        <v>7.019009818257782</v>
      </c>
      <c r="F78" s="29">
        <f>$D:$D/$C:$C*100</f>
        <v>31.343283582089555</v>
      </c>
      <c r="G78" s="36">
        <v>385.5</v>
      </c>
      <c r="H78" s="29">
        <f>$D:$D/$G:$G*100</f>
        <v>34.86381322957199</v>
      </c>
      <c r="I78" s="36">
        <f>D78-март!D78</f>
        <v>134.4</v>
      </c>
    </row>
    <row r="79" spans="1:9" ht="12.75">
      <c r="A79" s="8" t="s">
        <v>31</v>
      </c>
      <c r="B79" s="36">
        <v>5111.8</v>
      </c>
      <c r="C79" s="36">
        <v>1596.3</v>
      </c>
      <c r="D79" s="36">
        <v>1441.2</v>
      </c>
      <c r="E79" s="29">
        <f>$D:$D/$B:$B*100</f>
        <v>28.193591298564108</v>
      </c>
      <c r="F79" s="29">
        <f>$D:$D/$C:$C*100</f>
        <v>90.28378124412704</v>
      </c>
      <c r="G79" s="36">
        <v>1349.5</v>
      </c>
      <c r="H79" s="29">
        <f>$D:$D/$G:$G*100</f>
        <v>106.79510929974066</v>
      </c>
      <c r="I79" s="36">
        <f>D79-март!D79</f>
        <v>258.29999999999995</v>
      </c>
    </row>
    <row r="80" spans="1:9" ht="25.5">
      <c r="A80" s="8" t="s">
        <v>32</v>
      </c>
      <c r="B80" s="36">
        <v>41478.3</v>
      </c>
      <c r="C80" s="36">
        <v>14862.5</v>
      </c>
      <c r="D80" s="36">
        <v>10878.5</v>
      </c>
      <c r="E80" s="29">
        <f>$D:$D/$B:$B*100</f>
        <v>26.226966871834183</v>
      </c>
      <c r="F80" s="29">
        <f>$D:$D/$C:$C*100</f>
        <v>73.19428090832632</v>
      </c>
      <c r="G80" s="36">
        <v>8940.6</v>
      </c>
      <c r="H80" s="29">
        <f>$D:$D/$G:$G*100</f>
        <v>121.67527906404491</v>
      </c>
      <c r="I80" s="36">
        <f>D80-март!D80</f>
        <v>2861.6000000000004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D81-март!D81</f>
        <v>0</v>
      </c>
    </row>
    <row r="82" spans="1:9" ht="25.5">
      <c r="A82" s="1" t="s">
        <v>33</v>
      </c>
      <c r="B82" s="28">
        <v>11810.4</v>
      </c>
      <c r="C82" s="28">
        <v>4150</v>
      </c>
      <c r="D82" s="28">
        <v>3699.9</v>
      </c>
      <c r="E82" s="29">
        <f>$D:$D/$B:$B*100</f>
        <v>31.327474090631984</v>
      </c>
      <c r="F82" s="29">
        <v>0</v>
      </c>
      <c r="G82" s="36">
        <v>3070.4</v>
      </c>
      <c r="H82" s="29">
        <f>$D:$D/$G:$G*100</f>
        <v>120.50221469515373</v>
      </c>
      <c r="I82" s="36">
        <f>D82-март!D82</f>
        <v>1007.8000000000002</v>
      </c>
    </row>
    <row r="83" spans="1:9" ht="12.75" hidden="1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D83-март!D83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D84-март!D84</f>
        <v>0</v>
      </c>
    </row>
    <row r="85" spans="1:9" ht="12.75">
      <c r="A85" s="1" t="s">
        <v>36</v>
      </c>
      <c r="B85" s="36">
        <v>38526</v>
      </c>
      <c r="C85" s="36">
        <v>16915.1</v>
      </c>
      <c r="D85" s="36">
        <v>14998.6</v>
      </c>
      <c r="E85" s="29">
        <f>$D:$D/$B:$B*100</f>
        <v>38.93111145719774</v>
      </c>
      <c r="F85" s="29">
        <f>$D:$D/$C:$C*100</f>
        <v>88.66988666930732</v>
      </c>
      <c r="G85" s="36">
        <v>9253.7</v>
      </c>
      <c r="H85" s="29">
        <f>$D:$D/$G:$G*100</f>
        <v>162.08219414936727</v>
      </c>
      <c r="I85" s="36">
        <f>D85-март!D85</f>
        <v>6218.800000000001</v>
      </c>
    </row>
    <row r="86" spans="1:9" ht="12.75">
      <c r="A86" s="7" t="s">
        <v>37</v>
      </c>
      <c r="B86" s="27">
        <v>346.8</v>
      </c>
      <c r="C86" s="27">
        <v>120.8</v>
      </c>
      <c r="D86" s="35">
        <v>118.8</v>
      </c>
      <c r="E86" s="26">
        <f>$D:$D/$B:$B*100</f>
        <v>34.2560553633218</v>
      </c>
      <c r="F86" s="26">
        <f>$D:$D/$C:$C*100</f>
        <v>98.34437086092716</v>
      </c>
      <c r="G86" s="27">
        <v>72.5</v>
      </c>
      <c r="H86" s="26">
        <v>0</v>
      </c>
      <c r="I86" s="35">
        <f>D86-март!D86</f>
        <v>66.6</v>
      </c>
    </row>
    <row r="87" spans="1:9" ht="25.5">
      <c r="A87" s="9" t="s">
        <v>38</v>
      </c>
      <c r="B87" s="27">
        <v>3687.1</v>
      </c>
      <c r="C87" s="27">
        <v>1459.1</v>
      </c>
      <c r="D87" s="27">
        <v>1132.5</v>
      </c>
      <c r="E87" s="26">
        <f>$D:$D/$B:$B*100</f>
        <v>30.715196224675218</v>
      </c>
      <c r="F87" s="26">
        <f>$D:$D/$C:$C*100</f>
        <v>77.61633883901035</v>
      </c>
      <c r="G87" s="27">
        <v>800.7</v>
      </c>
      <c r="H87" s="26">
        <f>$D:$D/$G:$G*100</f>
        <v>141.43874110153615</v>
      </c>
      <c r="I87" s="35">
        <f>D87-март!D87</f>
        <v>512.5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21138.699999999997</v>
      </c>
      <c r="D88" s="35">
        <f>D89+D90+D91+D92+D93</f>
        <v>13684.599999999999</v>
      </c>
      <c r="E88" s="26">
        <f>$D:$D/$B:$B*100</f>
        <v>7.711662730419777</v>
      </c>
      <c r="F88" s="26">
        <f>$D:$D/$C:$C*100</f>
        <v>64.73718819038068</v>
      </c>
      <c r="G88" s="35">
        <v>13988.3</v>
      </c>
      <c r="H88" s="26">
        <f>$D:$D/$G:$G*100</f>
        <v>97.82889986631685</v>
      </c>
      <c r="I88" s="35">
        <f>D88-март!D88</f>
        <v>5266.0999999999985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D89-март!D89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D90-март!D90</f>
        <v>0</v>
      </c>
    </row>
    <row r="91" spans="1:9" ht="12.75">
      <c r="A91" s="8" t="s">
        <v>40</v>
      </c>
      <c r="B91" s="36">
        <v>19345.7</v>
      </c>
      <c r="C91" s="36">
        <v>4765.9</v>
      </c>
      <c r="D91" s="36">
        <v>4764.9</v>
      </c>
      <c r="E91" s="29">
        <f>$D:$D/$B:$B*100</f>
        <v>24.63027959701639</v>
      </c>
      <c r="F91" s="29">
        <v>0</v>
      </c>
      <c r="G91" s="36">
        <v>3956.4</v>
      </c>
      <c r="H91" s="29">
        <v>0</v>
      </c>
      <c r="I91" s="36">
        <f>D91-март!D91</f>
        <v>1642.7999999999997</v>
      </c>
    </row>
    <row r="92" spans="1:9" ht="12.75">
      <c r="A92" s="10" t="s">
        <v>83</v>
      </c>
      <c r="B92" s="28">
        <v>139705.1</v>
      </c>
      <c r="C92" s="28">
        <v>12744.3</v>
      </c>
      <c r="D92" s="28">
        <v>5979.9</v>
      </c>
      <c r="E92" s="29">
        <f>$D:$D/$B:$B*100</f>
        <v>4.2803734437754954</v>
      </c>
      <c r="F92" s="29">
        <f>$D:$D/$C:$C*100</f>
        <v>46.92215343329959</v>
      </c>
      <c r="G92" s="28">
        <v>7215.7</v>
      </c>
      <c r="H92" s="29">
        <v>0</v>
      </c>
      <c r="I92" s="36">
        <f>D92-март!D92</f>
        <v>2762.0999999999995</v>
      </c>
    </row>
    <row r="93" spans="1:9" ht="12.75">
      <c r="A93" s="8" t="s">
        <v>41</v>
      </c>
      <c r="B93" s="36">
        <v>10862.9</v>
      </c>
      <c r="C93" s="36">
        <v>3628.5</v>
      </c>
      <c r="D93" s="36">
        <v>2939.8</v>
      </c>
      <c r="E93" s="29">
        <f>$D:$D/$B:$B*100</f>
        <v>27.06275488129321</v>
      </c>
      <c r="F93" s="29">
        <f>$D:$D/$C:$C*100</f>
        <v>81.01970511230536</v>
      </c>
      <c r="G93" s="36">
        <v>2816.2</v>
      </c>
      <c r="H93" s="29">
        <f>$D:$D/$G:$G*100</f>
        <v>104.38889283431575</v>
      </c>
      <c r="I93" s="36">
        <f>D93-март!D93</f>
        <v>861.2000000000003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20507.4</v>
      </c>
      <c r="D94" s="35">
        <f>D96+D97+D98+D95</f>
        <v>16273.099999999999</v>
      </c>
      <c r="E94" s="35">
        <f>E96+E97+E98+E95</f>
        <v>40.36440795061327</v>
      </c>
      <c r="F94" s="26">
        <f>$D:$D/$C:$C*100</f>
        <v>79.35233135356017</v>
      </c>
      <c r="G94" s="35">
        <v>16695.8</v>
      </c>
      <c r="H94" s="35">
        <f>H96+H97+H98</f>
        <v>186.227312649825</v>
      </c>
      <c r="I94" s="35">
        <f>D94-март!D94</f>
        <v>4827.699999999999</v>
      </c>
    </row>
    <row r="95" spans="1:9" ht="12.75">
      <c r="A95" s="8" t="s">
        <v>43</v>
      </c>
      <c r="B95" s="50">
        <v>0</v>
      </c>
      <c r="C95" s="50">
        <v>0</v>
      </c>
      <c r="D95" s="50">
        <v>0</v>
      </c>
      <c r="E95" s="49">
        <v>0</v>
      </c>
      <c r="F95" s="29">
        <v>0</v>
      </c>
      <c r="G95" s="36">
        <v>0</v>
      </c>
      <c r="H95" s="29">
        <v>0</v>
      </c>
      <c r="I95" s="36">
        <f>D95-март!D95</f>
        <v>0</v>
      </c>
    </row>
    <row r="96" spans="1:9" ht="12.75">
      <c r="A96" s="8" t="s">
        <v>44</v>
      </c>
      <c r="B96" s="36">
        <v>30249.6</v>
      </c>
      <c r="C96" s="36">
        <v>4868.9</v>
      </c>
      <c r="D96" s="36">
        <v>1264.5</v>
      </c>
      <c r="E96" s="29">
        <f>$D:$D/$B:$B*100</f>
        <v>4.180220564900032</v>
      </c>
      <c r="F96" s="29">
        <v>0</v>
      </c>
      <c r="G96" s="36">
        <v>678.2</v>
      </c>
      <c r="H96" s="29">
        <v>0</v>
      </c>
      <c r="I96" s="36">
        <f>D96-март!D96</f>
        <v>787.7</v>
      </c>
    </row>
    <row r="97" spans="1:9" ht="12.75">
      <c r="A97" s="8" t="s">
        <v>45</v>
      </c>
      <c r="B97" s="36">
        <v>168673.9</v>
      </c>
      <c r="C97" s="36">
        <v>10880.9</v>
      </c>
      <c r="D97" s="36">
        <v>10458.9</v>
      </c>
      <c r="E97" s="29">
        <f>$D:$D/$B:$B*100</f>
        <v>6.200662935996618</v>
      </c>
      <c r="F97" s="29">
        <f>$D:$D/$C:$C*100</f>
        <v>96.12164434927259</v>
      </c>
      <c r="G97" s="36">
        <v>11048.9</v>
      </c>
      <c r="H97" s="29">
        <f>$D:$D/$G:$G*100</f>
        <v>94.66010191059743</v>
      </c>
      <c r="I97" s="36">
        <f>D97-март!D97</f>
        <v>2857.5</v>
      </c>
    </row>
    <row r="98" spans="1:9" ht="12.75">
      <c r="A98" s="8" t="s">
        <v>46</v>
      </c>
      <c r="B98" s="36">
        <v>15174</v>
      </c>
      <c r="C98" s="36">
        <v>4757.6</v>
      </c>
      <c r="D98" s="36">
        <v>4549.7</v>
      </c>
      <c r="E98" s="29">
        <f>$D:$D/$B:$B*100</f>
        <v>29.98352444971662</v>
      </c>
      <c r="F98" s="29">
        <f>$D:$D/$C:$C*100</f>
        <v>95.63014965528836</v>
      </c>
      <c r="G98" s="36">
        <v>4968.7</v>
      </c>
      <c r="H98" s="29">
        <f>$D:$D/$G:$G*100</f>
        <v>91.56721073922756</v>
      </c>
      <c r="I98" s="36">
        <f>D98-март!D98</f>
        <v>1182.5</v>
      </c>
    </row>
    <row r="99" spans="1:9" ht="12.75">
      <c r="A99" s="11" t="s">
        <v>47</v>
      </c>
      <c r="B99" s="35">
        <f>B100+B101+B102+B103+B104</f>
        <v>1305269.2999999998</v>
      </c>
      <c r="C99" s="35">
        <f>C100+C101+C102+C103+C104</f>
        <v>386658.4</v>
      </c>
      <c r="D99" s="35">
        <f>D100+D101+D102+D103+D104</f>
        <v>365154.6</v>
      </c>
      <c r="E99" s="35">
        <f>E100+E101+E103+E104+E102</f>
        <v>128.32237870555812</v>
      </c>
      <c r="F99" s="35">
        <f>F100+F101+F103+F104+F102</f>
        <v>445.7438035552627</v>
      </c>
      <c r="G99" s="35">
        <v>333754.8999999999</v>
      </c>
      <c r="H99" s="35">
        <f>H100+H101+H103+H104+H102</f>
        <v>493.01142049871436</v>
      </c>
      <c r="I99" s="35">
        <f>D99-март!D99</f>
        <v>111387.29999999999</v>
      </c>
    </row>
    <row r="100" spans="1:9" ht="12.75">
      <c r="A100" s="8" t="s">
        <v>48</v>
      </c>
      <c r="B100" s="36">
        <v>512968.8</v>
      </c>
      <c r="C100" s="36">
        <v>153539.8</v>
      </c>
      <c r="D100" s="36">
        <v>147654.9</v>
      </c>
      <c r="E100" s="29">
        <f aca="true" t="shared" si="11" ref="E100:E117">$D:$D/$B:$B*100</f>
        <v>28.78438220804072</v>
      </c>
      <c r="F100" s="29">
        <f aca="true" t="shared" si="12" ref="F100:F107">$D:$D/$C:$C*100</f>
        <v>96.16718271093228</v>
      </c>
      <c r="G100" s="36">
        <v>131582.4</v>
      </c>
      <c r="H100" s="29">
        <f>$D:$D/$G:$G*100</f>
        <v>112.21477948418635</v>
      </c>
      <c r="I100" s="36">
        <f>D100-март!D100</f>
        <v>45054.5</v>
      </c>
    </row>
    <row r="101" spans="1:9" ht="12.75">
      <c r="A101" s="8" t="s">
        <v>49</v>
      </c>
      <c r="B101" s="36">
        <v>509654.1</v>
      </c>
      <c r="C101" s="36">
        <v>147037.2</v>
      </c>
      <c r="D101" s="36">
        <v>142511.7</v>
      </c>
      <c r="E101" s="29">
        <f t="shared" si="11"/>
        <v>27.962435699035883</v>
      </c>
      <c r="F101" s="29">
        <f t="shared" si="12"/>
        <v>96.92220744138218</v>
      </c>
      <c r="G101" s="36">
        <v>147368.3</v>
      </c>
      <c r="H101" s="29">
        <f>$D:$D/$G:$G*100</f>
        <v>96.70444729293887</v>
      </c>
      <c r="I101" s="36">
        <f>D101-март!D101</f>
        <v>40543.20000000001</v>
      </c>
    </row>
    <row r="102" spans="1:9" ht="12.75">
      <c r="A102" s="8" t="s">
        <v>117</v>
      </c>
      <c r="B102" s="36">
        <v>106910.1</v>
      </c>
      <c r="C102" s="36">
        <v>34090.4</v>
      </c>
      <c r="D102" s="36">
        <v>33006.1</v>
      </c>
      <c r="E102" s="29">
        <f t="shared" si="11"/>
        <v>30.872761320024956</v>
      </c>
      <c r="F102" s="29">
        <f t="shared" si="12"/>
        <v>96.81933916879825</v>
      </c>
      <c r="G102" s="36">
        <v>27537.1</v>
      </c>
      <c r="H102" s="29">
        <v>0</v>
      </c>
      <c r="I102" s="36">
        <f>D102-март!D102</f>
        <v>11665.099999999999</v>
      </c>
    </row>
    <row r="103" spans="1:9" ht="12.75">
      <c r="A103" s="8" t="s">
        <v>50</v>
      </c>
      <c r="B103" s="36">
        <v>48857.9</v>
      </c>
      <c r="C103" s="36">
        <v>8199.8</v>
      </c>
      <c r="D103" s="36">
        <v>6050</v>
      </c>
      <c r="E103" s="29">
        <f t="shared" si="11"/>
        <v>12.38284903771959</v>
      </c>
      <c r="F103" s="29">
        <f t="shared" si="12"/>
        <v>73.78228737286277</v>
      </c>
      <c r="G103" s="36">
        <v>4901.3</v>
      </c>
      <c r="H103" s="29">
        <f>$D:$D/$G:$G*100</f>
        <v>123.43663925897211</v>
      </c>
      <c r="I103" s="36">
        <f>D103-март!D103</f>
        <v>3097.4</v>
      </c>
    </row>
    <row r="104" spans="1:9" ht="12.75">
      <c r="A104" s="8" t="s">
        <v>51</v>
      </c>
      <c r="B104" s="36">
        <v>126878.4</v>
      </c>
      <c r="C104" s="36">
        <v>43791.2</v>
      </c>
      <c r="D104" s="28">
        <v>35931.9</v>
      </c>
      <c r="E104" s="29">
        <f t="shared" si="11"/>
        <v>28.319950440736957</v>
      </c>
      <c r="F104" s="29">
        <f t="shared" si="12"/>
        <v>82.0527868612872</v>
      </c>
      <c r="G104" s="28">
        <v>22365.8</v>
      </c>
      <c r="H104" s="29">
        <f>$D:$D/$G:$G*100</f>
        <v>160.65555446261703</v>
      </c>
      <c r="I104" s="36">
        <f>D104-март!D104</f>
        <v>11027.100000000002</v>
      </c>
    </row>
    <row r="105" spans="1:9" ht="25.5">
      <c r="A105" s="11" t="s">
        <v>52</v>
      </c>
      <c r="B105" s="35">
        <f>B106+B107</f>
        <v>97413.5</v>
      </c>
      <c r="C105" s="35">
        <f>C106+C107</f>
        <v>37984.4</v>
      </c>
      <c r="D105" s="35">
        <f>D106+D107</f>
        <v>35482.200000000004</v>
      </c>
      <c r="E105" s="26">
        <f t="shared" si="11"/>
        <v>36.4243149050183</v>
      </c>
      <c r="F105" s="26">
        <f t="shared" si="12"/>
        <v>93.41255883994482</v>
      </c>
      <c r="G105" s="35">
        <v>32381.9</v>
      </c>
      <c r="H105" s="26">
        <f>$D:$D/$G:$G*100</f>
        <v>109.57417569691712</v>
      </c>
      <c r="I105" s="35">
        <f>D105-март!D105</f>
        <v>13461.200000000004</v>
      </c>
    </row>
    <row r="106" spans="1:9" ht="12.75">
      <c r="A106" s="8" t="s">
        <v>53</v>
      </c>
      <c r="B106" s="36">
        <v>94589</v>
      </c>
      <c r="C106" s="36">
        <v>36985.6</v>
      </c>
      <c r="D106" s="36">
        <v>34725.8</v>
      </c>
      <c r="E106" s="29">
        <f t="shared" si="11"/>
        <v>36.712302699045345</v>
      </c>
      <c r="F106" s="29">
        <f t="shared" si="12"/>
        <v>93.8900545077003</v>
      </c>
      <c r="G106" s="36">
        <v>31744.2</v>
      </c>
      <c r="H106" s="29">
        <f>$D:$D/$G:$G*100</f>
        <v>109.39258195197863</v>
      </c>
      <c r="I106" s="36">
        <f>D106-март!D106</f>
        <v>13119.500000000004</v>
      </c>
    </row>
    <row r="107" spans="1:9" ht="25.5">
      <c r="A107" s="8" t="s">
        <v>54</v>
      </c>
      <c r="B107" s="36">
        <v>2824.5</v>
      </c>
      <c r="C107" s="36">
        <v>998.8</v>
      </c>
      <c r="D107" s="36">
        <v>756.4</v>
      </c>
      <c r="E107" s="29">
        <f t="shared" si="11"/>
        <v>26.77996105505399</v>
      </c>
      <c r="F107" s="29">
        <f t="shared" si="12"/>
        <v>75.73087705246296</v>
      </c>
      <c r="G107" s="36">
        <v>637.7</v>
      </c>
      <c r="H107" s="29">
        <v>0</v>
      </c>
      <c r="I107" s="36">
        <f>D107-март!D107</f>
        <v>341.7</v>
      </c>
    </row>
    <row r="108" spans="1:9" ht="12.75">
      <c r="A108" s="11" t="s">
        <v>105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1"/>
        <v>0</v>
      </c>
      <c r="F108" s="26">
        <v>0</v>
      </c>
      <c r="G108" s="35">
        <v>0</v>
      </c>
      <c r="H108" s="26">
        <v>0</v>
      </c>
      <c r="I108" s="35">
        <f>D108-март!D108</f>
        <v>0</v>
      </c>
    </row>
    <row r="109" spans="1:9" ht="12.75">
      <c r="A109" s="8" t="s">
        <v>106</v>
      </c>
      <c r="B109" s="36">
        <v>42.5</v>
      </c>
      <c r="C109" s="36">
        <v>0</v>
      </c>
      <c r="D109" s="36">
        <v>0</v>
      </c>
      <c r="E109" s="29">
        <f t="shared" si="11"/>
        <v>0</v>
      </c>
      <c r="F109" s="29">
        <v>0</v>
      </c>
      <c r="G109" s="36">
        <v>0</v>
      </c>
      <c r="H109" s="29">
        <v>0</v>
      </c>
      <c r="I109" s="36">
        <f>D109-март!D109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65454.6</v>
      </c>
      <c r="D110" s="35">
        <f>D111+D112+D113+D114+D115</f>
        <v>40955.4</v>
      </c>
      <c r="E110" s="26">
        <f t="shared" si="11"/>
        <v>25.646109068320495</v>
      </c>
      <c r="F110" s="26">
        <f>$D:$D/$C:$C*100</f>
        <v>62.57069785775179</v>
      </c>
      <c r="G110" s="35">
        <v>36539.4</v>
      </c>
      <c r="H110" s="26">
        <v>0</v>
      </c>
      <c r="I110" s="35">
        <f>D110-март!D110</f>
        <v>14738.2</v>
      </c>
    </row>
    <row r="111" spans="1:9" ht="12.75">
      <c r="A111" s="8" t="s">
        <v>56</v>
      </c>
      <c r="B111" s="36">
        <v>1730</v>
      </c>
      <c r="C111" s="36">
        <v>407.5</v>
      </c>
      <c r="D111" s="36">
        <v>392.5</v>
      </c>
      <c r="E111" s="29">
        <f t="shared" si="11"/>
        <v>22.6878612716763</v>
      </c>
      <c r="F111" s="29">
        <v>0</v>
      </c>
      <c r="G111" s="36">
        <v>276.5</v>
      </c>
      <c r="H111" s="29">
        <v>0</v>
      </c>
      <c r="I111" s="36">
        <f>D111-март!D111</f>
        <v>130.8</v>
      </c>
    </row>
    <row r="112" spans="1:9" ht="12.75">
      <c r="A112" s="8" t="s">
        <v>57</v>
      </c>
      <c r="B112" s="36">
        <v>62888.1</v>
      </c>
      <c r="C112" s="36">
        <v>18736.8</v>
      </c>
      <c r="D112" s="36">
        <v>18736.8</v>
      </c>
      <c r="E112" s="29">
        <f t="shared" si="11"/>
        <v>29.79387197259895</v>
      </c>
      <c r="F112" s="29">
        <f>$D:$D/$C:$C*100</f>
        <v>100</v>
      </c>
      <c r="G112" s="36">
        <v>17233.4</v>
      </c>
      <c r="H112" s="29">
        <f>$D:$D/$G:$G*100</f>
        <v>108.72375735490382</v>
      </c>
      <c r="I112" s="36">
        <f>D112-март!D112</f>
        <v>6139.799999999999</v>
      </c>
    </row>
    <row r="113" spans="1:9" ht="12.75">
      <c r="A113" s="8" t="s">
        <v>58</v>
      </c>
      <c r="B113" s="36">
        <v>34754.3</v>
      </c>
      <c r="C113" s="36">
        <v>11038.6</v>
      </c>
      <c r="D113" s="36">
        <v>9995.3</v>
      </c>
      <c r="E113" s="29">
        <f t="shared" si="11"/>
        <v>28.759894459102895</v>
      </c>
      <c r="F113" s="29">
        <f>$D:$D/$C:$C*100</f>
        <v>90.54862029605204</v>
      </c>
      <c r="G113" s="36">
        <v>9256.4</v>
      </c>
      <c r="H113" s="29">
        <v>0</v>
      </c>
      <c r="I113" s="36">
        <f>D113-март!D113</f>
        <v>3625.699999999999</v>
      </c>
    </row>
    <row r="114" spans="1:9" ht="12.75">
      <c r="A114" s="8" t="s">
        <v>59</v>
      </c>
      <c r="B114" s="28">
        <v>28242.7</v>
      </c>
      <c r="C114" s="28">
        <v>24570.1</v>
      </c>
      <c r="D114" s="28">
        <v>1539.4</v>
      </c>
      <c r="E114" s="29">
        <f t="shared" si="11"/>
        <v>5.450612016556491</v>
      </c>
      <c r="F114" s="29">
        <v>0</v>
      </c>
      <c r="G114" s="28">
        <v>1239.2</v>
      </c>
      <c r="H114" s="29">
        <v>0</v>
      </c>
      <c r="I114" s="36">
        <f>D114-март!D114</f>
        <v>479.3000000000002</v>
      </c>
    </row>
    <row r="115" spans="1:9" ht="12.75">
      <c r="A115" s="8" t="s">
        <v>60</v>
      </c>
      <c r="B115" s="36">
        <v>32079.3</v>
      </c>
      <c r="C115" s="36">
        <v>10701.6</v>
      </c>
      <c r="D115" s="36">
        <v>10291.4</v>
      </c>
      <c r="E115" s="29">
        <f t="shared" si="11"/>
        <v>32.081123964675044</v>
      </c>
      <c r="F115" s="29">
        <f>$D:$D/$C:$C*100</f>
        <v>96.16692830978545</v>
      </c>
      <c r="G115" s="36">
        <v>8533.9</v>
      </c>
      <c r="H115" s="29">
        <f>$D:$D/$G:$G*100</f>
        <v>120.59433553240606</v>
      </c>
      <c r="I115" s="36">
        <f>D115-март!D115</f>
        <v>4362.599999999999</v>
      </c>
    </row>
    <row r="116" spans="1:9" ht="12.75">
      <c r="A116" s="11" t="s">
        <v>67</v>
      </c>
      <c r="B116" s="27">
        <f>B117+B118+B119</f>
        <v>62809.49999999999</v>
      </c>
      <c r="C116" s="27">
        <f>C117+C118+C119</f>
        <v>22540.2</v>
      </c>
      <c r="D116" s="27">
        <f>D117+D118+D119</f>
        <v>20219.3</v>
      </c>
      <c r="E116" s="26">
        <f t="shared" si="11"/>
        <v>32.191467851200855</v>
      </c>
      <c r="F116" s="26">
        <f>$D:$D/$C:$C*100</f>
        <v>89.70328568513145</v>
      </c>
      <c r="G116" s="27">
        <v>16615.2</v>
      </c>
      <c r="H116" s="26">
        <f>$D:$D/$G:$G*100</f>
        <v>121.69158361018826</v>
      </c>
      <c r="I116" s="35">
        <f>D116-март!D116</f>
        <v>6730.399999999998</v>
      </c>
    </row>
    <row r="117" spans="1:9" ht="16.5" customHeight="1">
      <c r="A117" s="42" t="s">
        <v>68</v>
      </c>
      <c r="B117" s="28">
        <v>54099.7</v>
      </c>
      <c r="C117" s="28">
        <v>20216.5</v>
      </c>
      <c r="D117" s="28">
        <v>18421.3</v>
      </c>
      <c r="E117" s="29">
        <f t="shared" si="11"/>
        <v>34.050650927824</v>
      </c>
      <c r="F117" s="29">
        <f>$D:$D/$C:$C*100</f>
        <v>91.12012465065663</v>
      </c>
      <c r="G117" s="28">
        <v>15903.2</v>
      </c>
      <c r="H117" s="29">
        <v>0</v>
      </c>
      <c r="I117" s="36">
        <f>D117-март!D117</f>
        <v>6242.0999999999985</v>
      </c>
    </row>
    <row r="118" spans="1:9" ht="16.5" customHeight="1">
      <c r="A118" s="12" t="s">
        <v>69</v>
      </c>
      <c r="B118" s="28">
        <v>5619.2</v>
      </c>
      <c r="C118" s="28">
        <v>1138.8</v>
      </c>
      <c r="D118" s="28">
        <v>814.1</v>
      </c>
      <c r="E118" s="29">
        <v>0</v>
      </c>
      <c r="F118" s="29">
        <v>0</v>
      </c>
      <c r="G118" s="28"/>
      <c r="H118" s="29">
        <v>0</v>
      </c>
      <c r="I118" s="36">
        <f>D118-март!D118</f>
        <v>310.6</v>
      </c>
    </row>
    <row r="119" spans="1:9" ht="16.5" customHeight="1">
      <c r="A119" s="12" t="s">
        <v>79</v>
      </c>
      <c r="B119" s="28">
        <v>3090.6</v>
      </c>
      <c r="C119" s="28">
        <v>1184.9</v>
      </c>
      <c r="D119" s="28">
        <v>983.9</v>
      </c>
      <c r="E119" s="29">
        <f>$D:$D/$B:$B*100</f>
        <v>31.835242347764186</v>
      </c>
      <c r="F119" s="29">
        <f>$D:$D/$C:$C*100</f>
        <v>83.03654316819984</v>
      </c>
      <c r="G119" s="28">
        <v>712</v>
      </c>
      <c r="H119" s="29">
        <v>0</v>
      </c>
      <c r="I119" s="36">
        <f>D119-март!D119</f>
        <v>177.69999999999993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D120-март!D120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D121-март!D121</f>
        <v>0</v>
      </c>
    </row>
    <row r="122" spans="1:9" ht="15.75" customHeight="1">
      <c r="A122" s="14" t="s">
        <v>61</v>
      </c>
      <c r="B122" s="35">
        <f>B77+B86+B87+B88+B94+B99+B105+B108+B110+B116+B120</f>
        <v>2120083.8999999994</v>
      </c>
      <c r="C122" s="35">
        <f>C77+C86+C87+C88+C94+C99+C105+C108+C110+C116+C120</f>
        <v>593845</v>
      </c>
      <c r="D122" s="35">
        <f>D77+D86+D87+D88+D94+D99+D105+D108+D110+D116+D120</f>
        <v>524173.1</v>
      </c>
      <c r="E122" s="26">
        <f>$D:$D/$B:$B*100</f>
        <v>24.72416775581382</v>
      </c>
      <c r="F122" s="26">
        <f>$D:$D/$C:$C*100</f>
        <v>88.26766243716794</v>
      </c>
      <c r="G122" s="35">
        <v>473852.6</v>
      </c>
      <c r="H122" s="26">
        <f>$D:$D/$G:$G*100</f>
        <v>110.6194415731812</v>
      </c>
      <c r="I122" s="35">
        <f>D122-март!D122</f>
        <v>167470.89999999997</v>
      </c>
    </row>
    <row r="123" spans="1:9" ht="26.25" customHeight="1">
      <c r="A123" s="15" t="s">
        <v>62</v>
      </c>
      <c r="B123" s="30">
        <f>B75-B122</f>
        <v>-12763.769999999553</v>
      </c>
      <c r="C123" s="30">
        <f>C75-C122</f>
        <v>9962.55999999994</v>
      </c>
      <c r="D123" s="30">
        <f>D75-D122</f>
        <v>82737.9900000001</v>
      </c>
      <c r="E123" s="30">
        <f>E75-E122</f>
        <v>4.075969506672262</v>
      </c>
      <c r="F123" s="30"/>
      <c r="G123" s="30">
        <v>98787.90000000002</v>
      </c>
      <c r="H123" s="30"/>
      <c r="I123" s="35">
        <f>D123-март!D123</f>
        <v>40830.290000000154</v>
      </c>
    </row>
    <row r="124" spans="1:9" ht="24" customHeight="1">
      <c r="A124" s="1" t="s">
        <v>63</v>
      </c>
      <c r="B124" s="28" t="s">
        <v>139</v>
      </c>
      <c r="C124" s="28"/>
      <c r="D124" s="28" t="s">
        <v>157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87501.74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D125-март!D125</f>
        <v>40830.240000000005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март!B127</f>
        <v>2269.2</v>
      </c>
      <c r="C127" s="28"/>
      <c r="D127" s="28">
        <v>43031.61</v>
      </c>
      <c r="E127" s="28"/>
      <c r="F127" s="28"/>
      <c r="G127" s="28"/>
      <c r="H127" s="37"/>
      <c r="I127" s="36">
        <f>D127-март!D127</f>
        <v>25742.31</v>
      </c>
    </row>
    <row r="128" spans="1:9" ht="12.75">
      <c r="A128" s="1" t="s">
        <v>66</v>
      </c>
      <c r="B128" s="28">
        <f>март!B128</f>
        <v>10422.9</v>
      </c>
      <c r="C128" s="28"/>
      <c r="D128" s="28">
        <f>87501.74-D127</f>
        <v>44470.130000000005</v>
      </c>
      <c r="E128" s="28"/>
      <c r="F128" s="28"/>
      <c r="G128" s="28"/>
      <c r="H128" s="37"/>
      <c r="I128" s="36">
        <f>D128-март!D128</f>
        <v>15087.930000000004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160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65">
        <f>B8+B15+B20+B24+B27+B31+B34+B42+B43+B44+B48</f>
        <v>431335.57999999996</v>
      </c>
      <c r="C7" s="65">
        <f>C8+C15+C20+C24+C27+C31+C34+C42+C43+C44+C48+C65</f>
        <v>154258.75999999998</v>
      </c>
      <c r="D7" s="65">
        <f>D8+D15+D20+D24+D27+D31+D34+D42+D43+D44+D48+D65</f>
        <v>155700</v>
      </c>
      <c r="E7" s="52">
        <f aca="true" t="shared" si="0" ref="E7:E30">$D:$D/$B:$B*100</f>
        <v>36.097184470615666</v>
      </c>
      <c r="F7" s="52">
        <f aca="true" t="shared" si="1" ref="F7:F30">$D:$D/$C:$C*100</f>
        <v>100.93430026275331</v>
      </c>
      <c r="G7" s="65">
        <f>G8+G15+G20+G24+G27+G31+G34+G42+G43+G44+G48+G65</f>
        <v>154041.57000000004</v>
      </c>
      <c r="H7" s="52">
        <f aca="true" t="shared" si="2" ref="H7:H27">$D:$D/$G:$G*100</f>
        <v>101.0766119820773</v>
      </c>
      <c r="I7" s="65">
        <f>I8+I15+I20+I24+I27+I31+I34+I42+I43+I44+I48+I65</f>
        <v>28613.649999999998</v>
      </c>
    </row>
    <row r="8" spans="1:9" ht="12.75">
      <c r="A8" s="55" t="s">
        <v>4</v>
      </c>
      <c r="B8" s="66">
        <f>B9+B10</f>
        <v>267186.32</v>
      </c>
      <c r="C8" s="66">
        <f>C9+C10</f>
        <v>93275.58000000002</v>
      </c>
      <c r="D8" s="66">
        <f>D9+D10</f>
        <v>94000.92</v>
      </c>
      <c r="E8" s="52">
        <f t="shared" si="0"/>
        <v>35.18178625312853</v>
      </c>
      <c r="F8" s="52">
        <f t="shared" si="1"/>
        <v>100.77763118706953</v>
      </c>
      <c r="G8" s="66">
        <f>G9+G10</f>
        <v>89226.83</v>
      </c>
      <c r="H8" s="52">
        <f t="shared" si="2"/>
        <v>105.35050948240567</v>
      </c>
      <c r="I8" s="66">
        <f>I9+I10</f>
        <v>19705.85</v>
      </c>
    </row>
    <row r="9" spans="1:9" ht="25.5">
      <c r="A9" s="56" t="s">
        <v>5</v>
      </c>
      <c r="B9" s="64">
        <v>3588.4</v>
      </c>
      <c r="C9" s="64">
        <v>1703.1</v>
      </c>
      <c r="D9" s="64">
        <v>1085.12</v>
      </c>
      <c r="E9" s="52">
        <f t="shared" si="0"/>
        <v>30.23966113030877</v>
      </c>
      <c r="F9" s="52">
        <f t="shared" si="1"/>
        <v>63.71440314720216</v>
      </c>
      <c r="G9" s="27">
        <v>1452.4</v>
      </c>
      <c r="H9" s="52">
        <f t="shared" si="2"/>
        <v>74.7122004957312</v>
      </c>
      <c r="I9" s="64">
        <v>270.19</v>
      </c>
    </row>
    <row r="10" spans="1:9" ht="12.75" customHeight="1">
      <c r="A10" s="57" t="s">
        <v>76</v>
      </c>
      <c r="B10" s="69">
        <f>B11+B12+B13+B14</f>
        <v>263597.92</v>
      </c>
      <c r="C10" s="69">
        <f>C11+C12+C13+C14</f>
        <v>91572.48000000001</v>
      </c>
      <c r="D10" s="69">
        <f>D11+D12+D13+D14</f>
        <v>92915.8</v>
      </c>
      <c r="E10" s="58">
        <f t="shared" si="0"/>
        <v>35.24906418077958</v>
      </c>
      <c r="F10" s="52">
        <f t="shared" si="1"/>
        <v>101.46694727498915</v>
      </c>
      <c r="G10" s="69">
        <f>G11+G12+G13+G14</f>
        <v>87774.43000000001</v>
      </c>
      <c r="H10" s="58">
        <f t="shared" si="2"/>
        <v>105.85748036187759</v>
      </c>
      <c r="I10" s="69">
        <f>I11+I12+I13+I14</f>
        <v>19435.66</v>
      </c>
    </row>
    <row r="11" spans="1:9" ht="51">
      <c r="A11" s="59" t="s">
        <v>80</v>
      </c>
      <c r="B11" s="71">
        <v>250695.05000000002</v>
      </c>
      <c r="C11" s="71">
        <v>88989.24</v>
      </c>
      <c r="D11" s="71">
        <v>90455.84999999999</v>
      </c>
      <c r="E11" s="52">
        <f t="shared" si="0"/>
        <v>36.08202475477677</v>
      </c>
      <c r="F11" s="52">
        <f t="shared" si="1"/>
        <v>101.64807565498928</v>
      </c>
      <c r="G11" s="28">
        <v>85763.69</v>
      </c>
      <c r="H11" s="52">
        <f t="shared" si="2"/>
        <v>105.47103325428277</v>
      </c>
      <c r="I11" s="71">
        <v>18904.98</v>
      </c>
    </row>
    <row r="12" spans="1:9" ht="51" customHeight="1">
      <c r="A12" s="59" t="s">
        <v>81</v>
      </c>
      <c r="B12" s="71">
        <v>5757.46</v>
      </c>
      <c r="C12" s="71">
        <v>650</v>
      </c>
      <c r="D12" s="71">
        <v>257.14000000000004</v>
      </c>
      <c r="E12" s="52">
        <f t="shared" si="0"/>
        <v>4.466205583712263</v>
      </c>
      <c r="F12" s="52">
        <f t="shared" si="1"/>
        <v>39.56000000000001</v>
      </c>
      <c r="G12" s="28">
        <v>346.47</v>
      </c>
      <c r="H12" s="52">
        <f t="shared" si="2"/>
        <v>74.21710393396255</v>
      </c>
      <c r="I12" s="71">
        <v>11.55</v>
      </c>
    </row>
    <row r="13" spans="1:9" ht="25.5">
      <c r="A13" s="59" t="s">
        <v>82</v>
      </c>
      <c r="B13" s="71">
        <v>4626.52</v>
      </c>
      <c r="C13" s="71">
        <v>883.24</v>
      </c>
      <c r="D13" s="71">
        <v>876.32</v>
      </c>
      <c r="E13" s="52">
        <f t="shared" si="0"/>
        <v>18.94123444835427</v>
      </c>
      <c r="F13" s="52">
        <f t="shared" si="1"/>
        <v>99.21652099089717</v>
      </c>
      <c r="G13" s="28">
        <v>543.46</v>
      </c>
      <c r="H13" s="52">
        <f t="shared" si="2"/>
        <v>161.2482979428109</v>
      </c>
      <c r="I13" s="71">
        <v>213.58</v>
      </c>
    </row>
    <row r="14" spans="1:9" ht="63.75">
      <c r="A14" s="60" t="s">
        <v>84</v>
      </c>
      <c r="B14" s="71">
        <v>2518.89</v>
      </c>
      <c r="C14" s="71">
        <v>1050</v>
      </c>
      <c r="D14" s="71">
        <v>1326.49</v>
      </c>
      <c r="E14" s="52">
        <f t="shared" si="0"/>
        <v>52.66168828333115</v>
      </c>
      <c r="F14" s="52">
        <f t="shared" si="1"/>
        <v>126.33238095238096</v>
      </c>
      <c r="G14" s="28">
        <v>1120.81</v>
      </c>
      <c r="H14" s="52">
        <f t="shared" si="2"/>
        <v>118.35101399880443</v>
      </c>
      <c r="I14" s="71">
        <v>305.55</v>
      </c>
    </row>
    <row r="15" spans="1:9" ht="65.25" customHeight="1">
      <c r="A15" s="61" t="s">
        <v>89</v>
      </c>
      <c r="B15" s="65">
        <f>B16+B17+B18+B19</f>
        <v>20755</v>
      </c>
      <c r="C15" s="65">
        <f>C16+C17+C18+C19</f>
        <v>8147.03</v>
      </c>
      <c r="D15" s="65">
        <f>D16+D17+D18+D19</f>
        <v>9224.9</v>
      </c>
      <c r="E15" s="52">
        <f t="shared" si="0"/>
        <v>44.446639364008675</v>
      </c>
      <c r="F15" s="52">
        <f t="shared" si="1"/>
        <v>113.2302200924754</v>
      </c>
      <c r="G15" s="65">
        <f>G16+G17+G18+G19</f>
        <v>7561.08</v>
      </c>
      <c r="H15" s="52">
        <f t="shared" si="2"/>
        <v>122.00505747856126</v>
      </c>
      <c r="I15" s="65">
        <f>I16+I17+I18+I19</f>
        <v>1870.54</v>
      </c>
    </row>
    <row r="16" spans="1:9" ht="39.75" customHeight="1">
      <c r="A16" s="39" t="s">
        <v>90</v>
      </c>
      <c r="B16" s="71">
        <v>7517.8</v>
      </c>
      <c r="C16" s="71">
        <v>2784.38</v>
      </c>
      <c r="D16" s="71">
        <v>4167.41</v>
      </c>
      <c r="E16" s="52">
        <f t="shared" si="0"/>
        <v>55.43390353560882</v>
      </c>
      <c r="F16" s="52">
        <f t="shared" si="1"/>
        <v>149.67102191511214</v>
      </c>
      <c r="G16" s="28">
        <v>3264.47</v>
      </c>
      <c r="H16" s="52">
        <f t="shared" si="2"/>
        <v>127.65962009146968</v>
      </c>
      <c r="I16" s="71">
        <v>857.7</v>
      </c>
    </row>
    <row r="17" spans="1:9" ht="37.5" customHeight="1">
      <c r="A17" s="39" t="s">
        <v>91</v>
      </c>
      <c r="B17" s="71">
        <v>52.9</v>
      </c>
      <c r="C17" s="71">
        <v>15.190000000000001</v>
      </c>
      <c r="D17" s="71">
        <v>31.309999999999995</v>
      </c>
      <c r="E17" s="52">
        <f t="shared" si="0"/>
        <v>59.18714555765595</v>
      </c>
      <c r="F17" s="52">
        <f t="shared" si="1"/>
        <v>206.12244897959178</v>
      </c>
      <c r="G17" s="28">
        <v>24.32</v>
      </c>
      <c r="H17" s="52">
        <f t="shared" si="2"/>
        <v>128.74177631578945</v>
      </c>
      <c r="I17" s="71">
        <v>7.15</v>
      </c>
    </row>
    <row r="18" spans="1:9" ht="56.25" customHeight="1">
      <c r="A18" s="39" t="s">
        <v>92</v>
      </c>
      <c r="B18" s="71">
        <v>14571.5</v>
      </c>
      <c r="C18" s="71">
        <v>5847.84</v>
      </c>
      <c r="D18" s="71">
        <v>5784.05</v>
      </c>
      <c r="E18" s="52">
        <f t="shared" si="0"/>
        <v>39.694266204577424</v>
      </c>
      <c r="F18" s="52">
        <f t="shared" si="1"/>
        <v>98.9091698815289</v>
      </c>
      <c r="G18" s="28">
        <v>4948.21</v>
      </c>
      <c r="H18" s="52">
        <f t="shared" si="2"/>
        <v>116.89176490084294</v>
      </c>
      <c r="I18" s="71">
        <v>1079.46</v>
      </c>
    </row>
    <row r="19" spans="1:9" ht="55.5" customHeight="1">
      <c r="A19" s="39" t="s">
        <v>93</v>
      </c>
      <c r="B19" s="71">
        <v>-1387.2</v>
      </c>
      <c r="C19" s="71">
        <v>-500.38</v>
      </c>
      <c r="D19" s="71">
        <v>-757.87</v>
      </c>
      <c r="E19" s="52">
        <f t="shared" si="0"/>
        <v>54.6330738177624</v>
      </c>
      <c r="F19" s="52">
        <f t="shared" si="1"/>
        <v>151.4588912426556</v>
      </c>
      <c r="G19" s="28">
        <v>-675.92</v>
      </c>
      <c r="H19" s="52">
        <f t="shared" si="2"/>
        <v>112.12421588353652</v>
      </c>
      <c r="I19" s="71">
        <v>-73.77</v>
      </c>
    </row>
    <row r="20" spans="1:9" ht="18" customHeight="1">
      <c r="A20" s="62" t="s">
        <v>7</v>
      </c>
      <c r="B20" s="65">
        <f>B21+B22+B23</f>
        <v>29971.8</v>
      </c>
      <c r="C20" s="65">
        <f>C21+C22+C23</f>
        <v>16733.11</v>
      </c>
      <c r="D20" s="65">
        <f>D21+D22+D23</f>
        <v>15654.31</v>
      </c>
      <c r="E20" s="52">
        <f t="shared" si="0"/>
        <v>52.23012965520923</v>
      </c>
      <c r="F20" s="52">
        <f t="shared" si="1"/>
        <v>93.55290200088328</v>
      </c>
      <c r="G20" s="65">
        <f>G21+G22+G23</f>
        <v>16245.92</v>
      </c>
      <c r="H20" s="52">
        <f t="shared" si="2"/>
        <v>96.35840875739878</v>
      </c>
      <c r="I20" s="65">
        <f>I21+I22+I23</f>
        <v>757.1000000000001</v>
      </c>
    </row>
    <row r="21" spans="1:9" ht="12.75">
      <c r="A21" s="59" t="s">
        <v>96</v>
      </c>
      <c r="B21" s="71">
        <v>27972.7</v>
      </c>
      <c r="C21" s="71">
        <v>16040.19</v>
      </c>
      <c r="D21" s="71">
        <v>14665.83</v>
      </c>
      <c r="E21" s="52">
        <f t="shared" si="0"/>
        <v>52.42908264128954</v>
      </c>
      <c r="F21" s="52">
        <f t="shared" si="1"/>
        <v>91.43177231691145</v>
      </c>
      <c r="G21" s="28">
        <v>15587.47</v>
      </c>
      <c r="H21" s="52">
        <f t="shared" si="2"/>
        <v>94.08730217283498</v>
      </c>
      <c r="I21" s="71">
        <v>622.07</v>
      </c>
    </row>
    <row r="22" spans="1:9" ht="18.75" customHeight="1">
      <c r="A22" s="59" t="s">
        <v>94</v>
      </c>
      <c r="B22" s="71">
        <v>622</v>
      </c>
      <c r="C22" s="71">
        <v>165.17</v>
      </c>
      <c r="D22" s="71">
        <v>791.92</v>
      </c>
      <c r="E22" s="52">
        <f t="shared" si="0"/>
        <v>127.31832797427651</v>
      </c>
      <c r="F22" s="52">
        <f t="shared" si="1"/>
        <v>479.4575286068899</v>
      </c>
      <c r="G22" s="28">
        <v>152.44</v>
      </c>
      <c r="H22" s="52">
        <f t="shared" si="2"/>
        <v>519.4961952243506</v>
      </c>
      <c r="I22" s="71">
        <v>97.32</v>
      </c>
    </row>
    <row r="23" spans="1:9" ht="38.25">
      <c r="A23" s="59" t="s">
        <v>95</v>
      </c>
      <c r="B23" s="71">
        <v>1377.1</v>
      </c>
      <c r="C23" s="71">
        <v>527.75</v>
      </c>
      <c r="D23" s="71">
        <v>196.56</v>
      </c>
      <c r="E23" s="52">
        <f t="shared" si="0"/>
        <v>14.273473240868492</v>
      </c>
      <c r="F23" s="52">
        <f t="shared" si="1"/>
        <v>37.24490762671719</v>
      </c>
      <c r="G23" s="28">
        <v>506.01</v>
      </c>
      <c r="H23" s="52">
        <f t="shared" si="2"/>
        <v>38.84508211300172</v>
      </c>
      <c r="I23" s="71">
        <v>37.71</v>
      </c>
    </row>
    <row r="24" spans="1:9" ht="27" customHeight="1">
      <c r="A24" s="62" t="s">
        <v>8</v>
      </c>
      <c r="B24" s="65">
        <f>SUM(B25:B26)</f>
        <v>31321.03</v>
      </c>
      <c r="C24" s="65">
        <f>SUM(C25:C26)</f>
        <v>6485.32</v>
      </c>
      <c r="D24" s="65">
        <f>SUM(D25:D26)</f>
        <v>6713.71</v>
      </c>
      <c r="E24" s="52">
        <f t="shared" si="0"/>
        <v>21.435150759729165</v>
      </c>
      <c r="F24" s="52">
        <f t="shared" si="1"/>
        <v>103.52164580930472</v>
      </c>
      <c r="G24" s="65">
        <f>SUM(G25:G26)</f>
        <v>6841.39</v>
      </c>
      <c r="H24" s="52">
        <f t="shared" si="2"/>
        <v>98.13371259349343</v>
      </c>
      <c r="I24" s="65">
        <f>SUM(I25:I26)</f>
        <v>520.8</v>
      </c>
    </row>
    <row r="25" spans="1:9" ht="12.75">
      <c r="A25" s="59" t="s">
        <v>119</v>
      </c>
      <c r="B25" s="71">
        <v>14091.86</v>
      </c>
      <c r="C25" s="71">
        <v>1389.35</v>
      </c>
      <c r="D25" s="71">
        <v>1611.45</v>
      </c>
      <c r="E25" s="52">
        <f t="shared" si="0"/>
        <v>11.435325074191766</v>
      </c>
      <c r="F25" s="52">
        <f t="shared" si="1"/>
        <v>115.98589268362905</v>
      </c>
      <c r="G25" s="28">
        <v>1169.83</v>
      </c>
      <c r="H25" s="52">
        <f t="shared" si="2"/>
        <v>137.7507843019926</v>
      </c>
      <c r="I25" s="71">
        <v>169.39</v>
      </c>
    </row>
    <row r="26" spans="1:9" ht="12.75">
      <c r="A26" s="59" t="s">
        <v>120</v>
      </c>
      <c r="B26" s="71">
        <v>17229.17</v>
      </c>
      <c r="C26" s="71">
        <v>5095.97</v>
      </c>
      <c r="D26" s="71">
        <v>5102.26</v>
      </c>
      <c r="E26" s="52">
        <f t="shared" si="0"/>
        <v>29.61407891384205</v>
      </c>
      <c r="F26" s="52">
        <f t="shared" si="1"/>
        <v>100.12343086792113</v>
      </c>
      <c r="G26" s="28">
        <v>5671.56</v>
      </c>
      <c r="H26" s="52">
        <f t="shared" si="2"/>
        <v>89.96219734958282</v>
      </c>
      <c r="I26" s="71">
        <v>351.41</v>
      </c>
    </row>
    <row r="27" spans="1:9" ht="12.75">
      <c r="A27" s="55" t="s">
        <v>9</v>
      </c>
      <c r="B27" s="65">
        <f>B28+B29+B30</f>
        <v>16801.6</v>
      </c>
      <c r="C27" s="65">
        <f>C28+C29+C30</f>
        <v>7337.06</v>
      </c>
      <c r="D27" s="65">
        <f>D28+D29+D30</f>
        <v>5753.68</v>
      </c>
      <c r="E27" s="52">
        <f t="shared" si="0"/>
        <v>34.24483382534997</v>
      </c>
      <c r="F27" s="52">
        <f t="shared" si="1"/>
        <v>78.41942140312332</v>
      </c>
      <c r="G27" s="65">
        <f>G28+G29+G30</f>
        <v>7085.94</v>
      </c>
      <c r="H27" s="52">
        <f t="shared" si="2"/>
        <v>81.19854246578436</v>
      </c>
      <c r="I27" s="65">
        <f>I28+I29+I30</f>
        <v>922.37</v>
      </c>
    </row>
    <row r="28" spans="1:9" ht="25.5">
      <c r="A28" s="59" t="s">
        <v>10</v>
      </c>
      <c r="B28" s="71">
        <v>16670</v>
      </c>
      <c r="C28" s="71">
        <v>7299.06</v>
      </c>
      <c r="D28" s="71">
        <v>5722.68</v>
      </c>
      <c r="E28" s="52">
        <f t="shared" si="0"/>
        <v>34.32921415716857</v>
      </c>
      <c r="F28" s="52">
        <f t="shared" si="1"/>
        <v>78.40297243754675</v>
      </c>
      <c r="G28" s="28">
        <v>6976.74</v>
      </c>
      <c r="H28" s="52" t="s">
        <v>124</v>
      </c>
      <c r="I28" s="71">
        <v>917.57</v>
      </c>
    </row>
    <row r="29" spans="1:9" ht="25.5">
      <c r="A29" s="59" t="s">
        <v>98</v>
      </c>
      <c r="B29" s="71">
        <v>81.6</v>
      </c>
      <c r="C29" s="71">
        <v>28</v>
      </c>
      <c r="D29" s="71">
        <v>16</v>
      </c>
      <c r="E29" s="52">
        <f t="shared" si="0"/>
        <v>19.607843137254903</v>
      </c>
      <c r="F29" s="52">
        <f t="shared" si="1"/>
        <v>57.14285714285714</v>
      </c>
      <c r="G29" s="28">
        <v>19.2</v>
      </c>
      <c r="H29" s="52" t="s">
        <v>124</v>
      </c>
      <c r="I29" s="71">
        <v>4.8</v>
      </c>
    </row>
    <row r="30" spans="1:9" ht="25.5">
      <c r="A30" s="59" t="s">
        <v>97</v>
      </c>
      <c r="B30" s="71">
        <v>50</v>
      </c>
      <c r="C30" s="71">
        <v>10</v>
      </c>
      <c r="D30" s="71">
        <v>15</v>
      </c>
      <c r="E30" s="52">
        <f t="shared" si="0"/>
        <v>30</v>
      </c>
      <c r="F30" s="52">
        <f t="shared" si="1"/>
        <v>150</v>
      </c>
      <c r="G30" s="28">
        <v>90</v>
      </c>
      <c r="H30" s="52" t="s">
        <v>124</v>
      </c>
      <c r="I30" s="71">
        <v>0</v>
      </c>
    </row>
    <row r="31" spans="1:9" ht="25.5">
      <c r="A31" s="62" t="s">
        <v>11</v>
      </c>
      <c r="B31" s="65">
        <f>$32:$32+$33:$33</f>
        <v>0</v>
      </c>
      <c r="C31" s="65">
        <f>C32+C33</f>
        <v>0</v>
      </c>
      <c r="D31" s="65">
        <f>D32+D33</f>
        <v>0.17</v>
      </c>
      <c r="E31" s="52" t="s">
        <v>124</v>
      </c>
      <c r="F31" s="52">
        <v>0</v>
      </c>
      <c r="G31" s="65">
        <f>G32+G33</f>
        <v>0.1</v>
      </c>
      <c r="H31" s="52" t="s">
        <v>124</v>
      </c>
      <c r="I31" s="65">
        <f>I32+I33</f>
        <v>0</v>
      </c>
    </row>
    <row r="32" spans="1:9" ht="25.5">
      <c r="A32" s="59" t="s">
        <v>141</v>
      </c>
      <c r="B32" s="71">
        <v>0</v>
      </c>
      <c r="C32" s="71">
        <v>0</v>
      </c>
      <c r="D32" s="71">
        <v>0</v>
      </c>
      <c r="E32" s="52" t="s">
        <v>125</v>
      </c>
      <c r="F32" s="52">
        <v>0</v>
      </c>
      <c r="G32" s="71">
        <v>0.1</v>
      </c>
      <c r="H32" s="52" t="s">
        <v>124</v>
      </c>
      <c r="I32" s="71">
        <v>0</v>
      </c>
    </row>
    <row r="33" spans="1:9" ht="25.5">
      <c r="A33" s="59" t="s">
        <v>99</v>
      </c>
      <c r="B33" s="71">
        <v>0</v>
      </c>
      <c r="C33" s="71">
        <v>0</v>
      </c>
      <c r="D33" s="71">
        <v>0.17</v>
      </c>
      <c r="E33" s="52" t="s">
        <v>125</v>
      </c>
      <c r="F33" s="52">
        <v>0</v>
      </c>
      <c r="G33" s="71">
        <v>0</v>
      </c>
      <c r="H33" s="52" t="s">
        <v>124</v>
      </c>
      <c r="I33" s="71">
        <v>0</v>
      </c>
    </row>
    <row r="34" spans="1:9" ht="38.25">
      <c r="A34" s="62" t="s">
        <v>12</v>
      </c>
      <c r="B34" s="65">
        <f>B35+B37+B38+B39+B40+B41+B36</f>
        <v>41211.88</v>
      </c>
      <c r="C34" s="65">
        <f>C35+C37+C38+C39+C40+C41+C36</f>
        <v>15803.55</v>
      </c>
      <c r="D34" s="65">
        <f>D35+D37+D38+D39+D40+D41+D36</f>
        <v>16642.58</v>
      </c>
      <c r="E34" s="52">
        <f>$D:$D/$B:$B*100</f>
        <v>40.38296724148475</v>
      </c>
      <c r="F34" s="52">
        <f>$D:$D/$C:$C*100</f>
        <v>105.30912358299244</v>
      </c>
      <c r="G34" s="65">
        <f>G35+G37+G38+G39+G40+G41+G36</f>
        <v>15999.349999999999</v>
      </c>
      <c r="H34" s="52">
        <f>$D:$D/$G:$G*100</f>
        <v>104.02035082675236</v>
      </c>
      <c r="I34" s="65">
        <f>I35+I37+I38+I39+I40+I41+I36</f>
        <v>3073.1000000000004</v>
      </c>
    </row>
    <row r="35" spans="1:9" ht="76.5" hidden="1">
      <c r="A35" s="59" t="s">
        <v>131</v>
      </c>
      <c r="B35" s="71"/>
      <c r="C35" s="71"/>
      <c r="D35" s="71"/>
      <c r="E35" s="52" t="s">
        <v>125</v>
      </c>
      <c r="F35" s="52" t="e">
        <f>$D:$D/$C:$C*100</f>
        <v>#DIV/0!</v>
      </c>
      <c r="G35" s="71"/>
      <c r="H35" s="52" t="e">
        <f>$D:$D/$G:$G*100</f>
        <v>#DIV/0!</v>
      </c>
      <c r="I35" s="71"/>
    </row>
    <row r="36" spans="1:9" ht="84" customHeight="1">
      <c r="A36" s="59" t="s">
        <v>142</v>
      </c>
      <c r="B36" s="71">
        <v>23983</v>
      </c>
      <c r="C36" s="71">
        <v>8000</v>
      </c>
      <c r="D36" s="71">
        <v>8491.4</v>
      </c>
      <c r="E36" s="52">
        <f>$D:$D/$B:$B*100</f>
        <v>35.4059125213693</v>
      </c>
      <c r="F36" s="52">
        <f>$D:$D/$C:$C*100</f>
        <v>106.14250000000001</v>
      </c>
      <c r="G36" s="28">
        <v>8998.16</v>
      </c>
      <c r="H36" s="76"/>
      <c r="I36" s="71">
        <v>1000.61</v>
      </c>
    </row>
    <row r="37" spans="1:9" ht="81.75" customHeight="1">
      <c r="A37" s="59" t="s">
        <v>158</v>
      </c>
      <c r="B37" s="71">
        <v>0</v>
      </c>
      <c r="C37" s="71">
        <v>0</v>
      </c>
      <c r="D37" s="71">
        <v>0.14</v>
      </c>
      <c r="E37" s="52">
        <v>0</v>
      </c>
      <c r="F37" s="52">
        <v>0</v>
      </c>
      <c r="G37" s="28">
        <v>0</v>
      </c>
      <c r="H37" s="76"/>
      <c r="I37" s="71">
        <v>0.14</v>
      </c>
    </row>
    <row r="38" spans="1:9" ht="76.5">
      <c r="A38" s="59" t="s">
        <v>144</v>
      </c>
      <c r="B38" s="71">
        <v>0</v>
      </c>
      <c r="C38" s="71">
        <v>0</v>
      </c>
      <c r="D38" s="71">
        <v>124.07</v>
      </c>
      <c r="E38" s="52" t="s">
        <v>125</v>
      </c>
      <c r="F38" s="52">
        <v>0</v>
      </c>
      <c r="G38" s="28">
        <v>13.03</v>
      </c>
      <c r="H38" s="76"/>
      <c r="I38" s="71">
        <v>30.57</v>
      </c>
    </row>
    <row r="39" spans="1:9" ht="38.25">
      <c r="A39" s="59" t="s">
        <v>145</v>
      </c>
      <c r="B39" s="71">
        <v>13501.3</v>
      </c>
      <c r="C39" s="71">
        <v>5625.55</v>
      </c>
      <c r="D39" s="71">
        <v>6230.32</v>
      </c>
      <c r="E39" s="52">
        <f aca="true" t="shared" si="3" ref="E39:E44">$D:$D/$B:$B*100</f>
        <v>46.14607482242451</v>
      </c>
      <c r="F39" s="52">
        <f aca="true" t="shared" si="4" ref="F39:F44">$D:$D/$C:$C*100</f>
        <v>110.75041551492741</v>
      </c>
      <c r="G39" s="28">
        <v>5014.07</v>
      </c>
      <c r="H39" s="76"/>
      <c r="I39" s="71">
        <v>1169.39</v>
      </c>
    </row>
    <row r="40" spans="1:9" ht="51">
      <c r="A40" s="59" t="s">
        <v>146</v>
      </c>
      <c r="B40" s="71">
        <v>1025</v>
      </c>
      <c r="C40" s="71">
        <v>1025</v>
      </c>
      <c r="D40" s="71">
        <v>690.92</v>
      </c>
      <c r="E40" s="52">
        <f t="shared" si="3"/>
        <v>67.40682926829268</v>
      </c>
      <c r="F40" s="52">
        <f t="shared" si="4"/>
        <v>67.40682926829268</v>
      </c>
      <c r="G40" s="28">
        <v>978.75</v>
      </c>
      <c r="H40" s="76"/>
      <c r="I40" s="71">
        <v>602.33</v>
      </c>
    </row>
    <row r="41" spans="1:9" ht="76.5">
      <c r="A41" s="63" t="s">
        <v>147</v>
      </c>
      <c r="B41" s="71">
        <v>2702.58</v>
      </c>
      <c r="C41" s="71">
        <v>1153</v>
      </c>
      <c r="D41" s="71">
        <v>1105.73</v>
      </c>
      <c r="E41" s="52">
        <f t="shared" si="3"/>
        <v>40.91386748958403</v>
      </c>
      <c r="F41" s="52">
        <f t="shared" si="4"/>
        <v>95.90026019080659</v>
      </c>
      <c r="G41" s="28">
        <v>995.34</v>
      </c>
      <c r="H41" s="76"/>
      <c r="I41" s="71">
        <v>270.06</v>
      </c>
    </row>
    <row r="42" spans="1:9" ht="25.5">
      <c r="A42" s="56" t="s">
        <v>13</v>
      </c>
      <c r="B42" s="64">
        <v>643.1</v>
      </c>
      <c r="C42" s="64">
        <v>289.36</v>
      </c>
      <c r="D42" s="64">
        <v>312.04</v>
      </c>
      <c r="E42" s="52">
        <f t="shared" si="3"/>
        <v>48.52122531488104</v>
      </c>
      <c r="F42" s="52">
        <f t="shared" si="4"/>
        <v>107.83798728227814</v>
      </c>
      <c r="G42" s="27">
        <v>262.51</v>
      </c>
      <c r="H42" s="52">
        <f aca="true" t="shared" si="5" ref="H42:H51">$D:$D/$G:$G*100</f>
        <v>118.86785265323228</v>
      </c>
      <c r="I42" s="64">
        <v>4.29</v>
      </c>
    </row>
    <row r="43" spans="1:9" ht="25.5">
      <c r="A43" s="56" t="s">
        <v>104</v>
      </c>
      <c r="B43" s="64">
        <v>5045.31</v>
      </c>
      <c r="C43" s="64">
        <v>819.6500000000001</v>
      </c>
      <c r="D43" s="64">
        <v>1138.91</v>
      </c>
      <c r="E43" s="52">
        <f t="shared" si="3"/>
        <v>22.573637695206042</v>
      </c>
      <c r="F43" s="52">
        <f t="shared" si="4"/>
        <v>138.9507716708351</v>
      </c>
      <c r="G43" s="27">
        <v>2285.68</v>
      </c>
      <c r="H43" s="52">
        <f t="shared" si="5"/>
        <v>49.82805992089882</v>
      </c>
      <c r="I43" s="64">
        <v>380.95</v>
      </c>
    </row>
    <row r="44" spans="1:9" ht="25.5">
      <c r="A44" s="62" t="s">
        <v>14</v>
      </c>
      <c r="B44" s="65">
        <f>B45+B46+B47</f>
        <v>8060.18</v>
      </c>
      <c r="C44" s="65">
        <f>C45+C46+C47</f>
        <v>540</v>
      </c>
      <c r="D44" s="65">
        <f>D45+D46+D47</f>
        <v>1097.99</v>
      </c>
      <c r="E44" s="52">
        <f t="shared" si="3"/>
        <v>13.622400492296698</v>
      </c>
      <c r="F44" s="52">
        <f t="shared" si="4"/>
        <v>203.3314814814815</v>
      </c>
      <c r="G44" s="65">
        <f>G45+G46+G47</f>
        <v>3639.6800000000003</v>
      </c>
      <c r="H44" s="52">
        <f t="shared" si="5"/>
        <v>30.167212502197994</v>
      </c>
      <c r="I44" s="65">
        <f>I45+I46+I47</f>
        <v>190.57999999999998</v>
      </c>
    </row>
    <row r="45" spans="1:9" ht="14.25" customHeight="1">
      <c r="A45" s="59" t="s">
        <v>101</v>
      </c>
      <c r="B45" s="71">
        <v>0</v>
      </c>
      <c r="C45" s="71">
        <v>0</v>
      </c>
      <c r="D45" s="71">
        <v>0</v>
      </c>
      <c r="E45" s="52">
        <v>0</v>
      </c>
      <c r="F45" s="52">
        <v>0</v>
      </c>
      <c r="G45" s="28">
        <v>19.52</v>
      </c>
      <c r="H45" s="52">
        <f t="shared" si="5"/>
        <v>0</v>
      </c>
      <c r="I45" s="71">
        <v>0</v>
      </c>
    </row>
    <row r="46" spans="1:9" ht="76.5">
      <c r="A46" s="59" t="s">
        <v>102</v>
      </c>
      <c r="B46" s="71">
        <v>5000</v>
      </c>
      <c r="C46" s="71">
        <v>0</v>
      </c>
      <c r="D46" s="71">
        <v>62.82</v>
      </c>
      <c r="E46" s="52" t="s">
        <v>125</v>
      </c>
      <c r="F46" s="52">
        <v>0</v>
      </c>
      <c r="G46" s="28">
        <v>908.3</v>
      </c>
      <c r="H46" s="52">
        <f t="shared" si="5"/>
        <v>6.91621710888473</v>
      </c>
      <c r="I46" s="71">
        <v>12.51</v>
      </c>
    </row>
    <row r="47" spans="1:9" ht="12.75">
      <c r="A47" s="63" t="s">
        <v>100</v>
      </c>
      <c r="B47" s="71">
        <v>3060.18</v>
      </c>
      <c r="C47" s="71">
        <v>540</v>
      </c>
      <c r="D47" s="71">
        <v>1035.17</v>
      </c>
      <c r="E47" s="52">
        <f aca="true" t="shared" si="6" ref="E47:E52">$D:$D/$B:$B*100</f>
        <v>33.827095138194494</v>
      </c>
      <c r="F47" s="52">
        <f aca="true" t="shared" si="7" ref="F47:F56">$D:$D/$C:$C*100</f>
        <v>191.69814814814816</v>
      </c>
      <c r="G47" s="28">
        <v>2711.86</v>
      </c>
      <c r="H47" s="52">
        <f t="shared" si="5"/>
        <v>38.17195577942814</v>
      </c>
      <c r="I47" s="71">
        <v>178.07</v>
      </c>
    </row>
    <row r="48" spans="1:9" ht="12.75">
      <c r="A48" s="56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4828.099999999999</v>
      </c>
      <c r="D48" s="65">
        <f>D49+D50+D51+D54+D55+D56+D58+D60+D61+D63+D64+D52+D53+D62+D57</f>
        <v>5107.549999999999</v>
      </c>
      <c r="E48" s="52">
        <f t="shared" si="6"/>
        <v>49.399092400303296</v>
      </c>
      <c r="F48" s="52">
        <f t="shared" si="7"/>
        <v>105.78799113522919</v>
      </c>
      <c r="G48" s="65">
        <f>G49+G50+G51+G54+G55+G56+G58+G60+G61+G63+G64+G52+G53+G62+G57</f>
        <v>4765.45</v>
      </c>
      <c r="H48" s="52">
        <f t="shared" si="5"/>
        <v>107.17875541659234</v>
      </c>
      <c r="I48" s="65">
        <f>I49+I50+I51+I54+I55+I56+I58+I60+I61+I63+I64+I52+I53+I62+I57</f>
        <v>1187.6</v>
      </c>
    </row>
    <row r="49" spans="1:9" ht="25.5">
      <c r="A49" s="59" t="s">
        <v>16</v>
      </c>
      <c r="B49" s="71">
        <v>214</v>
      </c>
      <c r="C49" s="71">
        <v>87.5</v>
      </c>
      <c r="D49" s="71">
        <v>120.26</v>
      </c>
      <c r="E49" s="52">
        <f t="shared" si="6"/>
        <v>56.196261682243</v>
      </c>
      <c r="F49" s="52">
        <f t="shared" si="7"/>
        <v>137.44</v>
      </c>
      <c r="G49" s="28">
        <v>52.53</v>
      </c>
      <c r="H49" s="52">
        <f t="shared" si="5"/>
        <v>228.93584618313346</v>
      </c>
      <c r="I49" s="71">
        <v>28.27</v>
      </c>
    </row>
    <row r="50" spans="1:9" ht="52.5" customHeight="1">
      <c r="A50" s="59" t="s">
        <v>114</v>
      </c>
      <c r="B50" s="71">
        <v>240</v>
      </c>
      <c r="C50" s="71">
        <v>60</v>
      </c>
      <c r="D50" s="71">
        <v>314.63</v>
      </c>
      <c r="E50" s="52">
        <f t="shared" si="6"/>
        <v>131.09583333333333</v>
      </c>
      <c r="F50" s="52">
        <f t="shared" si="7"/>
        <v>524.3833333333333</v>
      </c>
      <c r="G50" s="28">
        <v>34</v>
      </c>
      <c r="H50" s="52">
        <f t="shared" si="5"/>
        <v>925.3823529411765</v>
      </c>
      <c r="I50" s="71">
        <v>95</v>
      </c>
    </row>
    <row r="51" spans="1:9" ht="63.75">
      <c r="A51" s="59" t="s">
        <v>112</v>
      </c>
      <c r="B51" s="71">
        <v>600</v>
      </c>
      <c r="C51" s="71">
        <v>349</v>
      </c>
      <c r="D51" s="71">
        <v>177.13</v>
      </c>
      <c r="E51" s="52">
        <f t="shared" si="6"/>
        <v>29.52166666666667</v>
      </c>
      <c r="F51" s="52">
        <f t="shared" si="7"/>
        <v>50.75358166189111</v>
      </c>
      <c r="G51" s="28">
        <v>312.39</v>
      </c>
      <c r="H51" s="52">
        <f t="shared" si="5"/>
        <v>56.70155894874996</v>
      </c>
      <c r="I51" s="71">
        <v>15.75</v>
      </c>
    </row>
    <row r="52" spans="1:9" ht="38.25">
      <c r="A52" s="59" t="s">
        <v>126</v>
      </c>
      <c r="B52" s="71">
        <v>1.6</v>
      </c>
      <c r="C52" s="71">
        <v>0.8</v>
      </c>
      <c r="D52" s="71">
        <v>0</v>
      </c>
      <c r="E52" s="52">
        <f t="shared" si="6"/>
        <v>0</v>
      </c>
      <c r="F52" s="52">
        <f t="shared" si="7"/>
        <v>0</v>
      </c>
      <c r="G52" s="28">
        <v>0</v>
      </c>
      <c r="H52" s="52" t="s">
        <v>125</v>
      </c>
      <c r="I52" s="71">
        <v>0</v>
      </c>
    </row>
    <row r="53" spans="1:9" ht="51">
      <c r="A53" s="59" t="s">
        <v>127</v>
      </c>
      <c r="B53" s="71">
        <v>9.4</v>
      </c>
      <c r="C53" s="71">
        <v>9.4</v>
      </c>
      <c r="D53" s="71">
        <v>9.4</v>
      </c>
      <c r="E53" s="52" t="s">
        <v>125</v>
      </c>
      <c r="F53" s="52">
        <f t="shared" si="7"/>
        <v>100</v>
      </c>
      <c r="G53" s="28">
        <v>0</v>
      </c>
      <c r="H53" s="52" t="e">
        <f>$D:$D/$G:$G*100</f>
        <v>#DIV/0!</v>
      </c>
      <c r="I53" s="71">
        <v>0</v>
      </c>
    </row>
    <row r="54" spans="1:9" ht="38.25">
      <c r="A54" s="59" t="s">
        <v>17</v>
      </c>
      <c r="B54" s="71">
        <v>1800</v>
      </c>
      <c r="C54" s="71">
        <v>1226.6</v>
      </c>
      <c r="D54" s="71">
        <v>693.52</v>
      </c>
      <c r="E54" s="52">
        <f>$D:$D/$B:$B*100</f>
        <v>38.52888888888889</v>
      </c>
      <c r="F54" s="52">
        <f t="shared" si="7"/>
        <v>56.54002934942116</v>
      </c>
      <c r="G54" s="28">
        <v>1223.48</v>
      </c>
      <c r="H54" s="52">
        <f>$D:$D/$G:$G*100</f>
        <v>56.68421224703305</v>
      </c>
      <c r="I54" s="71">
        <v>257.98</v>
      </c>
    </row>
    <row r="55" spans="1:9" ht="29.25" customHeight="1">
      <c r="A55" s="59" t="s">
        <v>18</v>
      </c>
      <c r="B55" s="71">
        <v>3620</v>
      </c>
      <c r="C55" s="71">
        <v>1050.1</v>
      </c>
      <c r="D55" s="71">
        <v>2136.3</v>
      </c>
      <c r="E55" s="52">
        <f>$D:$D/$B:$B*100</f>
        <v>59.01381215469613</v>
      </c>
      <c r="F55" s="52">
        <f t="shared" si="7"/>
        <v>203.4377678316351</v>
      </c>
      <c r="G55" s="28">
        <v>1174.65</v>
      </c>
      <c r="H55" s="52">
        <f>$D:$D/$G:$G*100</f>
        <v>181.86693908823906</v>
      </c>
      <c r="I55" s="71">
        <v>206.3</v>
      </c>
    </row>
    <row r="56" spans="1:9" ht="38.25" customHeight="1">
      <c r="A56" s="59" t="s">
        <v>19</v>
      </c>
      <c r="B56" s="71">
        <v>30</v>
      </c>
      <c r="C56" s="71">
        <v>5</v>
      </c>
      <c r="D56" s="71">
        <v>0.25</v>
      </c>
      <c r="E56" s="52">
        <f>$D:$D/$B:$B*100</f>
        <v>0.8333333333333334</v>
      </c>
      <c r="F56" s="52">
        <f t="shared" si="7"/>
        <v>5</v>
      </c>
      <c r="G56" s="28">
        <v>5</v>
      </c>
      <c r="H56" s="52">
        <f>$D:$D/$G:$G*100</f>
        <v>5</v>
      </c>
      <c r="I56" s="71">
        <v>0</v>
      </c>
    </row>
    <row r="57" spans="1:9" ht="43.5" customHeight="1">
      <c r="A57" s="59" t="s">
        <v>136</v>
      </c>
      <c r="B57" s="71">
        <v>1.2</v>
      </c>
      <c r="C57" s="71">
        <v>0</v>
      </c>
      <c r="D57" s="71">
        <v>0</v>
      </c>
      <c r="E57" s="52" t="s">
        <v>124</v>
      </c>
      <c r="F57" s="52">
        <v>0</v>
      </c>
      <c r="G57" s="28">
        <v>0</v>
      </c>
      <c r="H57" s="52" t="s">
        <v>124</v>
      </c>
      <c r="I57" s="71">
        <v>0</v>
      </c>
    </row>
    <row r="58" spans="1:9" ht="40.5" customHeight="1">
      <c r="A58" s="59" t="s">
        <v>20</v>
      </c>
      <c r="B58" s="71">
        <v>100</v>
      </c>
      <c r="C58" s="71">
        <v>80</v>
      </c>
      <c r="D58" s="71">
        <v>0</v>
      </c>
      <c r="E58" s="52">
        <f>$D:$D/$B:$B*100</f>
        <v>0</v>
      </c>
      <c r="F58" s="52">
        <f>$D:$D/$C:$C*100</f>
        <v>0</v>
      </c>
      <c r="G58" s="28">
        <v>70</v>
      </c>
      <c r="H58" s="52" t="s">
        <v>125</v>
      </c>
      <c r="I58" s="71">
        <v>0</v>
      </c>
    </row>
    <row r="59" spans="1:9" ht="51">
      <c r="A59" s="59" t="s">
        <v>113</v>
      </c>
      <c r="B59" s="71">
        <v>0</v>
      </c>
      <c r="C59" s="71">
        <v>0</v>
      </c>
      <c r="D59" s="71">
        <v>0</v>
      </c>
      <c r="E59" s="52" t="s">
        <v>125</v>
      </c>
      <c r="F59" s="52">
        <v>0</v>
      </c>
      <c r="G59" s="28">
        <v>0</v>
      </c>
      <c r="H59" s="52" t="s">
        <v>125</v>
      </c>
      <c r="I59" s="71">
        <v>0</v>
      </c>
    </row>
    <row r="60" spans="1:9" ht="63.75">
      <c r="A60" s="59" t="s">
        <v>103</v>
      </c>
      <c r="B60" s="71">
        <v>14.38</v>
      </c>
      <c r="C60" s="71">
        <v>7</v>
      </c>
      <c r="D60" s="71">
        <v>1.86</v>
      </c>
      <c r="E60" s="52">
        <f>$D:$D/$B:$B*100</f>
        <v>12.934631432545201</v>
      </c>
      <c r="F60" s="52">
        <f>$D:$D/$C:$C*100</f>
        <v>26.571428571428573</v>
      </c>
      <c r="G60" s="28">
        <v>0.51</v>
      </c>
      <c r="H60" s="52">
        <f>$D:$D/$G:$G*100</f>
        <v>364.70588235294116</v>
      </c>
      <c r="I60" s="71">
        <v>0</v>
      </c>
    </row>
    <row r="61" spans="1:9" ht="76.5">
      <c r="A61" s="59" t="s">
        <v>148</v>
      </c>
      <c r="B61" s="71">
        <v>1501.78</v>
      </c>
      <c r="C61" s="71">
        <v>922.5</v>
      </c>
      <c r="D61" s="71">
        <v>196.81</v>
      </c>
      <c r="E61" s="52">
        <f>$D:$D/$B:$B*100</f>
        <v>13.105115263220979</v>
      </c>
      <c r="F61" s="52">
        <f>$D:$D/$C:$C*100</f>
        <v>21.334417344173442</v>
      </c>
      <c r="G61" s="28">
        <v>845.64</v>
      </c>
      <c r="H61" s="52">
        <f>$D:$D/$G:$G*100</f>
        <v>23.27349699635779</v>
      </c>
      <c r="I61" s="71">
        <v>50.99</v>
      </c>
    </row>
    <row r="62" spans="1:9" ht="76.5">
      <c r="A62" s="59" t="s">
        <v>128</v>
      </c>
      <c r="B62" s="71">
        <v>0</v>
      </c>
      <c r="C62" s="71">
        <v>0</v>
      </c>
      <c r="D62" s="71">
        <v>506.2</v>
      </c>
      <c r="E62" s="52" t="s">
        <v>125</v>
      </c>
      <c r="F62" s="52">
        <v>0</v>
      </c>
      <c r="G62" s="28">
        <v>40.49</v>
      </c>
      <c r="H62" s="52" t="s">
        <v>125</v>
      </c>
      <c r="I62" s="71">
        <v>5</v>
      </c>
    </row>
    <row r="63" spans="1:9" ht="63.75">
      <c r="A63" s="59" t="s">
        <v>86</v>
      </c>
      <c r="B63" s="71">
        <v>50</v>
      </c>
      <c r="C63" s="71">
        <v>21</v>
      </c>
      <c r="D63" s="71">
        <v>36.29</v>
      </c>
      <c r="E63" s="52">
        <f>$D:$D/$B:$B*100</f>
        <v>72.58</v>
      </c>
      <c r="F63" s="52">
        <f>$D:$D/$C:$C*100</f>
        <v>172.80952380952382</v>
      </c>
      <c r="G63" s="28">
        <v>21.86</v>
      </c>
      <c r="H63" s="52">
        <f aca="true" t="shared" si="8" ref="H63:H71">$D:$D/$G:$G*100</f>
        <v>166.01097895699908</v>
      </c>
      <c r="I63" s="71">
        <v>13.91</v>
      </c>
    </row>
    <row r="64" spans="1:9" ht="38.25">
      <c r="A64" s="59" t="s">
        <v>21</v>
      </c>
      <c r="B64" s="71">
        <v>2157</v>
      </c>
      <c r="C64" s="71">
        <v>1009.2</v>
      </c>
      <c r="D64" s="71">
        <v>914.9</v>
      </c>
      <c r="E64" s="52">
        <f>$D:$D/$B:$B*100</f>
        <v>42.41539174779786</v>
      </c>
      <c r="F64" s="52">
        <f>$D:$D/$C:$C*100</f>
        <v>90.65596512088783</v>
      </c>
      <c r="G64" s="28">
        <v>984.9</v>
      </c>
      <c r="H64" s="52">
        <f t="shared" si="8"/>
        <v>92.89267945984363</v>
      </c>
      <c r="I64" s="71">
        <v>514.4</v>
      </c>
    </row>
    <row r="65" spans="1:9" ht="12.75">
      <c r="A65" s="55" t="s">
        <v>22</v>
      </c>
      <c r="B65" s="64">
        <v>0</v>
      </c>
      <c r="C65" s="64">
        <v>0</v>
      </c>
      <c r="D65" s="64">
        <v>53.24</v>
      </c>
      <c r="E65" s="52" t="s">
        <v>125</v>
      </c>
      <c r="F65" s="52">
        <v>0</v>
      </c>
      <c r="G65" s="27">
        <v>127.64</v>
      </c>
      <c r="H65" s="52">
        <f t="shared" si="8"/>
        <v>41.711062362895646</v>
      </c>
      <c r="I65" s="64">
        <v>0.47</v>
      </c>
    </row>
    <row r="66" spans="1:9" ht="12.75">
      <c r="A66" s="62" t="s">
        <v>23</v>
      </c>
      <c r="B66" s="65">
        <f>B8+B15+B20+B24+B27+B31+B34+B42+B43+B44+B65+B48</f>
        <v>431335.57999999996</v>
      </c>
      <c r="C66" s="65">
        <f>C8+C15+C20+C24+C27+C31+C34+C42+C43+C44+C65+C48</f>
        <v>154258.75999999998</v>
      </c>
      <c r="D66" s="65">
        <f>D8+D15+D20+D24+D27+D31+D34+D42+D43+D44+D65+D48</f>
        <v>155700</v>
      </c>
      <c r="E66" s="52">
        <f aca="true" t="shared" si="9" ref="E66:E72">$D:$D/$B:$B*100</f>
        <v>36.097184470615666</v>
      </c>
      <c r="F66" s="52">
        <f aca="true" t="shared" si="10" ref="F66:F72">$D:$D/$C:$C*100</f>
        <v>100.93430026275331</v>
      </c>
      <c r="G66" s="65">
        <f>G8+G15+G20+G24+G27+G31+G34+G42+G43+G44+G65+G48</f>
        <v>154041.57000000004</v>
      </c>
      <c r="H66" s="52">
        <f t="shared" si="8"/>
        <v>101.0766119820773</v>
      </c>
      <c r="I66" s="65">
        <f>I8+I15+I20+I24+I27+I31+I34+I42+I43+I44+I65+I48</f>
        <v>28613.649999999998</v>
      </c>
    </row>
    <row r="67" spans="1:9" ht="12.75" customHeight="1" hidden="1">
      <c r="A67" s="62" t="s">
        <v>24</v>
      </c>
      <c r="B67" s="65">
        <f>B68+B74+B73</f>
        <v>1748215.1899999997</v>
      </c>
      <c r="C67" s="65">
        <f>C68+C74+C73</f>
        <v>578148.97</v>
      </c>
      <c r="D67" s="65">
        <f>D68+D74+D73</f>
        <v>578108.01</v>
      </c>
      <c r="E67" s="52">
        <f t="shared" si="9"/>
        <v>33.068469677351345</v>
      </c>
      <c r="F67" s="52">
        <f t="shared" si="10"/>
        <v>99.99291532076933</v>
      </c>
      <c r="G67" s="65">
        <f>G68+G74+G73</f>
        <v>542492.71</v>
      </c>
      <c r="H67" s="52">
        <f t="shared" si="8"/>
        <v>106.56512047876183</v>
      </c>
      <c r="I67" s="65">
        <f>I68+I74+I73</f>
        <v>98283.54000000001</v>
      </c>
    </row>
    <row r="68" spans="1:9" ht="24.75" customHeight="1" hidden="1">
      <c r="A68" s="62" t="s">
        <v>25</v>
      </c>
      <c r="B68" s="65">
        <f>B69+B70+B72+B71</f>
        <v>1748243.0699999998</v>
      </c>
      <c r="C68" s="65">
        <f>C69+C70+C72+C71</f>
        <v>579004</v>
      </c>
      <c r="D68" s="65">
        <f>D69+D70+D72+D71</f>
        <v>578975.09</v>
      </c>
      <c r="E68" s="52">
        <f t="shared" si="9"/>
        <v>33.117539542141586</v>
      </c>
      <c r="F68" s="52">
        <f t="shared" si="10"/>
        <v>99.9950069429572</v>
      </c>
      <c r="G68" s="65">
        <f>G69+G70+G72+G71</f>
        <v>545560.48</v>
      </c>
      <c r="H68" s="52">
        <f t="shared" si="8"/>
        <v>106.12482231117619</v>
      </c>
      <c r="I68" s="65">
        <f>I69+I70+I72+I71</f>
        <v>98288.54000000001</v>
      </c>
    </row>
    <row r="69" spans="1:9" ht="12.75" customHeight="1" hidden="1">
      <c r="A69" s="59" t="s">
        <v>121</v>
      </c>
      <c r="B69" s="71">
        <v>363513.69999999995</v>
      </c>
      <c r="C69" s="71">
        <v>163738.3</v>
      </c>
      <c r="D69" s="71">
        <v>163738.28</v>
      </c>
      <c r="E69" s="52">
        <f t="shared" si="9"/>
        <v>45.04322120459284</v>
      </c>
      <c r="F69" s="52">
        <f t="shared" si="10"/>
        <v>99.9999877853868</v>
      </c>
      <c r="G69" s="28">
        <v>170665.4</v>
      </c>
      <c r="H69" s="52">
        <f t="shared" si="8"/>
        <v>95.94111050042949</v>
      </c>
      <c r="I69" s="71">
        <v>14137.6</v>
      </c>
    </row>
    <row r="70" spans="1:9" ht="12.75" customHeight="1" hidden="1">
      <c r="A70" s="59" t="s">
        <v>122</v>
      </c>
      <c r="B70" s="71">
        <v>403939.7</v>
      </c>
      <c r="C70" s="71">
        <v>48973.2</v>
      </c>
      <c r="D70" s="71">
        <v>48973.2</v>
      </c>
      <c r="E70" s="52">
        <f t="shared" si="9"/>
        <v>12.12388878835133</v>
      </c>
      <c r="F70" s="52">
        <f t="shared" si="10"/>
        <v>100</v>
      </c>
      <c r="G70" s="28">
        <v>27200.1</v>
      </c>
      <c r="H70" s="52">
        <f t="shared" si="8"/>
        <v>180.04786747107545</v>
      </c>
      <c r="I70" s="71">
        <v>9589.2</v>
      </c>
    </row>
    <row r="71" spans="1:9" ht="12.75">
      <c r="A71" s="59" t="s">
        <v>123</v>
      </c>
      <c r="B71" s="71">
        <v>979205.1</v>
      </c>
      <c r="C71" s="71">
        <v>364707.93</v>
      </c>
      <c r="D71" s="71">
        <v>364679.03</v>
      </c>
      <c r="E71" s="52">
        <f t="shared" si="9"/>
        <v>37.24235402777212</v>
      </c>
      <c r="F71" s="52">
        <f t="shared" si="10"/>
        <v>99.99207585094189</v>
      </c>
      <c r="G71" s="28">
        <v>347694.98</v>
      </c>
      <c r="H71" s="52">
        <f t="shared" si="8"/>
        <v>104.8847555981395</v>
      </c>
      <c r="I71" s="71">
        <v>74561.74</v>
      </c>
    </row>
    <row r="72" spans="1:9" ht="12.75">
      <c r="A72" s="2" t="s">
        <v>149</v>
      </c>
      <c r="B72" s="71">
        <v>1584.57</v>
      </c>
      <c r="C72" s="71">
        <v>1584.57</v>
      </c>
      <c r="D72" s="71">
        <v>1584.58</v>
      </c>
      <c r="E72" s="52">
        <f t="shared" si="9"/>
        <v>100.00063108603597</v>
      </c>
      <c r="F72" s="52">
        <f t="shared" si="10"/>
        <v>100.00063108603597</v>
      </c>
      <c r="G72" s="28">
        <v>0</v>
      </c>
      <c r="H72" s="52">
        <v>0</v>
      </c>
      <c r="I72" s="71">
        <v>0</v>
      </c>
    </row>
    <row r="73" spans="1:9" ht="12.75">
      <c r="A73" s="62" t="s">
        <v>129</v>
      </c>
      <c r="B73" s="71">
        <v>827.15</v>
      </c>
      <c r="C73" s="71">
        <v>0</v>
      </c>
      <c r="D73" s="71">
        <v>0</v>
      </c>
      <c r="E73" s="52" t="s">
        <v>125</v>
      </c>
      <c r="F73" s="52">
        <v>0</v>
      </c>
      <c r="G73" s="27">
        <v>-3067.77</v>
      </c>
      <c r="H73" s="52" t="s">
        <v>125</v>
      </c>
      <c r="I73" s="71">
        <v>0</v>
      </c>
    </row>
    <row r="74" spans="1:9" ht="25.5">
      <c r="A74" s="62" t="s">
        <v>27</v>
      </c>
      <c r="B74" s="64">
        <v>-855.03</v>
      </c>
      <c r="C74" s="64">
        <v>-855.03</v>
      </c>
      <c r="D74" s="64">
        <v>-867.08</v>
      </c>
      <c r="E74" s="52" t="s">
        <v>125</v>
      </c>
      <c r="F74" s="52">
        <f>$D:$D/$C:$C*100</f>
        <v>101.40930727576811</v>
      </c>
      <c r="G74" s="44"/>
      <c r="H74" s="52">
        <v>0</v>
      </c>
      <c r="I74" s="64">
        <v>-5</v>
      </c>
    </row>
    <row r="75" spans="1:9" ht="12.75">
      <c r="A75" s="55" t="s">
        <v>26</v>
      </c>
      <c r="B75" s="67">
        <f>B67+B66</f>
        <v>2179550.7699999996</v>
      </c>
      <c r="C75" s="67">
        <f>C67+C66</f>
        <v>732407.73</v>
      </c>
      <c r="D75" s="67">
        <f>D67+D66</f>
        <v>733808.01</v>
      </c>
      <c r="E75" s="68">
        <f>$D:$D/$B:$B*100</f>
        <v>33.66785578479551</v>
      </c>
      <c r="F75" s="68">
        <f>$D:$D/$C:$C*100</f>
        <v>100.19118858835638</v>
      </c>
      <c r="G75" s="67">
        <f>G67+G66</f>
        <v>696534.28</v>
      </c>
      <c r="H75" s="68">
        <f>$D:$D/$G:$G*100</f>
        <v>105.35131307535934</v>
      </c>
      <c r="I75" s="67">
        <f>I67+I66</f>
        <v>126897.19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8443.400000000001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D78-апрель!D78</f>
        <v>155.29999999999998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D79-апрель!D79</f>
        <v>286.79999999999995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D80-апрель!D80</f>
        <v>4934.200000000001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D81-апрель!D81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D82-апрель!D82</f>
        <v>1197.7999999999997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D84-апрель!D84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D85-апрель!D85</f>
        <v>1869.300000000001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D86-апрель!D86</f>
        <v>5.700000000000003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D87-апрель!D87</f>
        <v>93.59999999999991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D88-апрель!D88</f>
        <v>5864.700000000004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D90-апрель!D90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D91-апрель!D91</f>
        <v>1589.9000000000005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D92-апрель!D92</f>
        <v>3411.7000000000007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D93-апрель!D93</f>
        <v>863.0999999999999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D94-апрель!D94</f>
        <v>3808.7000000000007</v>
      </c>
    </row>
    <row r="95" spans="1:9" ht="12.75">
      <c r="A95" s="8" t="s">
        <v>43</v>
      </c>
      <c r="B95" s="77">
        <v>1969.3</v>
      </c>
      <c r="C95" s="77">
        <v>0</v>
      </c>
      <c r="D95" s="77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D95-апрель!D95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D96-апрель!D96</f>
        <v>293.9000000000001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D97-апрель!D97</f>
        <v>2334.6000000000004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D98-апрель!D98</f>
        <v>1180.1999999999998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D99-апрель!D99</f>
        <v>122634.89999999997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D100-апрель!D100</f>
        <v>51554.399999999994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D101-апрель!D101</f>
        <v>50355.19999999998</v>
      </c>
    </row>
    <row r="102" spans="1:9" ht="12.75">
      <c r="A102" s="8" t="s">
        <v>117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D102-апрель!D102</f>
        <v>8555.700000000004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D103-апрель!D103</f>
        <v>1662.1999999999998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D104-апрель!D104</f>
        <v>10507.400000000001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D105-апрель!D105</f>
        <v>4565.099999999991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D106-апрель!D106</f>
        <v>4372.899999999994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D107-апрель!D107</f>
        <v>192.20000000000005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D108-апрель!D108</f>
        <v>4.6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D109-апрель!D109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D110-апрель!D110</f>
        <v>12076.099999999999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D111-апрель!D111</f>
        <v>130.79999999999995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D112-апрель!D112</f>
        <v>5120.700000000001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D113-апрель!D113</f>
        <v>3397.4000000000015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D114-апрель!D114</f>
        <v>443.79999999999995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D115-апрель!D115</f>
        <v>2983.3999999999996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D116-апрель!D116</f>
        <v>4258.0999999999985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D117-апрель!D117</f>
        <v>3587.9000000000015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D118-апрель!D118</f>
        <v>404.9999999999999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D119-апрель!D119</f>
        <v>265.19999999999993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D121-апрель!D121</f>
        <v>0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D122-апрель!D122</f>
        <v>161754.90000000002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-34857.71000000002</v>
      </c>
    </row>
    <row r="124" spans="1:9" ht="24" customHeight="1">
      <c r="A124" s="1" t="s">
        <v>63</v>
      </c>
      <c r="B124" s="28" t="s">
        <v>139</v>
      </c>
      <c r="C124" s="28"/>
      <c r="D124" s="28" t="s">
        <v>159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-34857.94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апрель!B127</f>
        <v>2269.2</v>
      </c>
      <c r="C127" s="28"/>
      <c r="D127" s="28">
        <v>25282</v>
      </c>
      <c r="E127" s="28"/>
      <c r="F127" s="28"/>
      <c r="G127" s="28"/>
      <c r="H127" s="37"/>
      <c r="I127" s="36">
        <f>D127-апрель!D127</f>
        <v>-17749.61</v>
      </c>
    </row>
    <row r="128" spans="1:9" ht="12.75">
      <c r="A128" s="1" t="s">
        <v>66</v>
      </c>
      <c r="B128" s="28">
        <f>апрель!B128</f>
        <v>10422.9</v>
      </c>
      <c r="C128" s="28"/>
      <c r="D128" s="28">
        <v>27361.8</v>
      </c>
      <c r="E128" s="28"/>
      <c r="F128" s="28"/>
      <c r="G128" s="28"/>
      <c r="H128" s="37"/>
      <c r="I128" s="36">
        <f>D128-апрель!D128</f>
        <v>-17108.330000000005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161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67">
        <f>B8+B15+B20+B24+B27+B31+B34+B42+B43+B44+B48</f>
        <v>432044.35999999987</v>
      </c>
      <c r="C7" s="67">
        <f>C8+C15+C20+C24+C27+C31+C34+C42+C43+C44+C48+C65</f>
        <v>186090.05999999997</v>
      </c>
      <c r="D7" s="67">
        <f>D8+D15+D20+D24+D27+D31+D34+D42+D43+D44+D48+D65</f>
        <v>183991.72000000003</v>
      </c>
      <c r="E7" s="68">
        <f aca="true" t="shared" si="0" ref="E7:E30">$D:$D/$B:$B*100</f>
        <v>42.58630294352184</v>
      </c>
      <c r="F7" s="68">
        <f aca="true" t="shared" si="1" ref="F7:F28">$D:$D/$C:$C*100</f>
        <v>98.87240618870243</v>
      </c>
      <c r="G7" s="67">
        <f>G8+G15+G20+G24+G27+G31+G34+G42+G43+G44+G48+G65</f>
        <v>183085.91000000003</v>
      </c>
      <c r="H7" s="68">
        <f aca="true" t="shared" si="2" ref="H7:H27">$D:$D/$G:$G*100</f>
        <v>100.49474588186496</v>
      </c>
      <c r="I7" s="67">
        <f>I8+I15+I20+I24+I27+I31+I34+I42+I43+I44+I48+I65</f>
        <v>28291.710000000006</v>
      </c>
    </row>
    <row r="8" spans="1:9" ht="12.75">
      <c r="A8" s="55" t="s">
        <v>4</v>
      </c>
      <c r="B8" s="68">
        <f>B9+B10</f>
        <v>267895.1</v>
      </c>
      <c r="C8" s="68">
        <f>C9+C10</f>
        <v>112406.44000000002</v>
      </c>
      <c r="D8" s="68">
        <f>D9+D10</f>
        <v>114585.12000000001</v>
      </c>
      <c r="E8" s="68">
        <f t="shared" si="0"/>
        <v>42.77238366808502</v>
      </c>
      <c r="F8" s="68">
        <f t="shared" si="1"/>
        <v>101.93821635130513</v>
      </c>
      <c r="G8" s="68">
        <f>G9+G10</f>
        <v>107432.1</v>
      </c>
      <c r="H8" s="68">
        <f t="shared" si="2"/>
        <v>106.65817758379478</v>
      </c>
      <c r="I8" s="68">
        <f>I9+I10</f>
        <v>20584.190000000002</v>
      </c>
    </row>
    <row r="9" spans="1:9" ht="25.5">
      <c r="A9" s="56" t="s">
        <v>5</v>
      </c>
      <c r="B9" s="44">
        <v>3588.4</v>
      </c>
      <c r="C9" s="44">
        <v>1767.1</v>
      </c>
      <c r="D9" s="44">
        <v>1194.72</v>
      </c>
      <c r="E9" s="68">
        <f t="shared" si="0"/>
        <v>33.293947163081036</v>
      </c>
      <c r="F9" s="68">
        <f t="shared" si="1"/>
        <v>67.60907701884445</v>
      </c>
      <c r="G9" s="44">
        <v>1506.97</v>
      </c>
      <c r="H9" s="68">
        <f t="shared" si="2"/>
        <v>79.2796140600012</v>
      </c>
      <c r="I9" s="44">
        <v>109.59</v>
      </c>
    </row>
    <row r="10" spans="1:9" ht="12.75" customHeight="1">
      <c r="A10" s="57" t="s">
        <v>76</v>
      </c>
      <c r="B10" s="70">
        <f>B11+B12+B13+B14</f>
        <v>264306.69999999995</v>
      </c>
      <c r="C10" s="70">
        <f>C11+C12+C13+C14</f>
        <v>110639.34000000001</v>
      </c>
      <c r="D10" s="70">
        <f>D11+D12+D13+D14</f>
        <v>113390.40000000001</v>
      </c>
      <c r="E10" s="78">
        <f t="shared" si="0"/>
        <v>42.90106909889156</v>
      </c>
      <c r="F10" s="68">
        <f t="shared" si="1"/>
        <v>102.48651157897362</v>
      </c>
      <c r="G10" s="70">
        <f>G11+G12+G13+G14</f>
        <v>105925.13</v>
      </c>
      <c r="H10" s="78">
        <f t="shared" si="2"/>
        <v>107.04768547369261</v>
      </c>
      <c r="I10" s="70">
        <f>I11+I12+I13+I14</f>
        <v>20474.600000000002</v>
      </c>
    </row>
    <row r="11" spans="1:9" ht="51">
      <c r="A11" s="59" t="s">
        <v>80</v>
      </c>
      <c r="B11" s="45">
        <v>251403.83</v>
      </c>
      <c r="C11" s="45">
        <v>106968.96</v>
      </c>
      <c r="D11" s="45">
        <v>110152.59</v>
      </c>
      <c r="E11" s="68">
        <f t="shared" si="0"/>
        <v>43.81500074998858</v>
      </c>
      <c r="F11" s="68">
        <f t="shared" si="1"/>
        <v>102.97621852170946</v>
      </c>
      <c r="G11" s="45">
        <v>103091.73</v>
      </c>
      <c r="H11" s="68">
        <f t="shared" si="2"/>
        <v>106.84910419099573</v>
      </c>
      <c r="I11" s="45">
        <v>19696.74</v>
      </c>
    </row>
    <row r="12" spans="1:9" ht="51" customHeight="1">
      <c r="A12" s="59" t="s">
        <v>81</v>
      </c>
      <c r="B12" s="45">
        <v>5757.46</v>
      </c>
      <c r="C12" s="45">
        <v>900</v>
      </c>
      <c r="D12" s="45">
        <v>333.99</v>
      </c>
      <c r="E12" s="68">
        <f t="shared" si="0"/>
        <v>5.800995577911093</v>
      </c>
      <c r="F12" s="68">
        <f t="shared" si="1"/>
        <v>37.11</v>
      </c>
      <c r="G12" s="45">
        <v>534.77</v>
      </c>
      <c r="H12" s="68">
        <f t="shared" si="2"/>
        <v>62.454887147745765</v>
      </c>
      <c r="I12" s="45">
        <v>76.84</v>
      </c>
    </row>
    <row r="13" spans="1:9" ht="25.5">
      <c r="A13" s="59" t="s">
        <v>82</v>
      </c>
      <c r="B13" s="45">
        <v>4626.52</v>
      </c>
      <c r="C13" s="45">
        <v>1420.38</v>
      </c>
      <c r="D13" s="45">
        <v>1248.77</v>
      </c>
      <c r="E13" s="68">
        <f t="shared" si="0"/>
        <v>26.991561692157383</v>
      </c>
      <c r="F13" s="68">
        <f t="shared" si="1"/>
        <v>87.9180219377913</v>
      </c>
      <c r="G13" s="45">
        <v>873.99</v>
      </c>
      <c r="H13" s="68">
        <f t="shared" si="2"/>
        <v>142.88149749997137</v>
      </c>
      <c r="I13" s="45">
        <v>372.45</v>
      </c>
    </row>
    <row r="14" spans="1:9" ht="63.75">
      <c r="A14" s="60" t="s">
        <v>84</v>
      </c>
      <c r="B14" s="45">
        <v>2518.89</v>
      </c>
      <c r="C14" s="45">
        <v>1350</v>
      </c>
      <c r="D14" s="45">
        <v>1655.05</v>
      </c>
      <c r="E14" s="68">
        <f t="shared" si="0"/>
        <v>65.70552902270444</v>
      </c>
      <c r="F14" s="68">
        <f t="shared" si="1"/>
        <v>122.59629629629629</v>
      </c>
      <c r="G14" s="45">
        <v>1424.64</v>
      </c>
      <c r="H14" s="68">
        <f t="shared" si="2"/>
        <v>116.17320867026055</v>
      </c>
      <c r="I14" s="45">
        <v>328.57</v>
      </c>
    </row>
    <row r="15" spans="1:9" ht="42" customHeight="1">
      <c r="A15" s="61" t="s">
        <v>89</v>
      </c>
      <c r="B15" s="67">
        <f>B16+B17+B18+B19</f>
        <v>20755</v>
      </c>
      <c r="C15" s="67">
        <f>C16+C17+C18+C19</f>
        <v>9820.01</v>
      </c>
      <c r="D15" s="67">
        <f>D16+D17+D18+D19</f>
        <v>10921.36</v>
      </c>
      <c r="E15" s="68">
        <f t="shared" si="0"/>
        <v>52.62038063117321</v>
      </c>
      <c r="F15" s="68">
        <f t="shared" si="1"/>
        <v>111.21536536113507</v>
      </c>
      <c r="G15" s="67">
        <f>G16+G17+G18+G19</f>
        <v>9116.14</v>
      </c>
      <c r="H15" s="68">
        <f t="shared" si="2"/>
        <v>119.80246025181711</v>
      </c>
      <c r="I15" s="67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68">
        <f t="shared" si="0"/>
        <v>65.94801670701536</v>
      </c>
      <c r="F16" s="68">
        <f t="shared" si="1"/>
        <v>147.12826508870123</v>
      </c>
      <c r="G16" s="45">
        <v>3950.74</v>
      </c>
      <c r="H16" s="68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68">
        <f t="shared" si="0"/>
        <v>71.11531190926276</v>
      </c>
      <c r="F17" s="68">
        <f t="shared" si="1"/>
        <v>200.85424452749598</v>
      </c>
      <c r="G17" s="45">
        <v>29.95</v>
      </c>
      <c r="H17" s="68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68">
        <f t="shared" si="0"/>
        <v>47.14861201660776</v>
      </c>
      <c r="F18" s="68">
        <f t="shared" si="1"/>
        <v>97.5998727129891</v>
      </c>
      <c r="G18" s="45">
        <v>5956.3</v>
      </c>
      <c r="H18" s="68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68">
        <f t="shared" si="0"/>
        <v>68.0767012687428</v>
      </c>
      <c r="F19" s="68">
        <f t="shared" si="1"/>
        <v>155.40671746178026</v>
      </c>
      <c r="G19" s="45">
        <v>-820.85</v>
      </c>
      <c r="H19" s="68">
        <f t="shared" si="2"/>
        <v>115.0465980386185</v>
      </c>
      <c r="I19" s="45">
        <v>-186.48</v>
      </c>
    </row>
    <row r="20" spans="1:9" ht="15.75" customHeight="1">
      <c r="A20" s="62" t="s">
        <v>7</v>
      </c>
      <c r="B20" s="67">
        <f>B21+B22+B23</f>
        <v>29971.8</v>
      </c>
      <c r="C20" s="67">
        <f>C21+C22+C23</f>
        <v>17420.42</v>
      </c>
      <c r="D20" s="67">
        <f>D21+D22+D23</f>
        <v>16113.12</v>
      </c>
      <c r="E20" s="68">
        <f t="shared" si="0"/>
        <v>53.76093527916241</v>
      </c>
      <c r="F20" s="68">
        <f t="shared" si="1"/>
        <v>92.49558851049517</v>
      </c>
      <c r="G20" s="67">
        <f>G21+G22+G23</f>
        <v>16928.55</v>
      </c>
      <c r="H20" s="68">
        <f t="shared" si="2"/>
        <v>95.18310782671877</v>
      </c>
      <c r="I20" s="67">
        <f>I21+I22+I23</f>
        <v>458.82</v>
      </c>
    </row>
    <row r="21" spans="1:9" ht="12.75">
      <c r="A21" s="59" t="s">
        <v>96</v>
      </c>
      <c r="B21" s="45">
        <v>27972.7</v>
      </c>
      <c r="C21" s="45">
        <v>16678.43</v>
      </c>
      <c r="D21" s="45">
        <v>15107.09</v>
      </c>
      <c r="E21" s="68">
        <f t="shared" si="0"/>
        <v>54.006549242654444</v>
      </c>
      <c r="F21" s="68">
        <f t="shared" si="1"/>
        <v>90.57860961733209</v>
      </c>
      <c r="G21" s="45">
        <v>16224.08</v>
      </c>
      <c r="H21" s="68">
        <f t="shared" si="2"/>
        <v>93.11523365269402</v>
      </c>
      <c r="I21" s="45">
        <v>441.25</v>
      </c>
    </row>
    <row r="22" spans="1:9" ht="18.75" customHeight="1">
      <c r="A22" s="59" t="s">
        <v>94</v>
      </c>
      <c r="B22" s="45">
        <v>622</v>
      </c>
      <c r="C22" s="45">
        <v>193.69</v>
      </c>
      <c r="D22" s="45">
        <v>791.94</v>
      </c>
      <c r="E22" s="68">
        <f t="shared" si="0"/>
        <v>127.32154340836013</v>
      </c>
      <c r="F22" s="68">
        <f t="shared" si="1"/>
        <v>408.8698435644587</v>
      </c>
      <c r="G22" s="45">
        <v>178.76</v>
      </c>
      <c r="H22" s="68">
        <f t="shared" si="2"/>
        <v>443.0185723875588</v>
      </c>
      <c r="I22" s="45">
        <v>0.03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214.09</v>
      </c>
      <c r="E23" s="68">
        <f t="shared" si="0"/>
        <v>15.54643816716288</v>
      </c>
      <c r="F23" s="68">
        <f t="shared" si="1"/>
        <v>39.046142622651836</v>
      </c>
      <c r="G23" s="45">
        <v>525.71</v>
      </c>
      <c r="H23" s="68">
        <f t="shared" si="2"/>
        <v>40.72397329326054</v>
      </c>
      <c r="I23" s="45">
        <v>17.54</v>
      </c>
    </row>
    <row r="24" spans="1:9" ht="18" customHeight="1">
      <c r="A24" s="62" t="s">
        <v>8</v>
      </c>
      <c r="B24" s="67">
        <f>SUM(B25:B26)</f>
        <v>31321.03</v>
      </c>
      <c r="C24" s="67">
        <f>SUM(C25:C26)</f>
        <v>6699.9</v>
      </c>
      <c r="D24" s="67">
        <f>SUM(D25:D26)</f>
        <v>7182.18</v>
      </c>
      <c r="E24" s="68">
        <f t="shared" si="0"/>
        <v>22.93085508362912</v>
      </c>
      <c r="F24" s="68">
        <f t="shared" si="1"/>
        <v>107.19831639278199</v>
      </c>
      <c r="G24" s="67">
        <f>SUM(G25:G26)</f>
        <v>7029.61</v>
      </c>
      <c r="H24" s="68">
        <f t="shared" si="2"/>
        <v>102.1703906760119</v>
      </c>
      <c r="I24" s="67">
        <f>SUM(I25:I26)</f>
        <v>468.48</v>
      </c>
    </row>
    <row r="25" spans="1:9" ht="12.75">
      <c r="A25" s="59" t="s">
        <v>119</v>
      </c>
      <c r="B25" s="45">
        <v>14091.86</v>
      </c>
      <c r="C25" s="45">
        <v>1443.6</v>
      </c>
      <c r="D25" s="45">
        <v>1794.13</v>
      </c>
      <c r="E25" s="68">
        <f t="shared" si="0"/>
        <v>12.731676301070264</v>
      </c>
      <c r="F25" s="68">
        <f t="shared" si="1"/>
        <v>124.2816569686894</v>
      </c>
      <c r="G25" s="45">
        <v>1215.5</v>
      </c>
      <c r="H25" s="68">
        <f t="shared" si="2"/>
        <v>147.6042780748663</v>
      </c>
      <c r="I25" s="45">
        <v>182.68</v>
      </c>
    </row>
    <row r="26" spans="1:9" ht="12.75">
      <c r="A26" s="59" t="s">
        <v>120</v>
      </c>
      <c r="B26" s="45">
        <v>17229.17</v>
      </c>
      <c r="C26" s="45">
        <v>5256.3</v>
      </c>
      <c r="D26" s="45">
        <v>5388.05</v>
      </c>
      <c r="E26" s="68">
        <f t="shared" si="0"/>
        <v>31.27283554576338</v>
      </c>
      <c r="F26" s="68">
        <f t="shared" si="1"/>
        <v>102.5065159903354</v>
      </c>
      <c r="G26" s="45">
        <v>5814.11</v>
      </c>
      <c r="H26" s="68">
        <f t="shared" si="2"/>
        <v>92.67196527069493</v>
      </c>
      <c r="I26" s="45">
        <v>285.8</v>
      </c>
    </row>
    <row r="27" spans="1:9" ht="12.75">
      <c r="A27" s="55" t="s">
        <v>9</v>
      </c>
      <c r="B27" s="67">
        <f>B28+B30+B29</f>
        <v>16801.6</v>
      </c>
      <c r="C27" s="67">
        <f>C28+C30+C29</f>
        <v>8992.4</v>
      </c>
      <c r="D27" s="67">
        <f>D28+D30+D29</f>
        <v>7342.31</v>
      </c>
      <c r="E27" s="68">
        <f t="shared" si="0"/>
        <v>43.700064279592425</v>
      </c>
      <c r="F27" s="68">
        <f t="shared" si="1"/>
        <v>81.65017125572706</v>
      </c>
      <c r="G27" s="67">
        <f>G28+G30+G29</f>
        <v>8652.79</v>
      </c>
      <c r="H27" s="68">
        <f t="shared" si="2"/>
        <v>84.85482717135167</v>
      </c>
      <c r="I27" s="67">
        <f>I28+I30+I29</f>
        <v>1588.63</v>
      </c>
    </row>
    <row r="28" spans="1:9" ht="25.5">
      <c r="A28" s="59" t="s">
        <v>10</v>
      </c>
      <c r="B28" s="45">
        <v>16670</v>
      </c>
      <c r="C28" s="45">
        <v>8931.6</v>
      </c>
      <c r="D28" s="45">
        <v>7298.31</v>
      </c>
      <c r="E28" s="68">
        <f t="shared" si="0"/>
        <v>43.78110377924415</v>
      </c>
      <c r="F28" s="68">
        <f t="shared" si="1"/>
        <v>81.71335483004165</v>
      </c>
      <c r="G28" s="45">
        <v>8537.19</v>
      </c>
      <c r="H28" s="68" t="s">
        <v>124</v>
      </c>
      <c r="I28" s="45">
        <v>1575.63</v>
      </c>
    </row>
    <row r="29" spans="1:9" ht="25.5">
      <c r="A29" s="59" t="s">
        <v>97</v>
      </c>
      <c r="B29" s="45">
        <v>50</v>
      </c>
      <c r="C29" s="45">
        <v>0</v>
      </c>
      <c r="D29" s="45">
        <v>20</v>
      </c>
      <c r="E29" s="68">
        <f t="shared" si="0"/>
        <v>40</v>
      </c>
      <c r="F29" s="68">
        <v>0</v>
      </c>
      <c r="G29" s="45">
        <v>90</v>
      </c>
      <c r="H29" s="68" t="s">
        <v>124</v>
      </c>
      <c r="I29" s="45">
        <v>5</v>
      </c>
    </row>
    <row r="30" spans="1:9" ht="25.5">
      <c r="A30" s="59" t="s">
        <v>98</v>
      </c>
      <c r="B30" s="45">
        <v>81.6</v>
      </c>
      <c r="C30" s="45">
        <v>60.8</v>
      </c>
      <c r="D30" s="45">
        <v>24</v>
      </c>
      <c r="E30" s="68">
        <f t="shared" si="0"/>
        <v>29.411764705882355</v>
      </c>
      <c r="F30" s="68">
        <f>$D:$D/$C:$C*100</f>
        <v>39.473684210526315</v>
      </c>
      <c r="G30" s="45">
        <v>25.6</v>
      </c>
      <c r="H30" s="68" t="s">
        <v>124</v>
      </c>
      <c r="I30" s="45">
        <v>8</v>
      </c>
    </row>
    <row r="31" spans="1:9" ht="25.5">
      <c r="A31" s="62" t="s">
        <v>11</v>
      </c>
      <c r="B31" s="67">
        <f>$32:$32+$33:$33</f>
        <v>0</v>
      </c>
      <c r="C31" s="67">
        <f>C32+C33</f>
        <v>0</v>
      </c>
      <c r="D31" s="67">
        <f>D32+D33</f>
        <v>0.17</v>
      </c>
      <c r="E31" s="68" t="s">
        <v>124</v>
      </c>
      <c r="F31" s="68">
        <v>0</v>
      </c>
      <c r="G31" s="67">
        <f>G32+G33</f>
        <v>0.1</v>
      </c>
      <c r="H31" s="68" t="s">
        <v>124</v>
      </c>
      <c r="I31" s="67">
        <f>I32+I33</f>
        <v>0</v>
      </c>
    </row>
    <row r="32" spans="1:9" ht="25.5">
      <c r="A32" s="59" t="s">
        <v>141</v>
      </c>
      <c r="B32" s="45">
        <v>0</v>
      </c>
      <c r="C32" s="45">
        <v>0</v>
      </c>
      <c r="D32" s="45">
        <v>0.14</v>
      </c>
      <c r="E32" s="68" t="s">
        <v>125</v>
      </c>
      <c r="F32" s="68">
        <v>0</v>
      </c>
      <c r="G32" s="45">
        <v>0.1</v>
      </c>
      <c r="H32" s="68" t="s">
        <v>124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0.03</v>
      </c>
      <c r="E33" s="68" t="s">
        <v>125</v>
      </c>
      <c r="F33" s="68">
        <v>0</v>
      </c>
      <c r="G33" s="45">
        <v>0</v>
      </c>
      <c r="H33" s="68" t="s">
        <v>124</v>
      </c>
      <c r="I33" s="45">
        <v>0</v>
      </c>
    </row>
    <row r="34" spans="1:9" ht="38.25">
      <c r="A34" s="62" t="s">
        <v>12</v>
      </c>
      <c r="B34" s="67">
        <f>B35+B37+B38+B39+B40+B41+B36</f>
        <v>41211.88</v>
      </c>
      <c r="C34" s="67">
        <f>C35+C37+C38+C39+C40+C41+C36</f>
        <v>18589.260000000002</v>
      </c>
      <c r="D34" s="67">
        <f>D35+D37+D38+D39+D40+D41+D36</f>
        <v>19485.85</v>
      </c>
      <c r="E34" s="68">
        <f>$D:$D/$B:$B*100</f>
        <v>47.28211865122387</v>
      </c>
      <c r="F34" s="68">
        <f>$D:$D/$C:$C*100</f>
        <v>104.8231613307899</v>
      </c>
      <c r="G34" s="67">
        <f>G35+G37+G38+G39+G40+G41+G36</f>
        <v>18980.739999999998</v>
      </c>
      <c r="H34" s="68">
        <f>$D:$D/$G:$G*100</f>
        <v>102.66117127150996</v>
      </c>
      <c r="I34" s="67">
        <f>I35+I37+I38+I39+I40+I41+I36</f>
        <v>2843.26</v>
      </c>
    </row>
    <row r="35" spans="1:9" ht="76.5">
      <c r="A35" s="59" t="s">
        <v>131</v>
      </c>
      <c r="B35" s="45"/>
      <c r="C35" s="45"/>
      <c r="D35" s="45"/>
      <c r="E35" s="68" t="s">
        <v>125</v>
      </c>
      <c r="F35" s="68">
        <v>0</v>
      </c>
      <c r="G35" s="45"/>
      <c r="H35" s="68">
        <v>0</v>
      </c>
      <c r="I35" s="45"/>
    </row>
    <row r="36" spans="1:9" ht="84" customHeight="1">
      <c r="A36" s="59" t="s">
        <v>142</v>
      </c>
      <c r="B36" s="45">
        <v>23983</v>
      </c>
      <c r="C36" s="45">
        <v>9500</v>
      </c>
      <c r="D36" s="45">
        <v>10016.15</v>
      </c>
      <c r="E36" s="68">
        <f>$D:$D/$B:$B*100</f>
        <v>41.76354084142934</v>
      </c>
      <c r="F36" s="68">
        <f>$D:$D/$C:$C*100</f>
        <v>105.43315789473684</v>
      </c>
      <c r="G36" s="45">
        <v>10478.89</v>
      </c>
      <c r="H36" s="79"/>
      <c r="I36" s="45">
        <v>1524.74</v>
      </c>
    </row>
    <row r="37" spans="1:9" ht="81.75" customHeight="1">
      <c r="A37" s="59" t="s">
        <v>158</v>
      </c>
      <c r="B37" s="45">
        <v>0</v>
      </c>
      <c r="C37" s="45">
        <v>0</v>
      </c>
      <c r="D37" s="45">
        <v>0.14</v>
      </c>
      <c r="E37" s="68">
        <v>0</v>
      </c>
      <c r="F37" s="68">
        <v>0</v>
      </c>
      <c r="G37" s="45">
        <v>0</v>
      </c>
      <c r="H37" s="79"/>
      <c r="I37" s="45">
        <v>0</v>
      </c>
    </row>
    <row r="38" spans="1:9" ht="76.5">
      <c r="A38" s="59" t="s">
        <v>144</v>
      </c>
      <c r="B38" s="45">
        <v>0</v>
      </c>
      <c r="C38" s="45">
        <v>0</v>
      </c>
      <c r="D38" s="45">
        <v>236.33</v>
      </c>
      <c r="E38" s="68" t="s">
        <v>125</v>
      </c>
      <c r="F38" s="68">
        <v>0</v>
      </c>
      <c r="G38" s="45">
        <v>15.91</v>
      </c>
      <c r="H38" s="79"/>
      <c r="I38" s="45">
        <v>112.26</v>
      </c>
    </row>
    <row r="39" spans="1:9" ht="38.25">
      <c r="A39" s="59" t="s">
        <v>145</v>
      </c>
      <c r="B39" s="45">
        <v>13501.3</v>
      </c>
      <c r="C39" s="45">
        <v>6750.66</v>
      </c>
      <c r="D39" s="45">
        <v>7233.32</v>
      </c>
      <c r="E39" s="68">
        <f aca="true" t="shared" si="3" ref="E39:E44">$D:$D/$B:$B*100</f>
        <v>53.5749890751261</v>
      </c>
      <c r="F39" s="68">
        <f aca="true" t="shared" si="4" ref="F39:F44">$D:$D/$C:$C*100</f>
        <v>107.14981942506363</v>
      </c>
      <c r="G39" s="45">
        <v>6370.37</v>
      </c>
      <c r="H39" s="79"/>
      <c r="I39" s="45">
        <v>1003</v>
      </c>
    </row>
    <row r="40" spans="1:9" ht="51">
      <c r="A40" s="59" t="s">
        <v>146</v>
      </c>
      <c r="B40" s="45">
        <v>1025</v>
      </c>
      <c r="C40" s="45">
        <v>1025</v>
      </c>
      <c r="D40" s="45">
        <v>690.92</v>
      </c>
      <c r="E40" s="68">
        <f t="shared" si="3"/>
        <v>67.40682926829268</v>
      </c>
      <c r="F40" s="68">
        <f t="shared" si="4"/>
        <v>67.40682926829268</v>
      </c>
      <c r="G40" s="45">
        <v>978.75</v>
      </c>
      <c r="H40" s="79"/>
      <c r="I40" s="45">
        <v>0</v>
      </c>
    </row>
    <row r="41" spans="1:9" ht="76.5">
      <c r="A41" s="63" t="s">
        <v>147</v>
      </c>
      <c r="B41" s="45">
        <v>2702.58</v>
      </c>
      <c r="C41" s="45">
        <v>1313.6</v>
      </c>
      <c r="D41" s="45">
        <v>1308.99</v>
      </c>
      <c r="E41" s="68">
        <f t="shared" si="3"/>
        <v>48.43482894123393</v>
      </c>
      <c r="F41" s="68">
        <f t="shared" si="4"/>
        <v>99.64905602923265</v>
      </c>
      <c r="G41" s="45">
        <v>1136.82</v>
      </c>
      <c r="H41" s="79"/>
      <c r="I41" s="45">
        <v>203.26</v>
      </c>
    </row>
    <row r="42" spans="1:9" ht="25.5">
      <c r="A42" s="56" t="s">
        <v>13</v>
      </c>
      <c r="B42" s="44">
        <v>643.1</v>
      </c>
      <c r="C42" s="44">
        <v>289.68</v>
      </c>
      <c r="D42" s="44">
        <v>312.32</v>
      </c>
      <c r="E42" s="68">
        <f t="shared" si="3"/>
        <v>48.56476442232934</v>
      </c>
      <c r="F42" s="68">
        <f t="shared" si="4"/>
        <v>107.81552057442696</v>
      </c>
      <c r="G42" s="44">
        <v>262.79</v>
      </c>
      <c r="H42" s="68">
        <f aca="true" t="shared" si="5" ref="H42:H51">$D:$D/$G:$G*100</f>
        <v>118.84774915331633</v>
      </c>
      <c r="I42" s="44">
        <v>0.26</v>
      </c>
    </row>
    <row r="43" spans="1:9" ht="25.5">
      <c r="A43" s="56" t="s">
        <v>104</v>
      </c>
      <c r="B43" s="44">
        <v>5045.31</v>
      </c>
      <c r="C43" s="44">
        <v>951.05</v>
      </c>
      <c r="D43" s="44">
        <v>1110.04</v>
      </c>
      <c r="E43" s="68">
        <f t="shared" si="3"/>
        <v>22.001423103833062</v>
      </c>
      <c r="F43" s="68">
        <f t="shared" si="4"/>
        <v>116.7173124441407</v>
      </c>
      <c r="G43" s="44">
        <v>3606.79</v>
      </c>
      <c r="H43" s="68">
        <f t="shared" si="5"/>
        <v>30.776396740592048</v>
      </c>
      <c r="I43" s="44">
        <v>-28.87</v>
      </c>
    </row>
    <row r="44" spans="1:9" ht="25.5">
      <c r="A44" s="62" t="s">
        <v>14</v>
      </c>
      <c r="B44" s="67">
        <f>B45+B46+B47</f>
        <v>8060.18</v>
      </c>
      <c r="C44" s="67">
        <f>C45+C46+C47</f>
        <v>4790</v>
      </c>
      <c r="D44" s="67">
        <f>D45+D46+D47</f>
        <v>1145.86</v>
      </c>
      <c r="E44" s="68">
        <f t="shared" si="3"/>
        <v>14.216307824391016</v>
      </c>
      <c r="F44" s="68">
        <f t="shared" si="4"/>
        <v>23.92192066805845</v>
      </c>
      <c r="G44" s="67">
        <f>G45+G46+G47</f>
        <v>4866.6</v>
      </c>
      <c r="H44" s="68">
        <f t="shared" si="5"/>
        <v>23.54539103275387</v>
      </c>
      <c r="I44" s="67">
        <f>I45+I46+I47</f>
        <v>47.879999999999995</v>
      </c>
    </row>
    <row r="45" spans="1:9" ht="14.25" customHeight="1">
      <c r="A45" s="59" t="s">
        <v>101</v>
      </c>
      <c r="B45" s="45">
        <v>0</v>
      </c>
      <c r="C45" s="45">
        <v>0</v>
      </c>
      <c r="D45" s="45">
        <v>0</v>
      </c>
      <c r="E45" s="68">
        <v>0</v>
      </c>
      <c r="F45" s="68">
        <v>0</v>
      </c>
      <c r="G45" s="45">
        <v>19.52</v>
      </c>
      <c r="H45" s="68">
        <f t="shared" si="5"/>
        <v>0</v>
      </c>
      <c r="I45" s="45">
        <v>0</v>
      </c>
    </row>
    <row r="46" spans="1:9" ht="76.5">
      <c r="A46" s="59" t="s">
        <v>102</v>
      </c>
      <c r="B46" s="45">
        <v>5000</v>
      </c>
      <c r="C46" s="45">
        <v>4000</v>
      </c>
      <c r="D46" s="45">
        <v>75.3</v>
      </c>
      <c r="E46" s="68" t="s">
        <v>125</v>
      </c>
      <c r="F46" s="68">
        <f aca="true" t="shared" si="6" ref="F46:F56">$D:$D/$C:$C*100</f>
        <v>1.8824999999999998</v>
      </c>
      <c r="G46" s="45">
        <v>1115</v>
      </c>
      <c r="H46" s="68">
        <f t="shared" si="5"/>
        <v>6.753363228699551</v>
      </c>
      <c r="I46" s="45">
        <v>12.48</v>
      </c>
    </row>
    <row r="47" spans="1:9" ht="12.75">
      <c r="A47" s="63" t="s">
        <v>100</v>
      </c>
      <c r="B47" s="45">
        <v>3060.18</v>
      </c>
      <c r="C47" s="45">
        <v>790</v>
      </c>
      <c r="D47" s="45">
        <v>1070.56</v>
      </c>
      <c r="E47" s="68">
        <f aca="true" t="shared" si="7" ref="E47:E52">$D:$D/$B:$B*100</f>
        <v>34.98356305838219</v>
      </c>
      <c r="F47" s="68">
        <f t="shared" si="6"/>
        <v>135.5139240506329</v>
      </c>
      <c r="G47" s="45">
        <v>3732.08</v>
      </c>
      <c r="H47" s="68">
        <f t="shared" si="5"/>
        <v>28.685344365608458</v>
      </c>
      <c r="I47" s="45">
        <v>35.4</v>
      </c>
    </row>
    <row r="48" spans="1:9" ht="12.75">
      <c r="A48" s="56" t="s">
        <v>15</v>
      </c>
      <c r="B48" s="67">
        <f>B49+B50+B51+B54+B55+B56+B58+B60+B61+B63+B64+B52+B53+B62+B57</f>
        <v>10339.36</v>
      </c>
      <c r="C48" s="67">
        <f>C49+C50+C51+C54+C55+C56+C58+C60+C61+C63+C64+C52+C53+C62+C57</f>
        <v>6130.9</v>
      </c>
      <c r="D48" s="67">
        <f>D49+D50+D51+D54+D55+D56+D58+D60+D61+D63+D64+D52+D53+D62+D57</f>
        <v>5700.73</v>
      </c>
      <c r="E48" s="68">
        <f t="shared" si="7"/>
        <v>55.136197985175095</v>
      </c>
      <c r="F48" s="68">
        <f t="shared" si="6"/>
        <v>92.983575005301</v>
      </c>
      <c r="G48" s="67">
        <f>G49+G50+G51+G54+G55+G56+G58+G60+G61+G63+G64+G52+G53+G62+G57</f>
        <v>6051.4400000000005</v>
      </c>
      <c r="H48" s="68">
        <f t="shared" si="5"/>
        <v>94.20451991592083</v>
      </c>
      <c r="I48" s="67">
        <f>I49+I50+I51+I54+I55+I56+I58+I60+I61+I63+I64+I52+I53+I62+I57</f>
        <v>593.1600000000001</v>
      </c>
    </row>
    <row r="49" spans="1:9" ht="25.5">
      <c r="A49" s="59" t="s">
        <v>16</v>
      </c>
      <c r="B49" s="45">
        <v>214</v>
      </c>
      <c r="C49" s="45">
        <v>95.5</v>
      </c>
      <c r="D49" s="45">
        <v>138.12</v>
      </c>
      <c r="E49" s="68">
        <f t="shared" si="7"/>
        <v>64.54205607476635</v>
      </c>
      <c r="F49" s="68">
        <f t="shared" si="6"/>
        <v>144.62827225130889</v>
      </c>
      <c r="G49" s="45">
        <v>64.46</v>
      </c>
      <c r="H49" s="68">
        <f t="shared" si="5"/>
        <v>214.27241700279245</v>
      </c>
      <c r="I49" s="45">
        <v>17.86</v>
      </c>
    </row>
    <row r="50" spans="1:9" ht="52.5" customHeight="1">
      <c r="A50" s="59" t="s">
        <v>114</v>
      </c>
      <c r="B50" s="45">
        <v>240</v>
      </c>
      <c r="C50" s="45">
        <v>60</v>
      </c>
      <c r="D50" s="45">
        <v>392.13</v>
      </c>
      <c r="E50" s="68">
        <f t="shared" si="7"/>
        <v>163.3875</v>
      </c>
      <c r="F50" s="68">
        <f t="shared" si="6"/>
        <v>653.55</v>
      </c>
      <c r="G50" s="45">
        <v>34</v>
      </c>
      <c r="H50" s="68">
        <f t="shared" si="5"/>
        <v>1153.3235294117646</v>
      </c>
      <c r="I50" s="45">
        <v>77.5</v>
      </c>
    </row>
    <row r="51" spans="1:9" ht="63.75">
      <c r="A51" s="59" t="s">
        <v>112</v>
      </c>
      <c r="B51" s="45">
        <v>600</v>
      </c>
      <c r="C51" s="45">
        <v>476.8</v>
      </c>
      <c r="D51" s="45">
        <v>183.84</v>
      </c>
      <c r="E51" s="68">
        <f t="shared" si="7"/>
        <v>30.64</v>
      </c>
      <c r="F51" s="68">
        <f t="shared" si="6"/>
        <v>38.557046979865774</v>
      </c>
      <c r="G51" s="45">
        <v>422.89</v>
      </c>
      <c r="H51" s="68">
        <f t="shared" si="5"/>
        <v>43.472297760646974</v>
      </c>
      <c r="I51" s="45">
        <v>6.7</v>
      </c>
    </row>
    <row r="52" spans="1:9" ht="38.25">
      <c r="A52" s="59" t="s">
        <v>126</v>
      </c>
      <c r="B52" s="45">
        <v>1.6</v>
      </c>
      <c r="C52" s="45">
        <v>0.8</v>
      </c>
      <c r="D52" s="45">
        <v>0</v>
      </c>
      <c r="E52" s="68">
        <f t="shared" si="7"/>
        <v>0</v>
      </c>
      <c r="F52" s="68">
        <f t="shared" si="6"/>
        <v>0</v>
      </c>
      <c r="G52" s="45">
        <v>0</v>
      </c>
      <c r="H52" s="68" t="s">
        <v>125</v>
      </c>
      <c r="I52" s="45">
        <v>0</v>
      </c>
    </row>
    <row r="53" spans="1:9" ht="51">
      <c r="A53" s="59" t="s">
        <v>127</v>
      </c>
      <c r="B53" s="45">
        <v>9.4</v>
      </c>
      <c r="C53" s="45">
        <v>9.4</v>
      </c>
      <c r="D53" s="45">
        <v>9.4</v>
      </c>
      <c r="E53" s="68" t="s">
        <v>125</v>
      </c>
      <c r="F53" s="68">
        <f t="shared" si="6"/>
        <v>100</v>
      </c>
      <c r="G53" s="45">
        <v>0</v>
      </c>
      <c r="H53" s="68" t="e">
        <f>$D:$D/$G:$G*100</f>
        <v>#DIV/0!</v>
      </c>
      <c r="I53" s="45">
        <v>0</v>
      </c>
    </row>
    <row r="54" spans="1:9" ht="38.25">
      <c r="A54" s="59" t="s">
        <v>17</v>
      </c>
      <c r="B54" s="45">
        <v>1800</v>
      </c>
      <c r="C54" s="45">
        <v>1304.1</v>
      </c>
      <c r="D54" s="45">
        <v>753.52</v>
      </c>
      <c r="E54" s="68">
        <f>$D:$D/$B:$B*100</f>
        <v>41.86222222222222</v>
      </c>
      <c r="F54" s="68">
        <f t="shared" si="6"/>
        <v>57.78084502722184</v>
      </c>
      <c r="G54" s="45">
        <v>1300.98</v>
      </c>
      <c r="H54" s="68">
        <f>$D:$D/$G:$G*100</f>
        <v>57.919414595151345</v>
      </c>
      <c r="I54" s="45">
        <v>60</v>
      </c>
    </row>
    <row r="55" spans="1:9" ht="29.25" customHeight="1">
      <c r="A55" s="59" t="s">
        <v>18</v>
      </c>
      <c r="B55" s="45">
        <v>3620</v>
      </c>
      <c r="C55" s="45">
        <v>1824.6000000000001</v>
      </c>
      <c r="D55" s="45">
        <v>2392.3</v>
      </c>
      <c r="E55" s="68">
        <f>$D:$D/$B:$B*100</f>
        <v>66.08563535911603</v>
      </c>
      <c r="F55" s="68">
        <f t="shared" si="6"/>
        <v>131.1136687493149</v>
      </c>
      <c r="G55" s="45">
        <v>2041.55</v>
      </c>
      <c r="H55" s="68">
        <f>$D:$D/$G:$G*100</f>
        <v>117.18057358379663</v>
      </c>
      <c r="I55" s="45">
        <v>256</v>
      </c>
    </row>
    <row r="56" spans="1:9" ht="38.25" customHeight="1">
      <c r="A56" s="59" t="s">
        <v>19</v>
      </c>
      <c r="B56" s="45">
        <v>30</v>
      </c>
      <c r="C56" s="45">
        <v>5</v>
      </c>
      <c r="D56" s="45">
        <v>0.25</v>
      </c>
      <c r="E56" s="68">
        <f>$D:$D/$B:$B*100</f>
        <v>0.8333333333333334</v>
      </c>
      <c r="F56" s="68">
        <f t="shared" si="6"/>
        <v>5</v>
      </c>
      <c r="G56" s="45">
        <v>5</v>
      </c>
      <c r="H56" s="68">
        <f>$D:$D/$G:$G*100</f>
        <v>5</v>
      </c>
      <c r="I56" s="45">
        <v>0</v>
      </c>
    </row>
    <row r="57" spans="1:9" ht="43.5" customHeight="1">
      <c r="A57" s="59" t="s">
        <v>136</v>
      </c>
      <c r="B57" s="45">
        <v>1.2</v>
      </c>
      <c r="C57" s="45">
        <v>0</v>
      </c>
      <c r="D57" s="45">
        <v>0</v>
      </c>
      <c r="E57" s="68" t="s">
        <v>124</v>
      </c>
      <c r="F57" s="68">
        <v>0</v>
      </c>
      <c r="G57" s="45"/>
      <c r="H57" s="68" t="s">
        <v>124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68">
        <f>$D:$D/$B:$B*100</f>
        <v>0</v>
      </c>
      <c r="F58" s="68">
        <f>$D:$D/$C:$C*100</f>
        <v>0</v>
      </c>
      <c r="G58" s="45">
        <v>70</v>
      </c>
      <c r="H58" s="68" t="s">
        <v>125</v>
      </c>
      <c r="I58" s="45">
        <v>0</v>
      </c>
    </row>
    <row r="59" spans="1:9" ht="51">
      <c r="A59" s="59" t="s">
        <v>113</v>
      </c>
      <c r="B59" s="45">
        <v>0</v>
      </c>
      <c r="C59" s="45">
        <v>0</v>
      </c>
      <c r="D59" s="45">
        <v>0</v>
      </c>
      <c r="E59" s="68" t="s">
        <v>125</v>
      </c>
      <c r="F59" s="68">
        <v>0</v>
      </c>
      <c r="G59" s="45">
        <v>0</v>
      </c>
      <c r="H59" s="68" t="s">
        <v>125</v>
      </c>
      <c r="I59" s="45">
        <v>0</v>
      </c>
    </row>
    <row r="60" spans="1:9" ht="63.75">
      <c r="A60" s="59" t="s">
        <v>103</v>
      </c>
      <c r="B60" s="45">
        <v>14.38</v>
      </c>
      <c r="C60" s="45">
        <v>9</v>
      </c>
      <c r="D60" s="45">
        <v>5.68</v>
      </c>
      <c r="E60" s="68">
        <f>$D:$D/$B:$B*100</f>
        <v>39.499304589707926</v>
      </c>
      <c r="F60" s="68">
        <f>$D:$D/$C:$C*100</f>
        <v>63.11111111111111</v>
      </c>
      <c r="G60" s="45">
        <v>0.51</v>
      </c>
      <c r="H60" s="68">
        <f>$D:$D/$G:$G*100</f>
        <v>1113.7254901960785</v>
      </c>
      <c r="I60" s="45">
        <v>3.82</v>
      </c>
    </row>
    <row r="61" spans="1:9" ht="76.5">
      <c r="A61" s="59" t="s">
        <v>148</v>
      </c>
      <c r="B61" s="45">
        <v>1501.78</v>
      </c>
      <c r="C61" s="45">
        <v>1009.5</v>
      </c>
      <c r="D61" s="45">
        <v>241.92</v>
      </c>
      <c r="E61" s="68">
        <f>$D:$D/$B:$B*100</f>
        <v>16.108884124172647</v>
      </c>
      <c r="F61" s="68">
        <f>$D:$D/$C:$C*100</f>
        <v>23.964338781575037</v>
      </c>
      <c r="G61" s="45">
        <v>919.83</v>
      </c>
      <c r="H61" s="68">
        <f>$D:$D/$G:$G*100</f>
        <v>26.30051205113988</v>
      </c>
      <c r="I61" s="45">
        <v>45.1</v>
      </c>
    </row>
    <row r="62" spans="1:9" ht="76.5">
      <c r="A62" s="59" t="s">
        <v>128</v>
      </c>
      <c r="B62" s="45">
        <v>0</v>
      </c>
      <c r="C62" s="45">
        <v>0</v>
      </c>
      <c r="D62" s="45">
        <v>506.2</v>
      </c>
      <c r="E62" s="68" t="s">
        <v>125</v>
      </c>
      <c r="F62" s="68">
        <v>0</v>
      </c>
      <c r="G62" s="45">
        <v>40.49</v>
      </c>
      <c r="H62" s="68" t="s">
        <v>125</v>
      </c>
      <c r="I62" s="45">
        <v>0</v>
      </c>
    </row>
    <row r="63" spans="1:9" ht="63.75">
      <c r="A63" s="59" t="s">
        <v>86</v>
      </c>
      <c r="B63" s="45">
        <v>50</v>
      </c>
      <c r="C63" s="45">
        <v>25</v>
      </c>
      <c r="D63" s="45">
        <v>37.79</v>
      </c>
      <c r="E63" s="68">
        <f>$D:$D/$B:$B*100</f>
        <v>75.58</v>
      </c>
      <c r="F63" s="68">
        <f>$D:$D/$C:$C*100</f>
        <v>151.16</v>
      </c>
      <c r="G63" s="45">
        <v>25.84</v>
      </c>
      <c r="H63" s="68">
        <f aca="true" t="shared" si="8" ref="H63:H71">$D:$D/$G:$G*100</f>
        <v>146.24613003095973</v>
      </c>
      <c r="I63" s="45">
        <v>1.5</v>
      </c>
    </row>
    <row r="64" spans="1:9" ht="38.25">
      <c r="A64" s="59" t="s">
        <v>21</v>
      </c>
      <c r="B64" s="45">
        <v>2157</v>
      </c>
      <c r="C64" s="45">
        <v>1231.1999999999998</v>
      </c>
      <c r="D64" s="45">
        <v>1039.58</v>
      </c>
      <c r="E64" s="68">
        <f>$D:$D/$B:$B*100</f>
        <v>48.19564209550301</v>
      </c>
      <c r="F64" s="68">
        <f>$D:$D/$C:$C*100</f>
        <v>84.43632228719949</v>
      </c>
      <c r="G64" s="45">
        <v>1125.89</v>
      </c>
      <c r="H64" s="68">
        <f t="shared" si="8"/>
        <v>92.33406460666671</v>
      </c>
      <c r="I64" s="45">
        <v>124.68</v>
      </c>
    </row>
    <row r="65" spans="1:9" ht="12.75">
      <c r="A65" s="55" t="s">
        <v>22</v>
      </c>
      <c r="B65" s="44">
        <v>0</v>
      </c>
      <c r="C65" s="44">
        <v>0</v>
      </c>
      <c r="D65" s="44">
        <v>92.66</v>
      </c>
      <c r="E65" s="68" t="s">
        <v>125</v>
      </c>
      <c r="F65" s="68">
        <v>0</v>
      </c>
      <c r="G65" s="44">
        <v>158.26</v>
      </c>
      <c r="H65" s="68">
        <f t="shared" si="8"/>
        <v>58.549222797927456</v>
      </c>
      <c r="I65" s="44">
        <v>39.43</v>
      </c>
    </row>
    <row r="66" spans="1:9" ht="12.75">
      <c r="A66" s="62" t="s">
        <v>23</v>
      </c>
      <c r="B66" s="67">
        <f>B8+B15+B20+B24+B27+B31+B34+B42+B43+B44+B65+B48</f>
        <v>432044.35999999987</v>
      </c>
      <c r="C66" s="67">
        <f>C8+C15+C20+C24+C27+C31+C34+C42+C43+C44+C65+C48</f>
        <v>186090.05999999997</v>
      </c>
      <c r="D66" s="67">
        <f>D8+D15+D20+D24+D27+D31+D34+D42+D43+D44+D65+D48</f>
        <v>183991.72000000003</v>
      </c>
      <c r="E66" s="68">
        <f aca="true" t="shared" si="9" ref="E66:E72">$D:$D/$B:$B*100</f>
        <v>42.58630294352184</v>
      </c>
      <c r="F66" s="68">
        <f aca="true" t="shared" si="10" ref="F66:F72">$D:$D/$C:$C*100</f>
        <v>98.87240618870243</v>
      </c>
      <c r="G66" s="67">
        <f>G8+G15+G20+G24+G27+G31+G34+G42+G43+G44+G65+G48</f>
        <v>183085.91000000003</v>
      </c>
      <c r="H66" s="68">
        <f t="shared" si="8"/>
        <v>100.49474588186496</v>
      </c>
      <c r="I66" s="67">
        <f>I8+I15+I20+I24+I27+I31+I34+I42+I43+I44+I65+I48</f>
        <v>28291.710000000006</v>
      </c>
    </row>
    <row r="67" spans="1:9" ht="12.75" customHeight="1" hidden="1">
      <c r="A67" s="62" t="s">
        <v>24</v>
      </c>
      <c r="B67" s="67">
        <f>B68+B74+B73</f>
        <v>1991250.7899999998</v>
      </c>
      <c r="C67" s="67">
        <f>C68+C74+C73</f>
        <v>771992.97</v>
      </c>
      <c r="D67" s="67">
        <f>D68+D74+D73</f>
        <v>772769.43</v>
      </c>
      <c r="E67" s="68">
        <f t="shared" si="9"/>
        <v>38.80824223050278</v>
      </c>
      <c r="F67" s="68">
        <f t="shared" si="10"/>
        <v>100.1005786360982</v>
      </c>
      <c r="G67" s="67">
        <f>G68+G74+G73</f>
        <v>747404.44</v>
      </c>
      <c r="H67" s="68">
        <f t="shared" si="8"/>
        <v>103.39374355335649</v>
      </c>
      <c r="I67" s="67">
        <f>I68+I74+I73</f>
        <v>194661.43</v>
      </c>
    </row>
    <row r="68" spans="1:9" ht="24.75" customHeight="1" hidden="1">
      <c r="A68" s="62" t="s">
        <v>25</v>
      </c>
      <c r="B68" s="67">
        <f>B69+B70+B72+B71</f>
        <v>1991278.68</v>
      </c>
      <c r="C68" s="67">
        <f>C69+C70+C72+C71</f>
        <v>772848</v>
      </c>
      <c r="D68" s="67">
        <f>D69+D70+D72+D71</f>
        <v>772819.0800000001</v>
      </c>
      <c r="E68" s="68">
        <f t="shared" si="9"/>
        <v>38.8101920520738</v>
      </c>
      <c r="F68" s="68">
        <f t="shared" si="10"/>
        <v>99.99625799639776</v>
      </c>
      <c r="G68" s="67">
        <f>G69+G70+G72+G71</f>
        <v>750482.62</v>
      </c>
      <c r="H68" s="68">
        <f t="shared" si="8"/>
        <v>102.97627945068201</v>
      </c>
      <c r="I68" s="67">
        <f>I69+I70+I72+I71</f>
        <v>193844.01</v>
      </c>
    </row>
    <row r="69" spans="1:9" ht="12.75" customHeight="1" hidden="1">
      <c r="A69" s="59" t="s">
        <v>121</v>
      </c>
      <c r="B69" s="45">
        <v>363513.7</v>
      </c>
      <c r="C69" s="45">
        <v>204662.19999999998</v>
      </c>
      <c r="D69" s="45">
        <v>204662.2</v>
      </c>
      <c r="E69" s="68">
        <f t="shared" si="9"/>
        <v>56.30109676746709</v>
      </c>
      <c r="F69" s="68">
        <f t="shared" si="10"/>
        <v>100.00000000000003</v>
      </c>
      <c r="G69" s="45">
        <v>203901</v>
      </c>
      <c r="H69" s="68">
        <f t="shared" si="8"/>
        <v>100.37331842413721</v>
      </c>
      <c r="I69" s="45">
        <v>40923.9</v>
      </c>
    </row>
    <row r="70" spans="1:9" ht="12.75" customHeight="1" hidden="1">
      <c r="A70" s="59" t="s">
        <v>122</v>
      </c>
      <c r="B70" s="45">
        <v>645630.01</v>
      </c>
      <c r="C70" s="45">
        <v>61006.119999999995</v>
      </c>
      <c r="D70" s="45">
        <v>61006.12</v>
      </c>
      <c r="E70" s="68">
        <f t="shared" si="9"/>
        <v>9.449083694235341</v>
      </c>
      <c r="F70" s="68">
        <f t="shared" si="10"/>
        <v>100.00000000000003</v>
      </c>
      <c r="G70" s="45">
        <v>40912.02</v>
      </c>
      <c r="H70" s="68">
        <f t="shared" si="8"/>
        <v>149.11539444886859</v>
      </c>
      <c r="I70" s="45">
        <v>12032.92</v>
      </c>
    </row>
    <row r="71" spans="1:9" ht="12.75">
      <c r="A71" s="59" t="s">
        <v>123</v>
      </c>
      <c r="B71" s="45">
        <v>980550.4</v>
      </c>
      <c r="C71" s="45">
        <v>505595.11</v>
      </c>
      <c r="D71" s="45">
        <v>505566.2</v>
      </c>
      <c r="E71" s="68">
        <f t="shared" si="9"/>
        <v>51.559430295474876</v>
      </c>
      <c r="F71" s="68">
        <f t="shared" si="10"/>
        <v>99.99428198583645</v>
      </c>
      <c r="G71" s="45">
        <v>505669.6</v>
      </c>
      <c r="H71" s="68">
        <f t="shared" si="8"/>
        <v>99.97955186548688</v>
      </c>
      <c r="I71" s="45">
        <v>140887.19</v>
      </c>
    </row>
    <row r="72" spans="1:9" ht="12.75">
      <c r="A72" s="2" t="s">
        <v>149</v>
      </c>
      <c r="B72" s="45">
        <v>1584.57</v>
      </c>
      <c r="C72" s="45">
        <v>1584.57</v>
      </c>
      <c r="D72" s="45">
        <v>1584.56</v>
      </c>
      <c r="E72" s="68">
        <f t="shared" si="9"/>
        <v>99.99936891396403</v>
      </c>
      <c r="F72" s="68">
        <f t="shared" si="10"/>
        <v>99.99936891396403</v>
      </c>
      <c r="G72" s="45">
        <v>0</v>
      </c>
      <c r="H72" s="68">
        <v>0</v>
      </c>
      <c r="I72" s="45">
        <v>0</v>
      </c>
    </row>
    <row r="73" spans="1:9" ht="12.75">
      <c r="A73" s="62" t="s">
        <v>129</v>
      </c>
      <c r="B73" s="45">
        <v>827.14</v>
      </c>
      <c r="C73" s="45">
        <v>0</v>
      </c>
      <c r="D73" s="45">
        <v>827.15</v>
      </c>
      <c r="E73" s="68" t="s">
        <v>125</v>
      </c>
      <c r="F73" s="68">
        <v>0</v>
      </c>
      <c r="G73" s="45"/>
      <c r="H73" s="68" t="s">
        <v>125</v>
      </c>
      <c r="I73" s="45">
        <v>827.15</v>
      </c>
    </row>
    <row r="74" spans="1:9" ht="25.5">
      <c r="A74" s="62" t="s">
        <v>27</v>
      </c>
      <c r="B74" s="44">
        <v>-855.03</v>
      </c>
      <c r="C74" s="44">
        <v>-855.03</v>
      </c>
      <c r="D74" s="44">
        <v>-876.8</v>
      </c>
      <c r="E74" s="68" t="s">
        <v>125</v>
      </c>
      <c r="F74" s="68">
        <f>$D:$D/$C:$C*100</f>
        <v>102.54610949323416</v>
      </c>
      <c r="G74" s="44">
        <v>-3078.18</v>
      </c>
      <c r="H74" s="68">
        <f>$D:$D/$G:$G*100</f>
        <v>28.484364137249933</v>
      </c>
      <c r="I74" s="44">
        <v>-9.73</v>
      </c>
    </row>
    <row r="75" spans="1:9" ht="12.75">
      <c r="A75" s="55" t="s">
        <v>26</v>
      </c>
      <c r="B75" s="67">
        <f>B67+B66</f>
        <v>2423295.1499999994</v>
      </c>
      <c r="C75" s="67">
        <f>C67+C66</f>
        <v>958083.0299999999</v>
      </c>
      <c r="D75" s="67">
        <f>D67+D66</f>
        <v>956761.1500000001</v>
      </c>
      <c r="E75" s="68">
        <f>$D:$D/$B:$B*100</f>
        <v>39.48182498528915</v>
      </c>
      <c r="F75" s="68">
        <f>$D:$D/$C:$C*100</f>
        <v>99.86202865945765</v>
      </c>
      <c r="G75" s="67">
        <f>G67+G66</f>
        <v>930490.35</v>
      </c>
      <c r="H75" s="68">
        <f>$D:$D/$G:$G*100</f>
        <v>102.82332858153768</v>
      </c>
      <c r="I75" s="67">
        <f>I67+I66</f>
        <v>222953.14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77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117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162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12692.099999999999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май!B127</f>
        <v>2269.2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10422.9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165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166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67">
        <f>B8+B15+B20+B24+B27+B31+B34+B42+B43+B44+B48</f>
        <v>432044.35999999987</v>
      </c>
      <c r="C7" s="67">
        <f>C8+C15+C20+C24+C27+C31+C34+C42+C43+C44+C48+C65</f>
        <v>227132.25999999995</v>
      </c>
      <c r="D7" s="67">
        <f>D8+D15+D20+D24+D27+D31+D34+D42+D43+D44+D48+D65</f>
        <v>230184.29999999996</v>
      </c>
      <c r="E7" s="68">
        <f aca="true" t="shared" si="0" ref="E7:E30">$D:$D/$B:$B*100</f>
        <v>53.27793192347195</v>
      </c>
      <c r="F7" s="68">
        <f aca="true" t="shared" si="1" ref="F7:F30">$D:$D/$C:$C*100</f>
        <v>101.34372809921408</v>
      </c>
      <c r="G7" s="67">
        <f>G8+G15+G20+G24+G27+G31+G34+G42+G43+G44+G48+G65</f>
        <v>222063.7</v>
      </c>
      <c r="H7" s="68">
        <f aca="true" t="shared" si="2" ref="H7:H27">$D:$D/$G:$G*100</f>
        <v>103.65687863437381</v>
      </c>
      <c r="I7" s="67">
        <f>I8+I15+I20+I24+I27+I31+I34+I42+I43+I44+I48+I65</f>
        <v>46192.59</v>
      </c>
    </row>
    <row r="8" spans="1:9" ht="12.75">
      <c r="A8" s="55" t="s">
        <v>4</v>
      </c>
      <c r="B8" s="68">
        <f>B9+B10</f>
        <v>267895.1</v>
      </c>
      <c r="C8" s="68">
        <f>C9+C10</f>
        <v>137622.16</v>
      </c>
      <c r="D8" s="68">
        <f>D9+D10</f>
        <v>139784.06999999998</v>
      </c>
      <c r="E8" s="68">
        <f t="shared" si="0"/>
        <v>52.17865873619936</v>
      </c>
      <c r="F8" s="68">
        <f t="shared" si="1"/>
        <v>101.57090253488244</v>
      </c>
      <c r="G8" s="68">
        <f>G9+G10</f>
        <v>130606.34</v>
      </c>
      <c r="H8" s="68">
        <f t="shared" si="2"/>
        <v>107.02701721830654</v>
      </c>
      <c r="I8" s="68">
        <f>I9+I10</f>
        <v>25198.96</v>
      </c>
    </row>
    <row r="9" spans="1:9" ht="25.5">
      <c r="A9" s="56" t="s">
        <v>5</v>
      </c>
      <c r="B9" s="44">
        <v>3588.4</v>
      </c>
      <c r="C9" s="44">
        <v>2217.4</v>
      </c>
      <c r="D9" s="44">
        <v>1638.12</v>
      </c>
      <c r="E9" s="68">
        <f t="shared" si="0"/>
        <v>45.65042916062868</v>
      </c>
      <c r="F9" s="68">
        <f t="shared" si="1"/>
        <v>73.87571029133218</v>
      </c>
      <c r="G9" s="44">
        <v>1890.92</v>
      </c>
      <c r="H9" s="68">
        <f t="shared" si="2"/>
        <v>86.63084636050175</v>
      </c>
      <c r="I9" s="44">
        <v>443.41</v>
      </c>
    </row>
    <row r="10" spans="1:9" ht="12.75" customHeight="1">
      <c r="A10" s="57" t="s">
        <v>76</v>
      </c>
      <c r="B10" s="70">
        <f>B11+B12+B13+B14</f>
        <v>264306.69999999995</v>
      </c>
      <c r="C10" s="70">
        <f>C11+C12+C13+C14</f>
        <v>135404.76</v>
      </c>
      <c r="D10" s="70">
        <f>D11+D12+D13+D14</f>
        <v>138145.94999999998</v>
      </c>
      <c r="E10" s="78">
        <f t="shared" si="0"/>
        <v>52.26729023516997</v>
      </c>
      <c r="F10" s="68">
        <f t="shared" si="1"/>
        <v>102.02444138596012</v>
      </c>
      <c r="G10" s="70">
        <f>G11+G12+G13+G14</f>
        <v>128715.42</v>
      </c>
      <c r="H10" s="78">
        <f t="shared" si="2"/>
        <v>107.32665130564776</v>
      </c>
      <c r="I10" s="70">
        <f>I11+I12+I13+I14</f>
        <v>24755.55</v>
      </c>
    </row>
    <row r="11" spans="1:9" ht="51">
      <c r="A11" s="59" t="s">
        <v>80</v>
      </c>
      <c r="B11" s="45">
        <v>251403.83</v>
      </c>
      <c r="C11" s="45">
        <v>127582.59</v>
      </c>
      <c r="D11" s="45">
        <v>130377.80999999998</v>
      </c>
      <c r="E11" s="68">
        <f t="shared" si="0"/>
        <v>51.8599139877861</v>
      </c>
      <c r="F11" s="68">
        <f t="shared" si="1"/>
        <v>102.19091021745209</v>
      </c>
      <c r="G11" s="45">
        <v>122958.19</v>
      </c>
      <c r="H11" s="68">
        <f t="shared" si="2"/>
        <v>106.03426254078722</v>
      </c>
      <c r="I11" s="45">
        <v>20225.23</v>
      </c>
    </row>
    <row r="12" spans="1:9" ht="51" customHeight="1">
      <c r="A12" s="59" t="s">
        <v>81</v>
      </c>
      <c r="B12" s="45">
        <v>5757.46</v>
      </c>
      <c r="C12" s="45">
        <v>3400</v>
      </c>
      <c r="D12" s="45">
        <v>1755.67</v>
      </c>
      <c r="E12" s="68">
        <f t="shared" si="0"/>
        <v>30.493828875927925</v>
      </c>
      <c r="F12" s="68">
        <f t="shared" si="1"/>
        <v>51.637352941176474</v>
      </c>
      <c r="G12" s="45">
        <v>2311.49</v>
      </c>
      <c r="H12" s="68">
        <f t="shared" si="2"/>
        <v>75.95403830429723</v>
      </c>
      <c r="I12" s="45">
        <v>1421.68</v>
      </c>
    </row>
    <row r="13" spans="1:9" ht="25.5">
      <c r="A13" s="59" t="s">
        <v>82</v>
      </c>
      <c r="B13" s="45">
        <v>4626.52</v>
      </c>
      <c r="C13" s="45">
        <v>2772.17</v>
      </c>
      <c r="D13" s="45">
        <v>4069.47</v>
      </c>
      <c r="E13" s="68">
        <f t="shared" si="0"/>
        <v>87.95963272610946</v>
      </c>
      <c r="F13" s="68">
        <f t="shared" si="1"/>
        <v>146.79727433743238</v>
      </c>
      <c r="G13" s="45">
        <v>1705.79</v>
      </c>
      <c r="H13" s="68">
        <f t="shared" si="2"/>
        <v>238.56805351186253</v>
      </c>
      <c r="I13" s="45">
        <v>2820.7</v>
      </c>
    </row>
    <row r="14" spans="1:9" ht="63.75">
      <c r="A14" s="60" t="s">
        <v>84</v>
      </c>
      <c r="B14" s="45">
        <v>2518.89</v>
      </c>
      <c r="C14" s="45">
        <v>1650</v>
      </c>
      <c r="D14" s="45">
        <v>1943</v>
      </c>
      <c r="E14" s="68">
        <f t="shared" si="0"/>
        <v>77.13715168189164</v>
      </c>
      <c r="F14" s="68">
        <f t="shared" si="1"/>
        <v>117.75757575757575</v>
      </c>
      <c r="G14" s="45">
        <v>1739.95</v>
      </c>
      <c r="H14" s="68">
        <f t="shared" si="2"/>
        <v>111.6698755711371</v>
      </c>
      <c r="I14" s="45">
        <v>287.94</v>
      </c>
    </row>
    <row r="15" spans="1:9" ht="65.25" customHeight="1">
      <c r="A15" s="61" t="s">
        <v>89</v>
      </c>
      <c r="B15" s="67">
        <f>B16+B17+B18+B19</f>
        <v>20755</v>
      </c>
      <c r="C15" s="67">
        <f>C16+C17+C18+C19</f>
        <v>11854.52</v>
      </c>
      <c r="D15" s="67">
        <f>D16+D17+D18+D19</f>
        <v>12910.3</v>
      </c>
      <c r="E15" s="68">
        <f t="shared" si="0"/>
        <v>62.20332450012045</v>
      </c>
      <c r="F15" s="68">
        <f t="shared" si="1"/>
        <v>108.90613875551264</v>
      </c>
      <c r="G15" s="67">
        <f>G16+G17+G18+G19</f>
        <v>10994.720000000001</v>
      </c>
      <c r="H15" s="68">
        <f t="shared" si="2"/>
        <v>117.42272654510526</v>
      </c>
      <c r="I15" s="67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68">
        <f t="shared" si="0"/>
        <v>77.51762483705339</v>
      </c>
      <c r="F16" s="68">
        <f t="shared" si="1"/>
        <v>144.25801788242748</v>
      </c>
      <c r="G16" s="45">
        <v>4736.24</v>
      </c>
      <c r="H16" s="68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68">
        <f t="shared" si="0"/>
        <v>84.820415879017</v>
      </c>
      <c r="F17" s="68">
        <f t="shared" si="1"/>
        <v>184.80230642504117</v>
      </c>
      <c r="G17" s="45">
        <v>38.84</v>
      </c>
      <c r="H17" s="68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68">
        <f t="shared" si="0"/>
        <v>55.42730672888858</v>
      </c>
      <c r="F18" s="68">
        <f t="shared" si="1"/>
        <v>94.70173360927248</v>
      </c>
      <c r="G18" s="45">
        <v>7216.43</v>
      </c>
      <c r="H18" s="68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68">
        <f t="shared" si="0"/>
        <v>74.88321799307957</v>
      </c>
      <c r="F19" s="68">
        <f t="shared" si="1"/>
        <v>140.76944967679862</v>
      </c>
      <c r="G19" s="45">
        <v>-996.79</v>
      </c>
      <c r="H19" s="68">
        <f t="shared" si="2"/>
        <v>104.21252219624996</v>
      </c>
      <c r="I19" s="45">
        <v>-94.43</v>
      </c>
    </row>
    <row r="20" spans="1:9" ht="54" customHeight="1">
      <c r="A20" s="62" t="s">
        <v>7</v>
      </c>
      <c r="B20" s="67">
        <f>B21+B22+B23</f>
        <v>29971.8</v>
      </c>
      <c r="C20" s="67">
        <f>C21+C22+C23</f>
        <v>22267.170000000006</v>
      </c>
      <c r="D20" s="67">
        <f>D21+D22+D23</f>
        <v>23571.149999999998</v>
      </c>
      <c r="E20" s="68">
        <f t="shared" si="0"/>
        <v>78.6444257602146</v>
      </c>
      <c r="F20" s="68">
        <f t="shared" si="1"/>
        <v>105.85606522966317</v>
      </c>
      <c r="G20" s="67">
        <f>G21+G22+G23</f>
        <v>21742.320000000003</v>
      </c>
      <c r="H20" s="68">
        <f t="shared" si="2"/>
        <v>108.41138388175683</v>
      </c>
      <c r="I20" s="67">
        <f>I21+I22+I23</f>
        <v>7458.0199999999995</v>
      </c>
    </row>
    <row r="21" spans="1:9" ht="12.75">
      <c r="A21" s="59" t="s">
        <v>96</v>
      </c>
      <c r="B21" s="45">
        <v>27972.7</v>
      </c>
      <c r="C21" s="45">
        <v>21117.880000000005</v>
      </c>
      <c r="D21" s="45">
        <v>22546.53</v>
      </c>
      <c r="E21" s="68">
        <f t="shared" si="0"/>
        <v>80.60190828915334</v>
      </c>
      <c r="F21" s="68">
        <f t="shared" si="1"/>
        <v>106.76512036246059</v>
      </c>
      <c r="G21" s="45">
        <v>20661.79</v>
      </c>
      <c r="H21" s="68">
        <f t="shared" si="2"/>
        <v>109.1218621426314</v>
      </c>
      <c r="I21" s="45">
        <v>7439.45</v>
      </c>
    </row>
    <row r="22" spans="1:9" ht="18.75" customHeight="1">
      <c r="A22" s="59" t="s">
        <v>94</v>
      </c>
      <c r="B22" s="45">
        <v>622</v>
      </c>
      <c r="C22" s="45">
        <v>600.99</v>
      </c>
      <c r="D22" s="45">
        <v>799.6799999999998</v>
      </c>
      <c r="E22" s="68">
        <f t="shared" si="0"/>
        <v>128.5659163987138</v>
      </c>
      <c r="F22" s="68">
        <f t="shared" si="1"/>
        <v>133.06045025707581</v>
      </c>
      <c r="G22" s="45">
        <v>554.81</v>
      </c>
      <c r="H22" s="68">
        <f t="shared" si="2"/>
        <v>144.13583028424145</v>
      </c>
      <c r="I22" s="45">
        <v>7.73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224.94</v>
      </c>
      <c r="E23" s="68">
        <f t="shared" si="0"/>
        <v>16.334325757025635</v>
      </c>
      <c r="F23" s="68">
        <f t="shared" si="1"/>
        <v>41.02498632135693</v>
      </c>
      <c r="G23" s="45">
        <v>525.72</v>
      </c>
      <c r="H23" s="68">
        <f t="shared" si="2"/>
        <v>42.78703492353343</v>
      </c>
      <c r="I23" s="45">
        <v>10.84</v>
      </c>
    </row>
    <row r="24" spans="1:9" ht="27" customHeight="1">
      <c r="A24" s="62" t="s">
        <v>8</v>
      </c>
      <c r="B24" s="67">
        <f>SUM(B25:B26)</f>
        <v>31321.03</v>
      </c>
      <c r="C24" s="67">
        <f>SUM(C25:C26)</f>
        <v>8455.580000000002</v>
      </c>
      <c r="D24" s="67">
        <f>SUM(D25:D26)</f>
        <v>9856.06</v>
      </c>
      <c r="E24" s="68">
        <f t="shared" si="0"/>
        <v>31.46786679748399</v>
      </c>
      <c r="F24" s="68">
        <f t="shared" si="1"/>
        <v>116.5627904886477</v>
      </c>
      <c r="G24" s="67">
        <f>SUM(G25:G26)</f>
        <v>8441</v>
      </c>
      <c r="H24" s="68">
        <f t="shared" si="2"/>
        <v>116.7641274730482</v>
      </c>
      <c r="I24" s="67">
        <f>SUM(I25:I26)</f>
        <v>2673.87</v>
      </c>
    </row>
    <row r="25" spans="1:9" ht="12.75">
      <c r="A25" s="59" t="s">
        <v>119</v>
      </c>
      <c r="B25" s="45">
        <v>14091.86</v>
      </c>
      <c r="C25" s="45">
        <v>1520.7</v>
      </c>
      <c r="D25" s="45">
        <v>2556.48</v>
      </c>
      <c r="E25" s="68">
        <f t="shared" si="0"/>
        <v>18.141537029178547</v>
      </c>
      <c r="F25" s="68">
        <f t="shared" si="1"/>
        <v>168.1120536594989</v>
      </c>
      <c r="G25" s="45">
        <v>1280.42</v>
      </c>
      <c r="H25" s="68">
        <f t="shared" si="2"/>
        <v>199.6594867309164</v>
      </c>
      <c r="I25" s="45">
        <v>762.35</v>
      </c>
    </row>
    <row r="26" spans="1:9" ht="12.75">
      <c r="A26" s="59" t="s">
        <v>120</v>
      </c>
      <c r="B26" s="45">
        <v>17229.17</v>
      </c>
      <c r="C26" s="45">
        <v>6934.880000000001</v>
      </c>
      <c r="D26" s="45">
        <v>7299.58</v>
      </c>
      <c r="E26" s="68">
        <f t="shared" si="0"/>
        <v>42.36756616830643</v>
      </c>
      <c r="F26" s="68">
        <f t="shared" si="1"/>
        <v>105.25892300948247</v>
      </c>
      <c r="G26" s="45">
        <v>7160.58</v>
      </c>
      <c r="H26" s="68">
        <f t="shared" si="2"/>
        <v>101.94118353541192</v>
      </c>
      <c r="I26" s="45">
        <v>1911.52</v>
      </c>
    </row>
    <row r="27" spans="1:9" ht="12.75">
      <c r="A27" s="55" t="s">
        <v>9</v>
      </c>
      <c r="B27" s="67">
        <f>B28+B30+B29</f>
        <v>16801.6</v>
      </c>
      <c r="C27" s="67">
        <f>C28+C30+C29</f>
        <v>10544.75</v>
      </c>
      <c r="D27" s="67">
        <f>D28+D30+D29</f>
        <v>8961.39</v>
      </c>
      <c r="E27" s="68">
        <f t="shared" si="0"/>
        <v>53.336527473573945</v>
      </c>
      <c r="F27" s="68">
        <f t="shared" si="1"/>
        <v>84.98437611133501</v>
      </c>
      <c r="G27" s="67">
        <f>G28+G30+G29</f>
        <v>10165.980000000001</v>
      </c>
      <c r="H27" s="68">
        <f t="shared" si="2"/>
        <v>88.15077346207644</v>
      </c>
      <c r="I27" s="67">
        <f>I28+I30+I29</f>
        <v>1619.08</v>
      </c>
    </row>
    <row r="28" spans="1:9" ht="25.5">
      <c r="A28" s="59" t="s">
        <v>10</v>
      </c>
      <c r="B28" s="45">
        <v>16670</v>
      </c>
      <c r="C28" s="45">
        <v>10471.15</v>
      </c>
      <c r="D28" s="45">
        <v>8899.39</v>
      </c>
      <c r="E28" s="68">
        <f t="shared" si="0"/>
        <v>53.38566286742651</v>
      </c>
      <c r="F28" s="68">
        <f t="shared" si="1"/>
        <v>84.98961432125411</v>
      </c>
      <c r="G28" s="45">
        <v>10008.78</v>
      </c>
      <c r="H28" s="68" t="s">
        <v>124</v>
      </c>
      <c r="I28" s="45">
        <v>1601.08</v>
      </c>
    </row>
    <row r="29" spans="1:9" ht="25.5">
      <c r="A29" s="59" t="s">
        <v>97</v>
      </c>
      <c r="B29" s="45">
        <v>50</v>
      </c>
      <c r="C29" s="45">
        <v>20</v>
      </c>
      <c r="D29" s="45">
        <v>30</v>
      </c>
      <c r="E29" s="68">
        <f t="shared" si="0"/>
        <v>60</v>
      </c>
      <c r="F29" s="68">
        <f t="shared" si="1"/>
        <v>150</v>
      </c>
      <c r="G29" s="45">
        <v>27.2</v>
      </c>
      <c r="H29" s="68" t="s">
        <v>124</v>
      </c>
      <c r="I29" s="45">
        <v>10</v>
      </c>
    </row>
    <row r="30" spans="1:9" ht="25.5">
      <c r="A30" s="59" t="s">
        <v>98</v>
      </c>
      <c r="B30" s="45">
        <v>81.6</v>
      </c>
      <c r="C30" s="45">
        <v>53.6</v>
      </c>
      <c r="D30" s="45">
        <v>32</v>
      </c>
      <c r="E30" s="68">
        <f t="shared" si="0"/>
        <v>39.21568627450981</v>
      </c>
      <c r="F30" s="68">
        <f t="shared" si="1"/>
        <v>59.70149253731343</v>
      </c>
      <c r="G30" s="45">
        <v>130</v>
      </c>
      <c r="H30" s="68" t="s">
        <v>124</v>
      </c>
      <c r="I30" s="45">
        <v>8</v>
      </c>
    </row>
    <row r="31" spans="1:9" ht="25.5">
      <c r="A31" s="62" t="s">
        <v>11</v>
      </c>
      <c r="B31" s="67">
        <f>$32:$32+$33:$33</f>
        <v>0</v>
      </c>
      <c r="C31" s="67">
        <f>C32+C33</f>
        <v>0</v>
      </c>
      <c r="D31" s="67">
        <f>D32+D33</f>
        <v>0.18000000000000002</v>
      </c>
      <c r="E31" s="68" t="s">
        <v>124</v>
      </c>
      <c r="F31" s="68">
        <v>0</v>
      </c>
      <c r="G31" s="67">
        <f>G32+G33</f>
        <v>0.15000000000000002</v>
      </c>
      <c r="H31" s="68" t="s">
        <v>124</v>
      </c>
      <c r="I31" s="67">
        <f>I32+I33</f>
        <v>0</v>
      </c>
    </row>
    <row r="32" spans="1:9" ht="25.5">
      <c r="A32" s="59" t="s">
        <v>141</v>
      </c>
      <c r="B32" s="45">
        <v>0</v>
      </c>
      <c r="C32" s="45">
        <v>0</v>
      </c>
      <c r="D32" s="45">
        <v>0.14</v>
      </c>
      <c r="E32" s="68" t="s">
        <v>125</v>
      </c>
      <c r="F32" s="68">
        <v>0</v>
      </c>
      <c r="G32" s="45">
        <v>0.1</v>
      </c>
      <c r="H32" s="68" t="s">
        <v>124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0.04</v>
      </c>
      <c r="E33" s="68" t="s">
        <v>125</v>
      </c>
      <c r="F33" s="68">
        <v>0</v>
      </c>
      <c r="G33" s="45">
        <v>0.05</v>
      </c>
      <c r="H33" s="68" t="s">
        <v>124</v>
      </c>
      <c r="I33" s="45">
        <v>0</v>
      </c>
    </row>
    <row r="34" spans="1:9" ht="38.25">
      <c r="A34" s="62" t="s">
        <v>12</v>
      </c>
      <c r="B34" s="67">
        <f>B35+B37+B38+B39+B40+B41+B36</f>
        <v>41211.88</v>
      </c>
      <c r="C34" s="67">
        <f>C35+C37+C38+C39+C40+C41+C36</f>
        <v>22958.299999999996</v>
      </c>
      <c r="D34" s="67">
        <f>D35+D37+D38+D39+D40+D41+D36</f>
        <v>25354.08</v>
      </c>
      <c r="E34" s="68">
        <f>$D:$D/$B:$B*100</f>
        <v>61.52128949225322</v>
      </c>
      <c r="F34" s="68">
        <f>$D:$D/$C:$C*100</f>
        <v>110.4353545340901</v>
      </c>
      <c r="G34" s="67">
        <f>G35+G37+G38+G39+G40+G41+G36</f>
        <v>23048.870000000003</v>
      </c>
      <c r="H34" s="68">
        <f>$D:$D/$G:$G*100</f>
        <v>110.00140137021901</v>
      </c>
      <c r="I34" s="67">
        <f>I35+I37+I38+I39+I40+I41+I36</f>
        <v>5868.24</v>
      </c>
    </row>
    <row r="35" spans="1:9" ht="76.5" hidden="1">
      <c r="A35" s="59" t="s">
        <v>131</v>
      </c>
      <c r="B35" s="45"/>
      <c r="C35" s="45"/>
      <c r="D35" s="45"/>
      <c r="E35" s="68" t="s">
        <v>125</v>
      </c>
      <c r="F35" s="68">
        <v>0</v>
      </c>
      <c r="G35" s="45"/>
      <c r="H35" s="68">
        <v>0</v>
      </c>
      <c r="I35" s="45"/>
    </row>
    <row r="36" spans="1:9" ht="84" customHeight="1">
      <c r="A36" s="59" t="s">
        <v>142</v>
      </c>
      <c r="B36" s="45">
        <v>23983</v>
      </c>
      <c r="C36" s="45">
        <v>12583.33</v>
      </c>
      <c r="D36" s="45">
        <v>13804.47</v>
      </c>
      <c r="E36" s="68">
        <f>$D:$D/$B:$B*100</f>
        <v>57.55939623900262</v>
      </c>
      <c r="F36" s="68">
        <f>$D:$D/$C:$C*100</f>
        <v>109.70442641176858</v>
      </c>
      <c r="G36" s="45">
        <v>13053.74</v>
      </c>
      <c r="H36" s="79"/>
      <c r="I36" s="45">
        <v>3788.33</v>
      </c>
    </row>
    <row r="37" spans="1:9" ht="81.75" customHeight="1">
      <c r="A37" s="59" t="s">
        <v>158</v>
      </c>
      <c r="B37" s="45">
        <v>0</v>
      </c>
      <c r="C37" s="45">
        <v>0</v>
      </c>
      <c r="D37" s="45">
        <v>14.82</v>
      </c>
      <c r="E37" s="68">
        <v>0</v>
      </c>
      <c r="F37" s="68">
        <v>0</v>
      </c>
      <c r="G37" s="45">
        <v>2.6</v>
      </c>
      <c r="H37" s="79"/>
      <c r="I37" s="45">
        <v>14.68</v>
      </c>
    </row>
    <row r="38" spans="1:9" ht="76.5">
      <c r="A38" s="59" t="s">
        <v>144</v>
      </c>
      <c r="B38" s="45">
        <v>0</v>
      </c>
      <c r="C38" s="45">
        <v>0</v>
      </c>
      <c r="D38" s="45">
        <v>253.38</v>
      </c>
      <c r="E38" s="68" t="s">
        <v>125</v>
      </c>
      <c r="F38" s="68">
        <v>0</v>
      </c>
      <c r="G38" s="45">
        <v>16.91</v>
      </c>
      <c r="H38" s="79"/>
      <c r="I38" s="45">
        <v>17.05</v>
      </c>
    </row>
    <row r="39" spans="1:9" ht="38.25">
      <c r="A39" s="59" t="s">
        <v>145</v>
      </c>
      <c r="B39" s="45">
        <v>13501.3</v>
      </c>
      <c r="C39" s="45">
        <v>7875.769999999999</v>
      </c>
      <c r="D39" s="45">
        <v>8979.230000000001</v>
      </c>
      <c r="E39" s="68">
        <f aca="true" t="shared" si="3" ref="E39:E45">$D:$D/$B:$B*100</f>
        <v>66.50641049380431</v>
      </c>
      <c r="F39" s="68">
        <f aca="true" t="shared" si="4" ref="F39:F56">$D:$D/$C:$C*100</f>
        <v>114.01082052929432</v>
      </c>
      <c r="G39" s="45">
        <v>7746.1</v>
      </c>
      <c r="H39" s="79"/>
      <c r="I39" s="45">
        <v>1745.91</v>
      </c>
    </row>
    <row r="40" spans="1:9" ht="51">
      <c r="A40" s="59" t="s">
        <v>146</v>
      </c>
      <c r="B40" s="45">
        <v>1025</v>
      </c>
      <c r="C40" s="45">
        <v>1025</v>
      </c>
      <c r="D40" s="45">
        <v>690.9200000000001</v>
      </c>
      <c r="E40" s="68">
        <f t="shared" si="3"/>
        <v>67.40682926829268</v>
      </c>
      <c r="F40" s="68">
        <f t="shared" si="4"/>
        <v>67.40682926829268</v>
      </c>
      <c r="G40" s="45">
        <v>978.75</v>
      </c>
      <c r="H40" s="79"/>
      <c r="I40" s="45">
        <v>0</v>
      </c>
    </row>
    <row r="41" spans="1:9" ht="76.5">
      <c r="A41" s="63" t="s">
        <v>147</v>
      </c>
      <c r="B41" s="45">
        <v>2702.58</v>
      </c>
      <c r="C41" s="45">
        <v>1474.1999999999998</v>
      </c>
      <c r="D41" s="45">
        <v>1611.26</v>
      </c>
      <c r="E41" s="68">
        <f t="shared" si="3"/>
        <v>59.619326717432976</v>
      </c>
      <c r="F41" s="68">
        <f t="shared" si="4"/>
        <v>109.29724596391264</v>
      </c>
      <c r="G41" s="45">
        <v>1250.77</v>
      </c>
      <c r="H41" s="79"/>
      <c r="I41" s="45">
        <v>302.27</v>
      </c>
    </row>
    <row r="42" spans="1:9" ht="25.5">
      <c r="A42" s="56" t="s">
        <v>13</v>
      </c>
      <c r="B42" s="44">
        <v>643.1</v>
      </c>
      <c r="C42" s="44">
        <v>392.8</v>
      </c>
      <c r="D42" s="44">
        <v>337</v>
      </c>
      <c r="E42" s="68">
        <f t="shared" si="3"/>
        <v>52.402425750272116</v>
      </c>
      <c r="F42" s="68">
        <f t="shared" si="4"/>
        <v>85.79429735234216</v>
      </c>
      <c r="G42" s="44">
        <v>353.28</v>
      </c>
      <c r="H42" s="68">
        <f aca="true" t="shared" si="5" ref="H42:H51">$D:$D/$G:$G*100</f>
        <v>95.39175724637681</v>
      </c>
      <c r="I42" s="44">
        <v>24.7</v>
      </c>
    </row>
    <row r="43" spans="1:9" ht="25.5">
      <c r="A43" s="56" t="s">
        <v>104</v>
      </c>
      <c r="B43" s="44">
        <v>5045.31</v>
      </c>
      <c r="C43" s="44">
        <v>1074.6</v>
      </c>
      <c r="D43" s="44">
        <v>1343.11</v>
      </c>
      <c r="E43" s="68">
        <f t="shared" si="3"/>
        <v>26.620960852752358</v>
      </c>
      <c r="F43" s="68">
        <f t="shared" si="4"/>
        <v>124.98697189651963</v>
      </c>
      <c r="G43" s="44">
        <v>4327.02</v>
      </c>
      <c r="H43" s="68">
        <f t="shared" si="5"/>
        <v>31.04006914689555</v>
      </c>
      <c r="I43" s="44">
        <v>233.07</v>
      </c>
    </row>
    <row r="44" spans="1:9" ht="25.5">
      <c r="A44" s="62" t="s">
        <v>14</v>
      </c>
      <c r="B44" s="67">
        <f>B45+B46+B47</f>
        <v>8060.18</v>
      </c>
      <c r="C44" s="67">
        <f>C45+C46+C47</f>
        <v>5123.33</v>
      </c>
      <c r="D44" s="67">
        <f>D45+D46+D47</f>
        <v>1660.19</v>
      </c>
      <c r="E44" s="68">
        <f t="shared" si="3"/>
        <v>20.59743082660685</v>
      </c>
      <c r="F44" s="68">
        <f t="shared" si="4"/>
        <v>32.4045103477621</v>
      </c>
      <c r="G44" s="67">
        <f>G45+G46+G47</f>
        <v>5087.17</v>
      </c>
      <c r="H44" s="68">
        <f t="shared" si="5"/>
        <v>32.634844127481486</v>
      </c>
      <c r="I44" s="67">
        <f>I45+I46+I47</f>
        <v>514.33</v>
      </c>
    </row>
    <row r="45" spans="1:9" ht="14.25" customHeight="1" hidden="1">
      <c r="A45" s="59" t="s">
        <v>101</v>
      </c>
      <c r="B45" s="45">
        <v>0</v>
      </c>
      <c r="C45" s="45">
        <v>0</v>
      </c>
      <c r="D45" s="45">
        <v>0</v>
      </c>
      <c r="E45" s="68" t="e">
        <f t="shared" si="3"/>
        <v>#DIV/0!</v>
      </c>
      <c r="F45" s="68" t="e">
        <f t="shared" si="4"/>
        <v>#DIV/0!</v>
      </c>
      <c r="G45" s="45">
        <v>19.52</v>
      </c>
      <c r="H45" s="68">
        <f t="shared" si="5"/>
        <v>0</v>
      </c>
      <c r="I45" s="45">
        <v>0</v>
      </c>
    </row>
    <row r="46" spans="1:9" ht="76.5">
      <c r="A46" s="59" t="s">
        <v>102</v>
      </c>
      <c r="B46" s="45">
        <v>5000</v>
      </c>
      <c r="C46" s="45">
        <v>4000</v>
      </c>
      <c r="D46" s="45">
        <v>87.75</v>
      </c>
      <c r="E46" s="68" t="s">
        <v>125</v>
      </c>
      <c r="F46" s="68">
        <f t="shared" si="4"/>
        <v>2.1937499999999996</v>
      </c>
      <c r="G46" s="45">
        <v>1127.78</v>
      </c>
      <c r="H46" s="68">
        <f t="shared" si="5"/>
        <v>7.780772845767792</v>
      </c>
      <c r="I46" s="45">
        <v>12.45</v>
      </c>
    </row>
    <row r="47" spans="1:9" ht="12.75">
      <c r="A47" s="63" t="s">
        <v>100</v>
      </c>
      <c r="B47" s="45">
        <v>3060.18</v>
      </c>
      <c r="C47" s="45">
        <v>1123.33</v>
      </c>
      <c r="D47" s="45">
        <v>1572.44</v>
      </c>
      <c r="E47" s="68">
        <f aca="true" t="shared" si="6" ref="E47:E52">$D:$D/$B:$B*100</f>
        <v>51.38390552189741</v>
      </c>
      <c r="F47" s="68">
        <f t="shared" si="4"/>
        <v>139.9802373300811</v>
      </c>
      <c r="G47" s="45">
        <v>3939.87</v>
      </c>
      <c r="H47" s="68">
        <f t="shared" si="5"/>
        <v>39.91096152918752</v>
      </c>
      <c r="I47" s="45">
        <v>501.88</v>
      </c>
    </row>
    <row r="48" spans="1:9" ht="12.75">
      <c r="A48" s="56" t="s">
        <v>15</v>
      </c>
      <c r="B48" s="67">
        <f>B49+B50+B51+B54+B55+B56+B58+B60+B61+B63+B64+B52+B53+B62+B57</f>
        <v>10339.36</v>
      </c>
      <c r="C48" s="67">
        <f>C49+C50+C51+C54+C55+C56+C58+C60+C61+C63+C64+C52+C53+C62+C57</f>
        <v>6839.049999999999</v>
      </c>
      <c r="D48" s="67">
        <f>D49+D50+D51+D54+D55+D56+D58+D60+D61+D63+D64+D52+D53+D62+D57</f>
        <v>6328.209999999999</v>
      </c>
      <c r="E48" s="68">
        <f t="shared" si="6"/>
        <v>61.20504557342039</v>
      </c>
      <c r="F48" s="68">
        <f t="shared" si="4"/>
        <v>92.5305415225799</v>
      </c>
      <c r="G48" s="67">
        <f>G49+G50+G51+G54+G55+G56+G58+G60+G61+G63+G64+G52+G53+G62+G57</f>
        <v>6834.459999999999</v>
      </c>
      <c r="H48" s="68">
        <f t="shared" si="5"/>
        <v>92.59268471832449</v>
      </c>
      <c r="I48" s="67">
        <f>I49+I50+I51+I54+I55+I56+I58+I60+I61+I63+I64+I52+I53+I62+I57</f>
        <v>627.4899999999999</v>
      </c>
    </row>
    <row r="49" spans="1:9" ht="25.5">
      <c r="A49" s="59" t="s">
        <v>16</v>
      </c>
      <c r="B49" s="45">
        <v>214</v>
      </c>
      <c r="C49" s="45">
        <v>111.5</v>
      </c>
      <c r="D49" s="45">
        <v>156.42</v>
      </c>
      <c r="E49" s="68">
        <f t="shared" si="6"/>
        <v>73.09345794392523</v>
      </c>
      <c r="F49" s="68">
        <f t="shared" si="4"/>
        <v>140.28699551569505</v>
      </c>
      <c r="G49" s="45">
        <v>96.57</v>
      </c>
      <c r="H49" s="68">
        <f t="shared" si="5"/>
        <v>161.9757688723206</v>
      </c>
      <c r="I49" s="45">
        <v>18.3</v>
      </c>
    </row>
    <row r="50" spans="1:9" ht="52.5" customHeight="1">
      <c r="A50" s="59" t="s">
        <v>114</v>
      </c>
      <c r="B50" s="45">
        <v>240</v>
      </c>
      <c r="C50" s="45">
        <v>60</v>
      </c>
      <c r="D50" s="45">
        <v>432.12</v>
      </c>
      <c r="E50" s="68">
        <f t="shared" si="6"/>
        <v>180.05</v>
      </c>
      <c r="F50" s="68">
        <f t="shared" si="4"/>
        <v>720.2</v>
      </c>
      <c r="G50" s="45">
        <v>34</v>
      </c>
      <c r="H50" s="68">
        <f t="shared" si="5"/>
        <v>1270.9411764705883</v>
      </c>
      <c r="I50" s="45">
        <v>40</v>
      </c>
    </row>
    <row r="51" spans="1:9" ht="63.75">
      <c r="A51" s="59" t="s">
        <v>112</v>
      </c>
      <c r="B51" s="45">
        <v>600</v>
      </c>
      <c r="C51" s="45">
        <v>520.1</v>
      </c>
      <c r="D51" s="45">
        <v>193.55</v>
      </c>
      <c r="E51" s="68">
        <f t="shared" si="6"/>
        <v>32.25833333333333</v>
      </c>
      <c r="F51" s="68">
        <f t="shared" si="4"/>
        <v>37.21399730820996</v>
      </c>
      <c r="G51" s="45">
        <v>460.89</v>
      </c>
      <c r="H51" s="68">
        <f t="shared" si="5"/>
        <v>41.994836078022956</v>
      </c>
      <c r="I51" s="45">
        <v>9.71</v>
      </c>
    </row>
    <row r="52" spans="1:9" ht="38.25">
      <c r="A52" s="59" t="s">
        <v>126</v>
      </c>
      <c r="B52" s="45">
        <v>1.6</v>
      </c>
      <c r="C52" s="45">
        <v>1.6</v>
      </c>
      <c r="D52" s="45">
        <v>15.28</v>
      </c>
      <c r="E52" s="68">
        <f t="shared" si="6"/>
        <v>954.9999999999999</v>
      </c>
      <c r="F52" s="68">
        <f t="shared" si="4"/>
        <v>954.9999999999999</v>
      </c>
      <c r="G52" s="45">
        <v>0</v>
      </c>
      <c r="H52" s="68" t="s">
        <v>125</v>
      </c>
      <c r="I52" s="45">
        <v>15.28</v>
      </c>
    </row>
    <row r="53" spans="1:9" ht="51">
      <c r="A53" s="59" t="s">
        <v>127</v>
      </c>
      <c r="B53" s="45">
        <v>9.4</v>
      </c>
      <c r="C53" s="45">
        <v>9.4</v>
      </c>
      <c r="D53" s="45">
        <v>9.4</v>
      </c>
      <c r="E53" s="68" t="s">
        <v>125</v>
      </c>
      <c r="F53" s="68">
        <f t="shared" si="4"/>
        <v>100</v>
      </c>
      <c r="G53" s="45">
        <v>10.6</v>
      </c>
      <c r="H53" s="68">
        <f>$D:$D/$G:$G*100</f>
        <v>88.67924528301887</v>
      </c>
      <c r="I53" s="45">
        <v>0</v>
      </c>
    </row>
    <row r="54" spans="1:9" ht="38.25">
      <c r="A54" s="59" t="s">
        <v>17</v>
      </c>
      <c r="B54" s="45">
        <v>1800</v>
      </c>
      <c r="C54" s="45">
        <v>1359.6</v>
      </c>
      <c r="D54" s="45">
        <v>887.31</v>
      </c>
      <c r="E54" s="68">
        <f>$D:$D/$B:$B*100</f>
        <v>49.294999999999995</v>
      </c>
      <c r="F54" s="68">
        <f t="shared" si="4"/>
        <v>65.26257722859664</v>
      </c>
      <c r="G54" s="45">
        <v>1356.48</v>
      </c>
      <c r="H54" s="68">
        <f>$D:$D/$G:$G*100</f>
        <v>65.41268577494692</v>
      </c>
      <c r="I54" s="45">
        <v>133.79</v>
      </c>
    </row>
    <row r="55" spans="1:9" ht="29.25" customHeight="1">
      <c r="A55" s="59" t="s">
        <v>18</v>
      </c>
      <c r="B55" s="45">
        <v>3620</v>
      </c>
      <c r="C55" s="45">
        <v>2224.85</v>
      </c>
      <c r="D55" s="45">
        <v>2666.26</v>
      </c>
      <c r="E55" s="68">
        <f>$D:$D/$B:$B*100</f>
        <v>73.653591160221</v>
      </c>
      <c r="F55" s="68">
        <f t="shared" si="4"/>
        <v>119.83998921275594</v>
      </c>
      <c r="G55" s="45">
        <v>2489.49</v>
      </c>
      <c r="H55" s="68">
        <f>$D:$D/$G:$G*100</f>
        <v>107.10065113738156</v>
      </c>
      <c r="I55" s="45">
        <v>273.96</v>
      </c>
    </row>
    <row r="56" spans="1:9" ht="38.25" customHeight="1">
      <c r="A56" s="59" t="s">
        <v>19</v>
      </c>
      <c r="B56" s="45">
        <v>30</v>
      </c>
      <c r="C56" s="45">
        <v>23</v>
      </c>
      <c r="D56" s="45">
        <v>0.25</v>
      </c>
      <c r="E56" s="68">
        <f>$D:$D/$B:$B*100</f>
        <v>0.8333333333333334</v>
      </c>
      <c r="F56" s="68">
        <f t="shared" si="4"/>
        <v>1.0869565217391304</v>
      </c>
      <c r="G56" s="45">
        <v>25</v>
      </c>
      <c r="H56" s="68">
        <f>$D:$D/$G:$G*100</f>
        <v>1</v>
      </c>
      <c r="I56" s="45">
        <v>0</v>
      </c>
    </row>
    <row r="57" spans="1:9" ht="43.5" customHeight="1">
      <c r="A57" s="59" t="s">
        <v>136</v>
      </c>
      <c r="B57" s="45">
        <v>1.2</v>
      </c>
      <c r="C57" s="45">
        <v>0</v>
      </c>
      <c r="D57" s="45">
        <v>0</v>
      </c>
      <c r="E57" s="68" t="s">
        <v>124</v>
      </c>
      <c r="F57" s="68">
        <v>0</v>
      </c>
      <c r="G57" s="45"/>
      <c r="H57" s="68" t="s">
        <v>124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68">
        <f>$D:$D/$B:$B*100</f>
        <v>0</v>
      </c>
      <c r="F58" s="68">
        <f>$D:$D/$C:$C*100</f>
        <v>0</v>
      </c>
      <c r="G58" s="45">
        <v>70</v>
      </c>
      <c r="H58" s="68" t="s">
        <v>125</v>
      </c>
      <c r="I58" s="45">
        <v>0</v>
      </c>
    </row>
    <row r="59" spans="1:9" ht="51">
      <c r="A59" s="59" t="s">
        <v>113</v>
      </c>
      <c r="B59" s="45">
        <v>0</v>
      </c>
      <c r="C59" s="45">
        <v>0</v>
      </c>
      <c r="D59" s="45">
        <v>0</v>
      </c>
      <c r="E59" s="68" t="s">
        <v>125</v>
      </c>
      <c r="F59" s="68">
        <v>0</v>
      </c>
      <c r="G59" s="45">
        <v>0</v>
      </c>
      <c r="H59" s="68" t="s">
        <v>125</v>
      </c>
      <c r="I59" s="45">
        <v>0</v>
      </c>
    </row>
    <row r="60" spans="1:9" ht="63.75">
      <c r="A60" s="59" t="s">
        <v>103</v>
      </c>
      <c r="B60" s="45">
        <v>14.38</v>
      </c>
      <c r="C60" s="45">
        <v>11</v>
      </c>
      <c r="D60" s="45">
        <v>5.68</v>
      </c>
      <c r="E60" s="68">
        <f>$D:$D/$B:$B*100</f>
        <v>39.499304589707926</v>
      </c>
      <c r="F60" s="68">
        <f>$D:$D/$C:$C*100</f>
        <v>51.63636363636363</v>
      </c>
      <c r="G60" s="45">
        <v>1.15</v>
      </c>
      <c r="H60" s="68">
        <f>$D:$D/$G:$G*100</f>
        <v>493.9130434782609</v>
      </c>
      <c r="I60" s="45"/>
    </row>
    <row r="61" spans="1:9" ht="76.5">
      <c r="A61" s="59" t="s">
        <v>148</v>
      </c>
      <c r="B61" s="45">
        <v>1501.78</v>
      </c>
      <c r="C61" s="45">
        <v>1069.5</v>
      </c>
      <c r="D61" s="45">
        <v>248.77</v>
      </c>
      <c r="E61" s="68">
        <f>$D:$D/$B:$B*100</f>
        <v>16.565009522033854</v>
      </c>
      <c r="F61" s="68">
        <f>$D:$D/$C:$C*100</f>
        <v>23.260402057036</v>
      </c>
      <c r="G61" s="45">
        <v>976.99</v>
      </c>
      <c r="H61" s="68">
        <f>$D:$D/$G:$G*100</f>
        <v>25.462901360300517</v>
      </c>
      <c r="I61" s="45">
        <v>6.86</v>
      </c>
    </row>
    <row r="62" spans="1:9" ht="76.5">
      <c r="A62" s="59" t="s">
        <v>128</v>
      </c>
      <c r="B62" s="45">
        <v>0</v>
      </c>
      <c r="C62" s="45">
        <v>0</v>
      </c>
      <c r="D62" s="45">
        <v>521.61</v>
      </c>
      <c r="E62" s="68" t="s">
        <v>125</v>
      </c>
      <c r="F62" s="68">
        <v>0</v>
      </c>
      <c r="G62" s="45">
        <v>40.49</v>
      </c>
      <c r="H62" s="68" t="s">
        <v>125</v>
      </c>
      <c r="I62" s="45">
        <v>15.41</v>
      </c>
    </row>
    <row r="63" spans="1:9" ht="63.75">
      <c r="A63" s="59" t="s">
        <v>86</v>
      </c>
      <c r="B63" s="45">
        <v>50</v>
      </c>
      <c r="C63" s="45">
        <v>37.5</v>
      </c>
      <c r="D63" s="45">
        <v>38.29</v>
      </c>
      <c r="E63" s="68">
        <f>$D:$D/$B:$B*100</f>
        <v>76.58</v>
      </c>
      <c r="F63" s="68">
        <f>$D:$D/$C:$C*100</f>
        <v>102.10666666666665</v>
      </c>
      <c r="G63" s="45">
        <v>38.36</v>
      </c>
      <c r="H63" s="68">
        <f aca="true" t="shared" si="7" ref="H63:H71">$D:$D/$G:$G*100</f>
        <v>99.81751824817519</v>
      </c>
      <c r="I63" s="45">
        <v>0.5</v>
      </c>
    </row>
    <row r="64" spans="1:9" ht="38.25">
      <c r="A64" s="59" t="s">
        <v>21</v>
      </c>
      <c r="B64" s="45">
        <v>2157</v>
      </c>
      <c r="C64" s="45">
        <v>1331</v>
      </c>
      <c r="D64" s="45">
        <v>1153.27</v>
      </c>
      <c r="E64" s="68">
        <f>$D:$D/$B:$B*100</f>
        <v>53.46638850254983</v>
      </c>
      <c r="F64" s="68">
        <f>$D:$D/$C:$C*100</f>
        <v>86.64688204357626</v>
      </c>
      <c r="G64" s="45">
        <v>1234.44</v>
      </c>
      <c r="H64" s="68">
        <f t="shared" si="7"/>
        <v>93.42454878325394</v>
      </c>
      <c r="I64" s="45">
        <v>113.68</v>
      </c>
    </row>
    <row r="65" spans="1:9" ht="12.75">
      <c r="A65" s="55" t="s">
        <v>22</v>
      </c>
      <c r="B65" s="44">
        <v>0</v>
      </c>
      <c r="C65" s="44">
        <v>0</v>
      </c>
      <c r="D65" s="44">
        <v>78.56</v>
      </c>
      <c r="E65" s="68" t="s">
        <v>125</v>
      </c>
      <c r="F65" s="68">
        <v>0</v>
      </c>
      <c r="G65" s="44">
        <v>462.39</v>
      </c>
      <c r="H65" s="68">
        <f t="shared" si="7"/>
        <v>16.989986807673176</v>
      </c>
      <c r="I65" s="44">
        <v>-14.1</v>
      </c>
    </row>
    <row r="66" spans="1:9" ht="12.75">
      <c r="A66" s="62" t="s">
        <v>23</v>
      </c>
      <c r="B66" s="67">
        <f>B8+B15+B20+B24+B27+B31+B34+B42+B43+B44+B65+B48</f>
        <v>432044.35999999987</v>
      </c>
      <c r="C66" s="67">
        <f>C8+C15+C20+C24+C27+C31+C34+C42+C43+C44+C65+C48</f>
        <v>227132.25999999995</v>
      </c>
      <c r="D66" s="67">
        <f>D8+D15+D20+D24+D27+D31+D34+D42+D43+D44+D65+D48</f>
        <v>230184.29999999996</v>
      </c>
      <c r="E66" s="68">
        <f aca="true" t="shared" si="8" ref="E66:E72">$D:$D/$B:$B*100</f>
        <v>53.27793192347195</v>
      </c>
      <c r="F66" s="68">
        <f aca="true" t="shared" si="9" ref="F66:F72">$D:$D/$C:$C*100</f>
        <v>101.34372809921408</v>
      </c>
      <c r="G66" s="67">
        <f>G8+G15+G20+G24+G27+G31+G34+G42+G43+G44+G65+G48</f>
        <v>222063.7</v>
      </c>
      <c r="H66" s="68">
        <f t="shared" si="7"/>
        <v>103.65687863437381</v>
      </c>
      <c r="I66" s="67">
        <f>I8+I15+I20+I24+I27+I31+I34+I42+I43+I44+I65+I48</f>
        <v>46192.59</v>
      </c>
    </row>
    <row r="67" spans="1:9" ht="12.75">
      <c r="A67" s="62" t="s">
        <v>24</v>
      </c>
      <c r="B67" s="67">
        <f>B68+B74+B73</f>
        <v>2013880.5199999998</v>
      </c>
      <c r="C67" s="67">
        <f>C68+C74+C73</f>
        <v>890071.58</v>
      </c>
      <c r="D67" s="67">
        <f>D68+D74+D73</f>
        <v>890848.0499999999</v>
      </c>
      <c r="E67" s="68">
        <f t="shared" si="8"/>
        <v>44.23539734124843</v>
      </c>
      <c r="F67" s="68">
        <f t="shared" si="9"/>
        <v>100.08723680403322</v>
      </c>
      <c r="G67" s="67">
        <f>G68+G74+G73</f>
        <v>853840.2999999999</v>
      </c>
      <c r="H67" s="68">
        <f t="shared" si="7"/>
        <v>104.3342707061262</v>
      </c>
      <c r="I67" s="67">
        <f>I68+I74+I73</f>
        <v>118078.60999999999</v>
      </c>
    </row>
    <row r="68" spans="1:9" ht="25.5">
      <c r="A68" s="62" t="s">
        <v>25</v>
      </c>
      <c r="B68" s="67">
        <f>B69+B70+B72+B71</f>
        <v>2013908.4</v>
      </c>
      <c r="C68" s="67">
        <f>C69+C70+C72+C71</f>
        <v>890926.61</v>
      </c>
      <c r="D68" s="67">
        <f>D69+D70+D72+D71</f>
        <v>890897.7</v>
      </c>
      <c r="E68" s="68">
        <f t="shared" si="8"/>
        <v>44.23725031386731</v>
      </c>
      <c r="F68" s="68">
        <f t="shared" si="9"/>
        <v>99.99675506380935</v>
      </c>
      <c r="G68" s="67">
        <f>G69+G70+G72+G71</f>
        <v>856907.24</v>
      </c>
      <c r="H68" s="68">
        <f t="shared" si="7"/>
        <v>103.96664404422584</v>
      </c>
      <c r="I68" s="67">
        <f>I69+I70+I72+I71</f>
        <v>118078.60999999999</v>
      </c>
    </row>
    <row r="69" spans="1:9" ht="12.75">
      <c r="A69" s="59" t="s">
        <v>121</v>
      </c>
      <c r="B69" s="45">
        <v>363513.7</v>
      </c>
      <c r="C69" s="45">
        <v>223856.19999999998</v>
      </c>
      <c r="D69" s="45">
        <v>223856.18</v>
      </c>
      <c r="E69" s="68">
        <f t="shared" si="8"/>
        <v>61.58122238584131</v>
      </c>
      <c r="F69" s="68">
        <f t="shared" si="9"/>
        <v>99.99999106569307</v>
      </c>
      <c r="G69" s="45">
        <v>221725.7</v>
      </c>
      <c r="H69" s="68">
        <f t="shared" si="7"/>
        <v>100.96086290402961</v>
      </c>
      <c r="I69" s="45">
        <v>19194</v>
      </c>
    </row>
    <row r="70" spans="1:9" ht="12.75">
      <c r="A70" s="59" t="s">
        <v>122</v>
      </c>
      <c r="B70" s="45">
        <v>662694.18</v>
      </c>
      <c r="C70" s="45">
        <v>69883.57999999999</v>
      </c>
      <c r="D70" s="45">
        <v>69883.57999999999</v>
      </c>
      <c r="E70" s="68">
        <f t="shared" si="8"/>
        <v>10.545374036633305</v>
      </c>
      <c r="F70" s="68">
        <f t="shared" si="9"/>
        <v>100</v>
      </c>
      <c r="G70" s="45">
        <v>55970.37</v>
      </c>
      <c r="H70" s="68">
        <f t="shared" si="7"/>
        <v>124.8581704927089</v>
      </c>
      <c r="I70" s="45">
        <v>8877.46</v>
      </c>
    </row>
    <row r="71" spans="1:9" ht="12.75">
      <c r="A71" s="59" t="s">
        <v>123</v>
      </c>
      <c r="B71" s="45">
        <v>986115.95</v>
      </c>
      <c r="C71" s="45">
        <v>595602.27</v>
      </c>
      <c r="D71" s="45">
        <v>595573.36</v>
      </c>
      <c r="E71" s="68">
        <f t="shared" si="8"/>
        <v>60.39587535319756</v>
      </c>
      <c r="F71" s="68">
        <f t="shared" si="9"/>
        <v>99.99514608968833</v>
      </c>
      <c r="G71" s="45">
        <v>579211.17</v>
      </c>
      <c r="H71" s="68">
        <f t="shared" si="7"/>
        <v>102.82490926409447</v>
      </c>
      <c r="I71" s="45">
        <v>90007.15</v>
      </c>
    </row>
    <row r="72" spans="1:9" ht="12.75">
      <c r="A72" s="2" t="s">
        <v>149</v>
      </c>
      <c r="B72" s="45">
        <v>1584.57</v>
      </c>
      <c r="C72" s="45">
        <v>1584.56</v>
      </c>
      <c r="D72" s="45">
        <v>1584.58</v>
      </c>
      <c r="E72" s="68">
        <f t="shared" si="8"/>
        <v>100.00063108603597</v>
      </c>
      <c r="F72" s="68">
        <f t="shared" si="9"/>
        <v>100.00126218003736</v>
      </c>
      <c r="G72" s="45"/>
      <c r="H72" s="68">
        <v>0</v>
      </c>
      <c r="I72" s="45"/>
    </row>
    <row r="73" spans="1:9" ht="12.75">
      <c r="A73" s="62" t="s">
        <v>129</v>
      </c>
      <c r="B73" s="45">
        <v>827.15</v>
      </c>
      <c r="C73" s="45">
        <v>0</v>
      </c>
      <c r="D73" s="45">
        <v>827.16</v>
      </c>
      <c r="E73" s="68" t="s">
        <v>125</v>
      </c>
      <c r="F73" s="68">
        <v>0</v>
      </c>
      <c r="G73" s="45">
        <v>23.6</v>
      </c>
      <c r="H73" s="68" t="s">
        <v>125</v>
      </c>
      <c r="I73" s="45"/>
    </row>
    <row r="74" spans="1:9" ht="25.5">
      <c r="A74" s="62" t="s">
        <v>27</v>
      </c>
      <c r="B74" s="44">
        <v>-855.03</v>
      </c>
      <c r="C74" s="44">
        <v>-855.03</v>
      </c>
      <c r="D74" s="44">
        <v>-876.81</v>
      </c>
      <c r="E74" s="68" t="s">
        <v>125</v>
      </c>
      <c r="F74" s="68">
        <f>$D:$D/$C:$C*100</f>
        <v>102.5472790428406</v>
      </c>
      <c r="G74" s="44">
        <v>-3090.54</v>
      </c>
      <c r="H74" s="68">
        <f>$D:$D/$G:$G*100</f>
        <v>28.37077015667165</v>
      </c>
      <c r="I74" s="44"/>
    </row>
    <row r="75" spans="1:9" ht="12.75">
      <c r="A75" s="55" t="s">
        <v>26</v>
      </c>
      <c r="B75" s="67">
        <f>B67+B66</f>
        <v>2445924.88</v>
      </c>
      <c r="C75" s="67">
        <f>C67+C66</f>
        <v>1117203.8399999999</v>
      </c>
      <c r="D75" s="67">
        <f>D67+D66</f>
        <v>1121032.3499999999</v>
      </c>
      <c r="E75" s="68">
        <f>$D:$D/$B:$B*100</f>
        <v>45.83265656139039</v>
      </c>
      <c r="F75" s="68">
        <f>$D:$D/$C:$C*100</f>
        <v>100.34268679205398</v>
      </c>
      <c r="G75" s="67">
        <f>G67+G66</f>
        <v>1075904</v>
      </c>
      <c r="H75" s="68">
        <f>$D:$D/$G:$G*100</f>
        <v>104.19445879929808</v>
      </c>
      <c r="I75" s="67">
        <f>I67+I66</f>
        <v>164271.19999999998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117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139</v>
      </c>
      <c r="C124" s="28"/>
      <c r="D124" s="28" t="s">
        <v>167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109</v>
      </c>
      <c r="B130" s="38">
        <v>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168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5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6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9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9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9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60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61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2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9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9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9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2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9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9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5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9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9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9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2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9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2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9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142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9" t="s">
        <v>158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9" t="s">
        <v>144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9" t="s">
        <v>145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9" t="s">
        <v>146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3" t="s">
        <v>147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6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6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2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9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3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9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9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9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9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9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9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9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9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9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9" t="s">
        <v>148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9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9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9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5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2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2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2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9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9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9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149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2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5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7">
        <v>196936.7</v>
      </c>
      <c r="C95" s="77">
        <v>12</v>
      </c>
      <c r="D95" s="77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139</v>
      </c>
      <c r="C124" s="28"/>
      <c r="D124" s="28" t="s">
        <v>170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111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171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5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6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7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9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9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9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60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61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2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9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9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9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2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9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9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5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9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9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9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2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9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2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9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9" t="s">
        <v>142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9" t="s">
        <v>158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9" t="s">
        <v>144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9" t="s">
        <v>145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9" t="s">
        <v>146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3" t="s">
        <v>147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6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6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2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9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3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9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9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9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9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9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9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9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9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9" t="s">
        <v>148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9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9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9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5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2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2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2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9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9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9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149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2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5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80">
        <v>28.7</v>
      </c>
      <c r="C81" s="80">
        <v>28.7</v>
      </c>
      <c r="D81" s="80">
        <v>0</v>
      </c>
      <c r="E81" s="29">
        <v>0</v>
      </c>
      <c r="F81" s="29">
        <v>0</v>
      </c>
      <c r="G81" s="80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7">
        <v>196936.7</v>
      </c>
      <c r="C95" s="77">
        <v>40973.3</v>
      </c>
      <c r="D95" s="77">
        <v>0</v>
      </c>
      <c r="E95" s="49">
        <f>$D:$D/$B:$B*100</f>
        <v>0</v>
      </c>
      <c r="F95" s="29">
        <v>0</v>
      </c>
      <c r="G95" s="77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173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81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2019-10-15T03:56:43Z</cp:lastPrinted>
  <dcterms:created xsi:type="dcterms:W3CDTF">2010-09-10T01:16:58Z</dcterms:created>
  <dcterms:modified xsi:type="dcterms:W3CDTF">2020-02-17T08:12:39Z</dcterms:modified>
  <cp:category/>
  <cp:version/>
  <cp:contentType/>
  <cp:contentStatus/>
</cp:coreProperties>
</file>