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95" windowWidth="19320" windowHeight="11955"/>
  </bookViews>
  <sheets>
    <sheet name="2017-2021" sheetId="2" r:id="rId1"/>
  </sheets>
  <definedNames>
    <definedName name="_xlnm.Print_Titles" localSheetId="0">'2017-2021'!$3:$3</definedName>
    <definedName name="_xlnm.Print_Area" localSheetId="0">'2017-2021'!$A$2:$H$142</definedName>
    <definedName name="_xlnm.Print_Area">#REF!</definedName>
  </definedNames>
  <calcPr calcId="125725" refMode="R1C1"/>
</workbook>
</file>

<file path=xl/calcChain.xml><?xml version="1.0" encoding="utf-8"?>
<calcChain xmlns="http://schemas.openxmlformats.org/spreadsheetml/2006/main">
  <c r="D134" i="2"/>
  <c r="H6"/>
  <c r="H7"/>
  <c r="H8"/>
  <c r="H9"/>
  <c r="H5"/>
  <c r="H137"/>
  <c r="H139"/>
  <c r="H140"/>
  <c r="H136"/>
  <c r="D133"/>
  <c r="D132"/>
  <c r="D131"/>
  <c r="D130"/>
  <c r="D129"/>
  <c r="D126"/>
  <c r="D125"/>
  <c r="D124"/>
  <c r="D123"/>
  <c r="D122"/>
  <c r="D121"/>
  <c r="D118"/>
  <c r="D117"/>
  <c r="D116"/>
  <c r="D115"/>
  <c r="D110"/>
  <c r="D109"/>
  <c r="D107"/>
  <c r="D106"/>
  <c r="D105"/>
  <c r="G133" l="1"/>
  <c r="G132"/>
  <c r="E132"/>
  <c r="G131"/>
  <c r="G130"/>
  <c r="G129"/>
  <c r="G125"/>
  <c r="G123"/>
  <c r="G122"/>
  <c r="G121"/>
  <c r="G117"/>
  <c r="G116"/>
  <c r="G115"/>
  <c r="G114"/>
  <c r="G113"/>
  <c r="B134"/>
  <c r="B133"/>
  <c r="B132"/>
  <c r="B131"/>
  <c r="B130"/>
  <c r="B129"/>
  <c r="B126"/>
  <c r="B125"/>
  <c r="C125"/>
  <c r="B123"/>
  <c r="B122"/>
  <c r="B121"/>
  <c r="B118"/>
  <c r="B117"/>
  <c r="B116"/>
  <c r="B115"/>
  <c r="B114"/>
  <c r="B113"/>
  <c r="B110"/>
  <c r="B109"/>
  <c r="B108"/>
  <c r="B107"/>
  <c r="B106"/>
  <c r="B105"/>
  <c r="B102"/>
  <c r="B101"/>
  <c r="B100"/>
  <c r="B99"/>
  <c r="B98"/>
  <c r="B97"/>
  <c r="C97"/>
  <c r="E134"/>
  <c r="E133"/>
  <c r="E131"/>
  <c r="E130"/>
  <c r="E129"/>
  <c r="E126"/>
  <c r="E125"/>
  <c r="E123"/>
  <c r="E122"/>
  <c r="E121"/>
  <c r="E118"/>
  <c r="E117"/>
  <c r="E116"/>
  <c r="E115"/>
  <c r="D114"/>
  <c r="E114"/>
  <c r="D113"/>
  <c r="E113"/>
  <c r="E110"/>
  <c r="E109"/>
  <c r="E107"/>
  <c r="E106"/>
  <c r="E105"/>
  <c r="C134"/>
  <c r="C133"/>
  <c r="C132"/>
  <c r="C131"/>
  <c r="C130"/>
  <c r="C129"/>
  <c r="C126"/>
  <c r="C124"/>
  <c r="C123"/>
  <c r="C122"/>
  <c r="C121"/>
  <c r="C118"/>
  <c r="C117"/>
  <c r="C116"/>
  <c r="C115"/>
  <c r="C114"/>
  <c r="C113"/>
  <c r="C110"/>
  <c r="C109"/>
  <c r="C108"/>
  <c r="C107"/>
  <c r="C106"/>
  <c r="C105"/>
  <c r="D102"/>
  <c r="E102"/>
  <c r="F102"/>
  <c r="G102"/>
  <c r="D101"/>
  <c r="E101"/>
  <c r="F101"/>
  <c r="G101"/>
  <c r="D100"/>
  <c r="E100"/>
  <c r="F100"/>
  <c r="G100"/>
  <c r="D99"/>
  <c r="E99"/>
  <c r="F99"/>
  <c r="G99"/>
  <c r="D98"/>
  <c r="E98"/>
  <c r="F98"/>
  <c r="G98"/>
  <c r="D97"/>
  <c r="E97"/>
  <c r="F97"/>
  <c r="F95" s="1"/>
  <c r="G97"/>
  <c r="D95"/>
  <c r="C102"/>
  <c r="C101"/>
  <c r="C100"/>
  <c r="C99"/>
  <c r="C98"/>
  <c r="D140"/>
  <c r="E140"/>
  <c r="F140"/>
  <c r="G140"/>
  <c r="C140"/>
  <c r="B140"/>
  <c r="G95" l="1"/>
  <c r="E95"/>
  <c r="H39"/>
  <c r="H33"/>
  <c r="H27"/>
  <c r="H21"/>
  <c r="H15"/>
  <c r="H93"/>
  <c r="H87"/>
  <c r="H81"/>
  <c r="H75"/>
  <c r="H69"/>
  <c r="H63"/>
  <c r="H51"/>
  <c r="H45"/>
  <c r="G136" l="1"/>
  <c r="G137"/>
  <c r="G138"/>
  <c r="G139"/>
  <c r="G124"/>
  <c r="G105"/>
  <c r="G106"/>
  <c r="G107"/>
  <c r="G108"/>
  <c r="G109"/>
  <c r="H38"/>
  <c r="H37"/>
  <c r="H36"/>
  <c r="H35"/>
  <c r="H32"/>
  <c r="H31"/>
  <c r="H30"/>
  <c r="H29"/>
  <c r="H26"/>
  <c r="H25"/>
  <c r="H24"/>
  <c r="H23"/>
  <c r="H17"/>
  <c r="H18"/>
  <c r="H19"/>
  <c r="H20"/>
  <c r="H11"/>
  <c r="H12"/>
  <c r="H13"/>
  <c r="H14"/>
  <c r="G127" l="1"/>
  <c r="G103"/>
  <c r="G119"/>
  <c r="G111"/>
  <c r="H92"/>
  <c r="H86"/>
  <c r="H80"/>
  <c r="H74"/>
  <c r="H68"/>
  <c r="H62"/>
  <c r="H50"/>
  <c r="H44"/>
  <c r="F134"/>
  <c r="F129"/>
  <c r="B139"/>
  <c r="D139"/>
  <c r="E139"/>
  <c r="F139"/>
  <c r="C139"/>
  <c r="F133"/>
  <c r="F132"/>
  <c r="F131"/>
  <c r="F130"/>
  <c r="H89"/>
  <c r="H90"/>
  <c r="H91"/>
  <c r="H83"/>
  <c r="H84"/>
  <c r="H85"/>
  <c r="H77"/>
  <c r="H78"/>
  <c r="H79"/>
  <c r="H73"/>
  <c r="H71"/>
  <c r="H72"/>
  <c r="H65"/>
  <c r="H66"/>
  <c r="H67"/>
  <c r="H59"/>
  <c r="H60"/>
  <c r="H61"/>
  <c r="H53"/>
  <c r="H54"/>
  <c r="H55"/>
  <c r="H47"/>
  <c r="H48"/>
  <c r="H49"/>
  <c r="H41"/>
  <c r="H42"/>
  <c r="H43"/>
  <c r="F138"/>
  <c r="E138"/>
  <c r="H138" s="1"/>
  <c r="D138"/>
  <c r="C138"/>
  <c r="B138"/>
  <c r="F137"/>
  <c r="E137"/>
  <c r="D137"/>
  <c r="C137"/>
  <c r="B137"/>
  <c r="F136"/>
  <c r="E136"/>
  <c r="D136"/>
  <c r="C136"/>
  <c r="B136"/>
  <c r="F125"/>
  <c r="F124"/>
  <c r="E124"/>
  <c r="B124"/>
  <c r="F123"/>
  <c r="F122"/>
  <c r="F121"/>
  <c r="F117"/>
  <c r="F116"/>
  <c r="F115"/>
  <c r="F114"/>
  <c r="F113"/>
  <c r="F109"/>
  <c r="F108"/>
  <c r="E108"/>
  <c r="D108"/>
  <c r="F107"/>
  <c r="F106"/>
  <c r="F105"/>
  <c r="D127" l="1"/>
  <c r="E127"/>
  <c r="B127"/>
  <c r="H134"/>
  <c r="F127"/>
  <c r="H130"/>
  <c r="H131"/>
  <c r="C127"/>
  <c r="H133"/>
  <c r="H132"/>
  <c r="H129"/>
  <c r="H99"/>
  <c r="E111"/>
  <c r="H115"/>
  <c r="F119"/>
  <c r="H97"/>
  <c r="H101"/>
  <c r="H105"/>
  <c r="H106"/>
  <c r="H107"/>
  <c r="H123"/>
  <c r="H125"/>
  <c r="H102"/>
  <c r="C111"/>
  <c r="H122"/>
  <c r="H100"/>
  <c r="F103"/>
  <c r="H109"/>
  <c r="H113"/>
  <c r="H114"/>
  <c r="H124"/>
  <c r="H98"/>
  <c r="E103"/>
  <c r="H116"/>
  <c r="H121"/>
  <c r="H108"/>
  <c r="F111"/>
  <c r="H117"/>
  <c r="E119"/>
  <c r="H118"/>
  <c r="C119"/>
  <c r="C103"/>
  <c r="H126"/>
  <c r="H110"/>
  <c r="D103"/>
  <c r="D111"/>
  <c r="D119"/>
  <c r="C95"/>
  <c r="B119"/>
  <c r="B111"/>
  <c r="B95"/>
  <c r="B103"/>
  <c r="H127" l="1"/>
  <c r="H119"/>
  <c r="H95"/>
  <c r="H103"/>
  <c r="H111"/>
</calcChain>
</file>

<file path=xl/sharedStrings.xml><?xml version="1.0" encoding="utf-8"?>
<sst xmlns="http://schemas.openxmlformats.org/spreadsheetml/2006/main" count="147" uniqueCount="45">
  <si>
    <t xml:space="preserve">  Информация о налоговых и неналоговых платежах от муниципальных унитарных предприятий города Минусинска</t>
  </si>
  <si>
    <t>Вид налога</t>
  </si>
  <si>
    <t xml:space="preserve"> МУП Рынок Заречный</t>
  </si>
  <si>
    <t xml:space="preserve"> МУП      "Горводоканал"</t>
  </si>
  <si>
    <t>МУП   г.Минусинска     "Мингорхоз"</t>
  </si>
  <si>
    <t>МУП        "Земли города"</t>
  </si>
  <si>
    <t>МУП "ППАПБ</t>
  </si>
  <si>
    <t>ИТОГО</t>
  </si>
  <si>
    <t>Начислено за год, всего</t>
  </si>
  <si>
    <t>Уплачено за год</t>
  </si>
  <si>
    <t>НДС</t>
  </si>
  <si>
    <t>НДФЛ</t>
  </si>
  <si>
    <t xml:space="preserve">Налог на имущество </t>
  </si>
  <si>
    <t>Налог на прибыль</t>
  </si>
  <si>
    <t>Страховые взносы во внебюджетные фонды</t>
  </si>
  <si>
    <t>Единый налог на вмененный доход для отдельных видов деятельности</t>
  </si>
  <si>
    <t xml:space="preserve">Единый налог, взимаемый в связи с применением упрощенной системы налогообложения </t>
  </si>
  <si>
    <t>Плата за негативное воздействие на окружающую среду</t>
  </si>
  <si>
    <t>Транспортный налог</t>
  </si>
  <si>
    <t>Отчисления от чистой прибыли в местный бюджет</t>
  </si>
  <si>
    <t>Арендная плата за землю</t>
  </si>
  <si>
    <t>Прочие налоги</t>
  </si>
  <si>
    <t>Отчисления  в местный бюджет</t>
  </si>
  <si>
    <t>в том числе                     НДФЛ</t>
  </si>
  <si>
    <t>ЕНВД</t>
  </si>
  <si>
    <t>Плата за негативное воздействие</t>
  </si>
  <si>
    <t>Аренда земли</t>
  </si>
  <si>
    <t>Отчисление от чистой прибыли в местный бюджет</t>
  </si>
  <si>
    <t>в том числе                    НДФЛ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</si>
  <si>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</si>
  <si>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2017 год</t>
  </si>
  <si>
    <t xml:space="preserve">2017 год </t>
  </si>
  <si>
    <t>2018 год</t>
  </si>
  <si>
    <t>ОАО "Амыл"</t>
  </si>
  <si>
    <t>2019 год</t>
  </si>
  <si>
    <t>Задолженность на 01.01.2017 года   (на начало года)</t>
  </si>
  <si>
    <t>2021 год</t>
  </si>
  <si>
    <t>2020 год</t>
  </si>
  <si>
    <t xml:space="preserve">2019 год </t>
  </si>
  <si>
    <t>Задолженность на 01.01.2017 года                                       ( на конец года)</t>
  </si>
  <si>
    <t>20120 год</t>
  </si>
  <si>
    <t xml:space="preserve">2020 год </t>
  </si>
  <si>
    <t xml:space="preserve">2021 год </t>
  </si>
  <si>
    <t xml:space="preserve">в том числе                </t>
  </si>
  <si>
    <t xml:space="preserve">в том числе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</si>
</sst>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wrapText="1"/>
    </xf>
    <xf numFmtId="0" fontId="1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7" fillId="5" borderId="1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3"/>
  <sheetViews>
    <sheetView tabSelected="1" zoomScale="110" zoomScaleNormal="110" zoomScaleSheetLayoutView="100" workbookViewId="0">
      <pane xSplit="1" ySplit="3" topLeftCell="B121" activePane="bottomRight" state="frozen"/>
      <selection pane="topRight" activeCell="B1" sqref="B1"/>
      <selection pane="bottomLeft" activeCell="A3" sqref="A3"/>
      <selection pane="bottomRight" activeCell="D132" sqref="D132"/>
    </sheetView>
  </sheetViews>
  <sheetFormatPr defaultRowHeight="15"/>
  <cols>
    <col min="1" max="1" width="25.140625" style="1" customWidth="1"/>
    <col min="2" max="2" width="11.5703125" style="1" customWidth="1"/>
    <col min="3" max="3" width="12.7109375" style="1" customWidth="1"/>
    <col min="4" max="4" width="14.140625" style="1" customWidth="1"/>
    <col min="5" max="5" width="9.85546875" style="16" customWidth="1"/>
    <col min="6" max="7" width="10.85546875" style="1" customWidth="1"/>
    <col min="8" max="8" width="13.42578125" style="1" customWidth="1"/>
    <col min="9" max="9" width="11.42578125" style="1" bestFit="1" customWidth="1"/>
    <col min="10" max="10" width="12" style="1" bestFit="1" customWidth="1"/>
    <col min="11" max="11" width="11.42578125" style="1" customWidth="1"/>
    <col min="12" max="16384" width="9.140625" style="1"/>
  </cols>
  <sheetData>
    <row r="2" spans="1:11" ht="30" customHeight="1">
      <c r="A2" s="43" t="s">
        <v>0</v>
      </c>
      <c r="B2" s="43"/>
      <c r="C2" s="43"/>
      <c r="D2" s="44"/>
      <c r="E2" s="44"/>
      <c r="F2" s="42"/>
      <c r="G2" s="42"/>
      <c r="H2" s="42"/>
    </row>
    <row r="3" spans="1:11" ht="60" customHeight="1">
      <c r="A3" s="2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33</v>
      </c>
      <c r="H3" s="33" t="s">
        <v>7</v>
      </c>
    </row>
    <row r="4" spans="1:11" ht="38.25">
      <c r="A4" s="35" t="s">
        <v>35</v>
      </c>
      <c r="B4" s="36"/>
      <c r="C4" s="37"/>
      <c r="D4" s="38"/>
      <c r="E4" s="38"/>
      <c r="F4" s="38"/>
      <c r="G4" s="38"/>
      <c r="H4" s="38"/>
    </row>
    <row r="5" spans="1:11">
      <c r="A5" s="13" t="s">
        <v>30</v>
      </c>
      <c r="B5" s="29">
        <v>498</v>
      </c>
      <c r="C5" s="23">
        <v>24361</v>
      </c>
      <c r="D5" s="23">
        <v>3552</v>
      </c>
      <c r="E5" s="24">
        <v>104.8</v>
      </c>
      <c r="F5" s="25">
        <v>0</v>
      </c>
      <c r="G5" s="25">
        <v>123.5</v>
      </c>
      <c r="H5" s="25">
        <f>B5+C5+D5+E5+F5+G5</f>
        <v>28639.3</v>
      </c>
      <c r="J5" s="4"/>
      <c r="K5" s="4"/>
    </row>
    <row r="6" spans="1:11">
      <c r="A6" s="13" t="s">
        <v>32</v>
      </c>
      <c r="B6" s="29">
        <v>877</v>
      </c>
      <c r="C6" s="23">
        <v>27004</v>
      </c>
      <c r="D6" s="23">
        <v>1930</v>
      </c>
      <c r="E6" s="24">
        <v>140.80000000000001</v>
      </c>
      <c r="F6" s="25">
        <v>0</v>
      </c>
      <c r="G6" s="25">
        <v>136.5</v>
      </c>
      <c r="H6" s="25">
        <f t="shared" ref="H6:H9" si="0">B6+C6+D6+E6+F6+G6</f>
        <v>30088.3</v>
      </c>
      <c r="J6" s="4"/>
      <c r="K6" s="4"/>
    </row>
    <row r="7" spans="1:11">
      <c r="A7" s="13" t="s">
        <v>34</v>
      </c>
      <c r="B7" s="29">
        <v>895</v>
      </c>
      <c r="C7" s="23">
        <v>26624</v>
      </c>
      <c r="D7" s="23">
        <v>4556</v>
      </c>
      <c r="E7" s="24">
        <v>205.3</v>
      </c>
      <c r="F7" s="25">
        <v>0</v>
      </c>
      <c r="G7" s="25">
        <v>106.9</v>
      </c>
      <c r="H7" s="25">
        <f t="shared" si="0"/>
        <v>32387.200000000001</v>
      </c>
      <c r="J7" s="4"/>
      <c r="K7" s="4"/>
    </row>
    <row r="8" spans="1:11">
      <c r="A8" s="13" t="s">
        <v>37</v>
      </c>
      <c r="B8" s="29">
        <v>906</v>
      </c>
      <c r="C8" s="23">
        <v>18893</v>
      </c>
      <c r="D8" s="23">
        <v>4284</v>
      </c>
      <c r="E8" s="24">
        <v>205</v>
      </c>
      <c r="F8" s="25">
        <v>0</v>
      </c>
      <c r="G8" s="25">
        <v>76.400000000000006</v>
      </c>
      <c r="H8" s="25">
        <f t="shared" si="0"/>
        <v>24364.400000000001</v>
      </c>
      <c r="J8" s="4"/>
      <c r="K8" s="4"/>
    </row>
    <row r="9" spans="1:11">
      <c r="A9" s="13" t="s">
        <v>36</v>
      </c>
      <c r="B9" s="29">
        <v>929</v>
      </c>
      <c r="C9" s="23">
        <v>10893</v>
      </c>
      <c r="D9" s="23">
        <v>3588</v>
      </c>
      <c r="E9" s="24">
        <v>280</v>
      </c>
      <c r="F9" s="25">
        <v>0</v>
      </c>
      <c r="G9" s="25">
        <v>36.9</v>
      </c>
      <c r="H9" s="25">
        <f t="shared" si="0"/>
        <v>15726.9</v>
      </c>
      <c r="J9" s="4"/>
      <c r="K9" s="4"/>
    </row>
    <row r="10" spans="1:11">
      <c r="A10" s="5" t="s">
        <v>8</v>
      </c>
      <c r="B10" s="39"/>
      <c r="C10" s="6"/>
      <c r="D10" s="6"/>
      <c r="E10" s="6"/>
      <c r="F10" s="6"/>
      <c r="G10" s="6"/>
      <c r="H10" s="6"/>
    </row>
    <row r="11" spans="1:11">
      <c r="A11" s="13" t="s">
        <v>30</v>
      </c>
      <c r="B11" s="29">
        <v>9247</v>
      </c>
      <c r="C11" s="23">
        <v>43395</v>
      </c>
      <c r="D11" s="23">
        <v>11268</v>
      </c>
      <c r="E11" s="23">
        <v>2758.8</v>
      </c>
      <c r="F11" s="23">
        <v>0</v>
      </c>
      <c r="G11" s="23">
        <v>775.9</v>
      </c>
      <c r="H11" s="25">
        <f t="shared" ref="H11:H39" si="1">B11+D11+E11+F11+C11+G11</f>
        <v>67444.7</v>
      </c>
    </row>
    <row r="12" spans="1:11">
      <c r="A12" s="13" t="s">
        <v>32</v>
      </c>
      <c r="B12" s="29">
        <v>8581</v>
      </c>
      <c r="C12" s="23">
        <v>45843</v>
      </c>
      <c r="D12" s="23">
        <v>9167</v>
      </c>
      <c r="E12" s="23">
        <v>2862.8</v>
      </c>
      <c r="F12" s="23">
        <v>0</v>
      </c>
      <c r="G12" s="23">
        <v>825.5</v>
      </c>
      <c r="H12" s="25">
        <f t="shared" si="1"/>
        <v>67279.3</v>
      </c>
    </row>
    <row r="13" spans="1:11">
      <c r="A13" s="13" t="s">
        <v>34</v>
      </c>
      <c r="B13" s="29">
        <v>8714</v>
      </c>
      <c r="C13" s="23">
        <v>46684</v>
      </c>
      <c r="D13" s="23">
        <v>9847</v>
      </c>
      <c r="E13" s="23">
        <v>2942.8</v>
      </c>
      <c r="F13" s="23">
        <v>0</v>
      </c>
      <c r="G13" s="23">
        <v>825.5</v>
      </c>
      <c r="H13" s="25">
        <f t="shared" si="1"/>
        <v>69013.3</v>
      </c>
    </row>
    <row r="14" spans="1:11">
      <c r="A14" s="13" t="s">
        <v>37</v>
      </c>
      <c r="B14" s="29">
        <v>8912</v>
      </c>
      <c r="C14" s="23">
        <v>47385</v>
      </c>
      <c r="D14" s="23">
        <v>10261</v>
      </c>
      <c r="E14" s="23">
        <v>3017.8</v>
      </c>
      <c r="F14" s="23">
        <v>0</v>
      </c>
      <c r="G14" s="23">
        <v>825.5</v>
      </c>
      <c r="H14" s="25">
        <f t="shared" si="1"/>
        <v>70401.3</v>
      </c>
    </row>
    <row r="15" spans="1:11">
      <c r="A15" s="13" t="s">
        <v>36</v>
      </c>
      <c r="B15" s="29">
        <v>9042</v>
      </c>
      <c r="C15" s="23">
        <v>48185</v>
      </c>
      <c r="D15" s="23">
        <v>10692</v>
      </c>
      <c r="E15" s="23">
        <v>3017.8</v>
      </c>
      <c r="F15" s="23">
        <v>0</v>
      </c>
      <c r="G15" s="23">
        <v>825.5</v>
      </c>
      <c r="H15" s="25">
        <f t="shared" si="1"/>
        <v>71762.3</v>
      </c>
    </row>
    <row r="16" spans="1:11">
      <c r="A16" s="5" t="s">
        <v>9</v>
      </c>
      <c r="B16" s="39"/>
      <c r="C16" s="6"/>
      <c r="D16" s="6"/>
      <c r="E16" s="6"/>
      <c r="F16" s="7"/>
      <c r="G16" s="7"/>
      <c r="H16" s="6"/>
    </row>
    <row r="17" spans="1:11">
      <c r="A17" s="13" t="s">
        <v>30</v>
      </c>
      <c r="B17" s="29">
        <v>8868</v>
      </c>
      <c r="C17" s="23">
        <v>40752</v>
      </c>
      <c r="D17" s="23">
        <v>12890</v>
      </c>
      <c r="E17" s="23">
        <v>2722.8</v>
      </c>
      <c r="F17" s="23">
        <v>0</v>
      </c>
      <c r="G17" s="23">
        <v>762.9</v>
      </c>
      <c r="H17" s="25">
        <f t="shared" si="1"/>
        <v>65995.7</v>
      </c>
      <c r="J17" s="4"/>
      <c r="K17" s="4"/>
    </row>
    <row r="18" spans="1:11">
      <c r="A18" s="13" t="s">
        <v>32</v>
      </c>
      <c r="B18" s="29">
        <v>8563</v>
      </c>
      <c r="C18" s="23">
        <v>46223</v>
      </c>
      <c r="D18" s="23">
        <v>6541</v>
      </c>
      <c r="E18" s="23">
        <v>2798.3</v>
      </c>
      <c r="F18" s="23">
        <v>0</v>
      </c>
      <c r="G18" s="23">
        <v>855.1</v>
      </c>
      <c r="H18" s="25">
        <f t="shared" si="1"/>
        <v>64980.4</v>
      </c>
      <c r="J18" s="4"/>
      <c r="K18" s="4"/>
    </row>
    <row r="19" spans="1:11">
      <c r="A19" s="13" t="s">
        <v>34</v>
      </c>
      <c r="B19" s="29">
        <v>8703</v>
      </c>
      <c r="C19" s="23">
        <v>54415</v>
      </c>
      <c r="D19" s="23">
        <v>10119</v>
      </c>
      <c r="E19" s="23">
        <v>2942.8</v>
      </c>
      <c r="F19" s="23">
        <v>0</v>
      </c>
      <c r="G19" s="23">
        <v>856</v>
      </c>
      <c r="H19" s="25">
        <f t="shared" si="1"/>
        <v>77035.8</v>
      </c>
      <c r="J19" s="4"/>
      <c r="K19" s="4"/>
    </row>
    <row r="20" spans="1:11">
      <c r="A20" s="13" t="s">
        <v>37</v>
      </c>
      <c r="B20" s="29">
        <v>8889</v>
      </c>
      <c r="C20" s="23">
        <v>55385</v>
      </c>
      <c r="D20" s="23">
        <v>10957</v>
      </c>
      <c r="E20" s="23">
        <v>2942.8</v>
      </c>
      <c r="F20" s="23">
        <v>0</v>
      </c>
      <c r="G20" s="23">
        <v>865</v>
      </c>
      <c r="H20" s="25">
        <f t="shared" si="1"/>
        <v>79038.8</v>
      </c>
      <c r="J20" s="4"/>
      <c r="K20" s="4"/>
    </row>
    <row r="21" spans="1:11">
      <c r="A21" s="13" t="s">
        <v>36</v>
      </c>
      <c r="B21" s="29">
        <v>9024</v>
      </c>
      <c r="C21" s="23">
        <v>54985</v>
      </c>
      <c r="D21" s="23">
        <v>11409</v>
      </c>
      <c r="E21" s="23">
        <v>3017.8</v>
      </c>
      <c r="F21" s="23">
        <v>0</v>
      </c>
      <c r="G21" s="23">
        <v>818.4</v>
      </c>
      <c r="H21" s="25">
        <f t="shared" si="1"/>
        <v>79254.2</v>
      </c>
      <c r="J21" s="4"/>
      <c r="K21" s="4"/>
    </row>
    <row r="22" spans="1:11" ht="18" customHeight="1">
      <c r="A22" s="8" t="s">
        <v>10</v>
      </c>
      <c r="B22" s="39"/>
      <c r="C22" s="6"/>
      <c r="D22" s="6"/>
      <c r="E22" s="6"/>
      <c r="F22" s="7"/>
      <c r="G22" s="7"/>
      <c r="H22" s="6"/>
    </row>
    <row r="23" spans="1:11">
      <c r="A23" s="13" t="s">
        <v>30</v>
      </c>
      <c r="B23" s="29">
        <v>0</v>
      </c>
      <c r="C23" s="23">
        <v>24907</v>
      </c>
      <c r="D23" s="23">
        <v>0</v>
      </c>
      <c r="E23" s="26">
        <v>0</v>
      </c>
      <c r="F23" s="23">
        <v>0</v>
      </c>
      <c r="G23" s="23">
        <v>0</v>
      </c>
      <c r="H23" s="25">
        <f t="shared" si="1"/>
        <v>24907</v>
      </c>
    </row>
    <row r="24" spans="1:11">
      <c r="A24" s="13" t="s">
        <v>32</v>
      </c>
      <c r="B24" s="29">
        <v>0</v>
      </c>
      <c r="C24" s="23">
        <v>28000</v>
      </c>
      <c r="D24" s="23">
        <v>0</v>
      </c>
      <c r="E24" s="26">
        <v>0</v>
      </c>
      <c r="F24" s="23">
        <v>0</v>
      </c>
      <c r="G24" s="23">
        <v>0</v>
      </c>
      <c r="H24" s="25">
        <f t="shared" si="1"/>
        <v>28000</v>
      </c>
    </row>
    <row r="25" spans="1:11">
      <c r="A25" s="13" t="s">
        <v>34</v>
      </c>
      <c r="B25" s="29">
        <v>0</v>
      </c>
      <c r="C25" s="23">
        <v>37000</v>
      </c>
      <c r="D25" s="23">
        <v>0</v>
      </c>
      <c r="E25" s="26">
        <v>0</v>
      </c>
      <c r="F25" s="23">
        <v>0</v>
      </c>
      <c r="G25" s="23">
        <v>0</v>
      </c>
      <c r="H25" s="25">
        <f t="shared" si="1"/>
        <v>37000</v>
      </c>
    </row>
    <row r="26" spans="1:11">
      <c r="A26" s="13" t="s">
        <v>37</v>
      </c>
      <c r="B26" s="29">
        <v>0</v>
      </c>
      <c r="C26" s="23">
        <v>39000</v>
      </c>
      <c r="D26" s="23">
        <v>0</v>
      </c>
      <c r="E26" s="26">
        <v>0</v>
      </c>
      <c r="F26" s="23">
        <v>0</v>
      </c>
      <c r="G26" s="23">
        <v>0</v>
      </c>
      <c r="H26" s="25">
        <f t="shared" si="1"/>
        <v>39000</v>
      </c>
    </row>
    <row r="27" spans="1:11">
      <c r="A27" s="13" t="s">
        <v>36</v>
      </c>
      <c r="B27" s="29">
        <v>0</v>
      </c>
      <c r="C27" s="23">
        <v>39000</v>
      </c>
      <c r="D27" s="23">
        <v>0</v>
      </c>
      <c r="E27" s="26">
        <v>0</v>
      </c>
      <c r="F27" s="23">
        <v>0</v>
      </c>
      <c r="G27" s="23">
        <v>0</v>
      </c>
      <c r="H27" s="25">
        <f t="shared" si="1"/>
        <v>39000</v>
      </c>
    </row>
    <row r="28" spans="1:11" ht="22.5" customHeight="1">
      <c r="A28" s="8" t="s">
        <v>11</v>
      </c>
      <c r="B28" s="39"/>
      <c r="C28" s="6"/>
      <c r="D28" s="6"/>
      <c r="E28" s="6"/>
      <c r="F28" s="7"/>
      <c r="G28" s="7"/>
      <c r="H28" s="6"/>
    </row>
    <row r="29" spans="1:11">
      <c r="A29" s="13" t="s">
        <v>30</v>
      </c>
      <c r="B29" s="29">
        <v>1491</v>
      </c>
      <c r="C29" s="23">
        <v>14228</v>
      </c>
      <c r="D29" s="23">
        <v>3208</v>
      </c>
      <c r="E29" s="23">
        <v>742.5</v>
      </c>
      <c r="F29" s="23">
        <v>0</v>
      </c>
      <c r="G29" s="23">
        <v>198</v>
      </c>
      <c r="H29" s="25">
        <f t="shared" si="1"/>
        <v>19867.5</v>
      </c>
    </row>
    <row r="30" spans="1:11">
      <c r="A30" s="13" t="s">
        <v>32</v>
      </c>
      <c r="B30" s="29">
        <v>1340</v>
      </c>
      <c r="C30" s="23">
        <v>14000</v>
      </c>
      <c r="D30" s="23">
        <v>927</v>
      </c>
      <c r="E30" s="23">
        <v>781.3</v>
      </c>
      <c r="F30" s="23">
        <v>0</v>
      </c>
      <c r="G30" s="23">
        <v>229.6</v>
      </c>
      <c r="H30" s="25">
        <f t="shared" si="1"/>
        <v>17277.899999999998</v>
      </c>
    </row>
    <row r="31" spans="1:11">
      <c r="A31" s="13" t="s">
        <v>34</v>
      </c>
      <c r="B31" s="29">
        <v>1355</v>
      </c>
      <c r="C31" s="23">
        <v>13000</v>
      </c>
      <c r="D31" s="23">
        <v>2249</v>
      </c>
      <c r="E31" s="23">
        <v>820</v>
      </c>
      <c r="F31" s="23">
        <v>0</v>
      </c>
      <c r="G31" s="23">
        <v>252</v>
      </c>
      <c r="H31" s="25">
        <f t="shared" si="1"/>
        <v>17676</v>
      </c>
    </row>
    <row r="32" spans="1:11">
      <c r="A32" s="13" t="s">
        <v>37</v>
      </c>
      <c r="B32" s="29">
        <v>1389</v>
      </c>
      <c r="C32" s="23">
        <v>11900</v>
      </c>
      <c r="D32" s="23">
        <v>2357</v>
      </c>
      <c r="E32" s="23">
        <v>820</v>
      </c>
      <c r="F32" s="23">
        <v>0</v>
      </c>
      <c r="G32" s="23">
        <v>217</v>
      </c>
      <c r="H32" s="25">
        <f t="shared" si="1"/>
        <v>16683</v>
      </c>
    </row>
    <row r="33" spans="1:8">
      <c r="A33" s="13" t="s">
        <v>36</v>
      </c>
      <c r="B33" s="29">
        <v>1412</v>
      </c>
      <c r="C33" s="23">
        <v>12000</v>
      </c>
      <c r="D33" s="23">
        <v>2470</v>
      </c>
      <c r="E33" s="23">
        <v>820</v>
      </c>
      <c r="F33" s="23">
        <v>0</v>
      </c>
      <c r="G33" s="23">
        <v>232</v>
      </c>
      <c r="H33" s="25">
        <f t="shared" si="1"/>
        <v>16934</v>
      </c>
    </row>
    <row r="34" spans="1:8" ht="22.5" customHeight="1">
      <c r="A34" s="8" t="s">
        <v>12</v>
      </c>
      <c r="B34" s="39"/>
      <c r="C34" s="6"/>
      <c r="D34" s="6"/>
      <c r="E34" s="6"/>
      <c r="F34" s="6"/>
      <c r="G34" s="6"/>
      <c r="H34" s="6"/>
    </row>
    <row r="35" spans="1:8">
      <c r="A35" s="13" t="s">
        <v>30</v>
      </c>
      <c r="B35" s="29">
        <v>0</v>
      </c>
      <c r="C35" s="23">
        <v>449</v>
      </c>
      <c r="D35" s="23">
        <v>0</v>
      </c>
      <c r="E35" s="26">
        <v>0</v>
      </c>
      <c r="F35" s="23">
        <v>0</v>
      </c>
      <c r="G35" s="23">
        <v>0</v>
      </c>
      <c r="H35" s="25">
        <f t="shared" si="1"/>
        <v>449</v>
      </c>
    </row>
    <row r="36" spans="1:8">
      <c r="A36" s="13" t="s">
        <v>32</v>
      </c>
      <c r="B36" s="29">
        <v>0</v>
      </c>
      <c r="C36" s="23">
        <v>800</v>
      </c>
      <c r="D36" s="23">
        <v>0</v>
      </c>
      <c r="E36" s="26">
        <v>0</v>
      </c>
      <c r="F36" s="23">
        <v>0</v>
      </c>
      <c r="G36" s="23">
        <v>0</v>
      </c>
      <c r="H36" s="25">
        <f t="shared" si="1"/>
        <v>800</v>
      </c>
    </row>
    <row r="37" spans="1:8">
      <c r="A37" s="13" t="s">
        <v>34</v>
      </c>
      <c r="B37" s="29">
        <v>0</v>
      </c>
      <c r="C37" s="23">
        <v>799</v>
      </c>
      <c r="D37" s="23">
        <v>0</v>
      </c>
      <c r="E37" s="26">
        <v>0</v>
      </c>
      <c r="F37" s="23">
        <v>0</v>
      </c>
      <c r="G37" s="23">
        <v>0</v>
      </c>
      <c r="H37" s="25">
        <f t="shared" si="1"/>
        <v>799</v>
      </c>
    </row>
    <row r="38" spans="1:8">
      <c r="A38" s="13" t="s">
        <v>37</v>
      </c>
      <c r="B38" s="29">
        <v>0</v>
      </c>
      <c r="C38" s="23">
        <v>600</v>
      </c>
      <c r="D38" s="23">
        <v>0</v>
      </c>
      <c r="E38" s="26">
        <v>0</v>
      </c>
      <c r="F38" s="23">
        <v>0</v>
      </c>
      <c r="G38" s="23">
        <v>0</v>
      </c>
      <c r="H38" s="25">
        <f t="shared" si="1"/>
        <v>600</v>
      </c>
    </row>
    <row r="39" spans="1:8">
      <c r="A39" s="13" t="s">
        <v>36</v>
      </c>
      <c r="B39" s="29">
        <v>0</v>
      </c>
      <c r="C39" s="23">
        <v>600</v>
      </c>
      <c r="D39" s="23">
        <v>0</v>
      </c>
      <c r="E39" s="26">
        <v>0</v>
      </c>
      <c r="F39" s="23">
        <v>0</v>
      </c>
      <c r="G39" s="23">
        <v>0</v>
      </c>
      <c r="H39" s="25">
        <f t="shared" si="1"/>
        <v>600</v>
      </c>
    </row>
    <row r="40" spans="1:8" ht="24.75" customHeight="1">
      <c r="A40" s="8" t="s">
        <v>13</v>
      </c>
      <c r="B40" s="39"/>
      <c r="C40" s="6"/>
      <c r="D40" s="6"/>
      <c r="E40" s="6"/>
      <c r="F40" s="6"/>
      <c r="G40" s="6"/>
      <c r="H40" s="6"/>
    </row>
    <row r="41" spans="1:8">
      <c r="A41" s="13" t="s">
        <v>30</v>
      </c>
      <c r="B41" s="29">
        <v>0</v>
      </c>
      <c r="C41" s="23">
        <v>0</v>
      </c>
      <c r="D41" s="23">
        <v>0</v>
      </c>
      <c r="E41" s="26">
        <v>0</v>
      </c>
      <c r="F41" s="25">
        <v>0</v>
      </c>
      <c r="G41" s="25">
        <v>0</v>
      </c>
      <c r="H41" s="25">
        <f t="shared" ref="H41:H45" si="2">B41+C41+D41+E41+F41</f>
        <v>0</v>
      </c>
    </row>
    <row r="42" spans="1:8">
      <c r="A42" s="13" t="s">
        <v>32</v>
      </c>
      <c r="B42" s="29">
        <v>0</v>
      </c>
      <c r="C42" s="23">
        <v>1573</v>
      </c>
      <c r="D42" s="23">
        <v>0</v>
      </c>
      <c r="E42" s="26">
        <v>0</v>
      </c>
      <c r="F42" s="25">
        <v>0</v>
      </c>
      <c r="G42" s="25">
        <v>0</v>
      </c>
      <c r="H42" s="25">
        <f t="shared" si="2"/>
        <v>1573</v>
      </c>
    </row>
    <row r="43" spans="1:8">
      <c r="A43" s="13" t="s">
        <v>34</v>
      </c>
      <c r="B43" s="29">
        <v>0</v>
      </c>
      <c r="C43" s="23">
        <v>320</v>
      </c>
      <c r="D43" s="23">
        <v>0</v>
      </c>
      <c r="E43" s="26">
        <v>0</v>
      </c>
      <c r="F43" s="25">
        <v>0</v>
      </c>
      <c r="G43" s="25">
        <v>0</v>
      </c>
      <c r="H43" s="25">
        <f t="shared" si="2"/>
        <v>320</v>
      </c>
    </row>
    <row r="44" spans="1:8">
      <c r="A44" s="13" t="s">
        <v>37</v>
      </c>
      <c r="B44" s="29">
        <v>0</v>
      </c>
      <c r="C44" s="23">
        <v>600</v>
      </c>
      <c r="D44" s="23">
        <v>0</v>
      </c>
      <c r="E44" s="26">
        <v>0</v>
      </c>
      <c r="F44" s="25">
        <v>0</v>
      </c>
      <c r="G44" s="25">
        <v>0</v>
      </c>
      <c r="H44" s="25">
        <f t="shared" si="2"/>
        <v>600</v>
      </c>
    </row>
    <row r="45" spans="1:8">
      <c r="A45" s="13" t="s">
        <v>36</v>
      </c>
      <c r="B45" s="29">
        <v>0</v>
      </c>
      <c r="C45" s="23">
        <v>600</v>
      </c>
      <c r="D45" s="23">
        <v>0</v>
      </c>
      <c r="E45" s="26">
        <v>0</v>
      </c>
      <c r="F45" s="25">
        <v>0</v>
      </c>
      <c r="G45" s="25">
        <v>0</v>
      </c>
      <c r="H45" s="25">
        <f t="shared" si="2"/>
        <v>600</v>
      </c>
    </row>
    <row r="46" spans="1:8" ht="35.25" customHeight="1">
      <c r="A46" s="8" t="s">
        <v>14</v>
      </c>
      <c r="B46" s="39"/>
      <c r="C46" s="6"/>
      <c r="D46" s="6"/>
      <c r="E46" s="6"/>
      <c r="F46" s="6"/>
      <c r="G46" s="6"/>
      <c r="H46" s="6"/>
    </row>
    <row r="47" spans="1:8">
      <c r="A47" s="13" t="s">
        <v>30</v>
      </c>
      <c r="B47" s="29">
        <v>3193</v>
      </c>
      <c r="C47" s="23">
        <v>21065</v>
      </c>
      <c r="D47" s="23">
        <v>8108</v>
      </c>
      <c r="E47" s="23">
        <v>1764.7</v>
      </c>
      <c r="F47" s="23">
        <v>0</v>
      </c>
      <c r="G47" s="23">
        <v>481.4</v>
      </c>
      <c r="H47" s="25">
        <f t="shared" ref="H47:H51" si="3">B47+C47+E47+F47</f>
        <v>26022.7</v>
      </c>
    </row>
    <row r="48" spans="1:8">
      <c r="A48" s="13" t="s">
        <v>32</v>
      </c>
      <c r="B48" s="29">
        <v>3954</v>
      </c>
      <c r="C48" s="23">
        <v>28000</v>
      </c>
      <c r="D48" s="23">
        <v>4452</v>
      </c>
      <c r="E48" s="23">
        <v>1860</v>
      </c>
      <c r="F48" s="23">
        <v>0</v>
      </c>
      <c r="G48" s="23">
        <v>540</v>
      </c>
      <c r="H48" s="25">
        <f t="shared" si="3"/>
        <v>33814</v>
      </c>
    </row>
    <row r="49" spans="1:8">
      <c r="A49" s="13" t="s">
        <v>34</v>
      </c>
      <c r="B49" s="29">
        <v>3988</v>
      </c>
      <c r="C49" s="23">
        <v>29000</v>
      </c>
      <c r="D49" s="23">
        <v>6795</v>
      </c>
      <c r="E49" s="23">
        <v>1900</v>
      </c>
      <c r="F49" s="23">
        <v>0</v>
      </c>
      <c r="G49" s="23">
        <v>518.5</v>
      </c>
      <c r="H49" s="25">
        <f t="shared" si="3"/>
        <v>34888</v>
      </c>
    </row>
    <row r="50" spans="1:8">
      <c r="A50" s="13" t="s">
        <v>37</v>
      </c>
      <c r="B50" s="29">
        <v>4011</v>
      </c>
      <c r="C50" s="23">
        <v>30000</v>
      </c>
      <c r="D50" s="23">
        <v>7124</v>
      </c>
      <c r="E50" s="23">
        <v>1900</v>
      </c>
      <c r="F50" s="23">
        <v>0</v>
      </c>
      <c r="G50" s="23">
        <v>562.5</v>
      </c>
      <c r="H50" s="25">
        <f t="shared" si="3"/>
        <v>35911</v>
      </c>
    </row>
    <row r="51" spans="1:8">
      <c r="A51" s="13" t="s">
        <v>36</v>
      </c>
      <c r="B51" s="29">
        <v>4116</v>
      </c>
      <c r="C51" s="23">
        <v>30000</v>
      </c>
      <c r="D51" s="23">
        <v>7463</v>
      </c>
      <c r="E51" s="23">
        <v>1900</v>
      </c>
      <c r="F51" s="23">
        <v>0</v>
      </c>
      <c r="G51" s="23">
        <v>501</v>
      </c>
      <c r="H51" s="25">
        <f t="shared" si="3"/>
        <v>36016</v>
      </c>
    </row>
    <row r="52" spans="1:8" ht="62.25" customHeight="1">
      <c r="A52" s="8" t="s">
        <v>15</v>
      </c>
      <c r="B52" s="39"/>
      <c r="C52" s="6"/>
      <c r="D52" s="6"/>
      <c r="E52" s="6"/>
      <c r="F52" s="6"/>
      <c r="G52" s="6"/>
      <c r="H52" s="6"/>
    </row>
    <row r="53" spans="1:8">
      <c r="A53" s="13" t="s">
        <v>30</v>
      </c>
      <c r="B53" s="29">
        <v>0</v>
      </c>
      <c r="C53" s="25">
        <v>0</v>
      </c>
      <c r="D53" s="25">
        <v>0</v>
      </c>
      <c r="E53" s="26">
        <v>0</v>
      </c>
      <c r="F53" s="25">
        <v>0</v>
      </c>
      <c r="G53" s="25">
        <v>4.9000000000000004</v>
      </c>
      <c r="H53" s="25">
        <f t="shared" ref="H53:H55" si="4">B53+C53+D53+E53+F53</f>
        <v>0</v>
      </c>
    </row>
    <row r="54" spans="1:8">
      <c r="A54" s="13" t="s">
        <v>32</v>
      </c>
      <c r="B54" s="29">
        <v>0</v>
      </c>
      <c r="C54" s="25">
        <v>0</v>
      </c>
      <c r="D54" s="25">
        <v>0</v>
      </c>
      <c r="E54" s="26">
        <v>0</v>
      </c>
      <c r="F54" s="25">
        <v>0</v>
      </c>
      <c r="G54" s="25">
        <v>4.9000000000000004</v>
      </c>
      <c r="H54" s="25">
        <f t="shared" si="4"/>
        <v>0</v>
      </c>
    </row>
    <row r="55" spans="1:8">
      <c r="A55" s="13" t="s">
        <v>34</v>
      </c>
      <c r="B55" s="29">
        <v>0</v>
      </c>
      <c r="C55" s="25">
        <v>0</v>
      </c>
      <c r="D55" s="25">
        <v>0</v>
      </c>
      <c r="E55" s="26">
        <v>0</v>
      </c>
      <c r="F55" s="25">
        <v>0</v>
      </c>
      <c r="G55" s="25">
        <v>4.8</v>
      </c>
      <c r="H55" s="25">
        <f t="shared" si="4"/>
        <v>0</v>
      </c>
    </row>
    <row r="56" spans="1:8">
      <c r="A56" s="13" t="s">
        <v>37</v>
      </c>
      <c r="B56" s="29">
        <v>0</v>
      </c>
      <c r="C56" s="25">
        <v>0</v>
      </c>
      <c r="D56" s="25">
        <v>0</v>
      </c>
      <c r="E56" s="26">
        <v>0</v>
      </c>
      <c r="F56" s="25">
        <v>0</v>
      </c>
      <c r="G56" s="25">
        <v>4.9000000000000004</v>
      </c>
      <c r="H56" s="25">
        <v>0</v>
      </c>
    </row>
    <row r="57" spans="1:8">
      <c r="A57" s="13" t="s">
        <v>36</v>
      </c>
      <c r="B57" s="29">
        <v>0</v>
      </c>
      <c r="C57" s="25">
        <v>0</v>
      </c>
      <c r="D57" s="25">
        <v>0</v>
      </c>
      <c r="E57" s="26">
        <v>0</v>
      </c>
      <c r="F57" s="25">
        <v>0</v>
      </c>
      <c r="G57" s="25">
        <v>4.9000000000000004</v>
      </c>
      <c r="H57" s="25">
        <v>0</v>
      </c>
    </row>
    <row r="58" spans="1:8" ht="69" customHeight="1">
      <c r="A58" s="8" t="s">
        <v>16</v>
      </c>
      <c r="B58" s="39"/>
      <c r="C58" s="6"/>
      <c r="D58" s="6"/>
      <c r="E58" s="6"/>
      <c r="F58" s="6"/>
      <c r="G58" s="6"/>
      <c r="H58" s="6"/>
    </row>
    <row r="59" spans="1:8">
      <c r="A59" s="13" t="s">
        <v>30</v>
      </c>
      <c r="B59" s="29">
        <v>1339</v>
      </c>
      <c r="C59" s="25">
        <v>0</v>
      </c>
      <c r="D59" s="25">
        <v>1302</v>
      </c>
      <c r="E59" s="23">
        <v>150.69999999999999</v>
      </c>
      <c r="F59" s="25">
        <v>0</v>
      </c>
      <c r="G59" s="25">
        <v>36.299999999999997</v>
      </c>
      <c r="H59" s="25">
        <f t="shared" ref="H59:H63" si="5">B59+C59+D59+E59+F59</f>
        <v>2791.7</v>
      </c>
    </row>
    <row r="60" spans="1:8">
      <c r="A60" s="13" t="s">
        <v>32</v>
      </c>
      <c r="B60" s="29">
        <v>1368</v>
      </c>
      <c r="C60" s="25">
        <v>0</v>
      </c>
      <c r="D60" s="25">
        <v>876</v>
      </c>
      <c r="E60" s="23">
        <v>64.900000000000006</v>
      </c>
      <c r="F60" s="25">
        <v>0</v>
      </c>
      <c r="G60" s="25">
        <v>36</v>
      </c>
      <c r="H60" s="25">
        <f t="shared" si="5"/>
        <v>2308.9</v>
      </c>
    </row>
    <row r="61" spans="1:8">
      <c r="A61" s="13" t="s">
        <v>34</v>
      </c>
      <c r="B61" s="29">
        <v>1375</v>
      </c>
      <c r="C61" s="25">
        <v>0</v>
      </c>
      <c r="D61" s="25">
        <v>800</v>
      </c>
      <c r="E61" s="23">
        <v>150</v>
      </c>
      <c r="F61" s="25">
        <v>0</v>
      </c>
      <c r="G61" s="25">
        <v>36</v>
      </c>
      <c r="H61" s="25">
        <f t="shared" si="5"/>
        <v>2325</v>
      </c>
    </row>
    <row r="62" spans="1:8">
      <c r="A62" s="13" t="s">
        <v>37</v>
      </c>
      <c r="B62" s="29">
        <v>1402</v>
      </c>
      <c r="C62" s="25">
        <v>0</v>
      </c>
      <c r="D62" s="25">
        <v>1200</v>
      </c>
      <c r="E62" s="23">
        <v>150</v>
      </c>
      <c r="F62" s="25">
        <v>0</v>
      </c>
      <c r="G62" s="25">
        <v>36</v>
      </c>
      <c r="H62" s="25">
        <f t="shared" si="5"/>
        <v>2752</v>
      </c>
    </row>
    <row r="63" spans="1:8">
      <c r="A63" s="13" t="s">
        <v>36</v>
      </c>
      <c r="B63" s="29">
        <v>1411</v>
      </c>
      <c r="C63" s="25">
        <v>0</v>
      </c>
      <c r="D63" s="25">
        <v>1200</v>
      </c>
      <c r="E63" s="23">
        <v>200</v>
      </c>
      <c r="F63" s="25">
        <v>0</v>
      </c>
      <c r="G63" s="25">
        <v>36</v>
      </c>
      <c r="H63" s="25">
        <f t="shared" si="5"/>
        <v>2811</v>
      </c>
    </row>
    <row r="64" spans="1:8" ht="33.75" customHeight="1">
      <c r="A64" s="8" t="s">
        <v>17</v>
      </c>
      <c r="B64" s="39"/>
      <c r="C64" s="6"/>
      <c r="D64" s="6"/>
      <c r="E64" s="6"/>
      <c r="F64" s="6"/>
      <c r="G64" s="6"/>
      <c r="H64" s="6"/>
    </row>
    <row r="65" spans="1:9">
      <c r="A65" s="13" t="s">
        <v>30</v>
      </c>
      <c r="B65" s="29">
        <v>16</v>
      </c>
      <c r="C65" s="23">
        <v>518</v>
      </c>
      <c r="D65" s="23">
        <v>7</v>
      </c>
      <c r="E65" s="23">
        <v>0</v>
      </c>
      <c r="F65" s="25">
        <v>0</v>
      </c>
      <c r="G65" s="25">
        <v>0</v>
      </c>
      <c r="H65" s="25">
        <f t="shared" ref="H65:H69" si="6">B65+C65+D65+E65+F65</f>
        <v>541</v>
      </c>
    </row>
    <row r="66" spans="1:9">
      <c r="A66" s="13" t="s">
        <v>32</v>
      </c>
      <c r="B66" s="29">
        <v>16</v>
      </c>
      <c r="C66" s="23">
        <v>0</v>
      </c>
      <c r="D66" s="23">
        <v>63</v>
      </c>
      <c r="E66" s="23">
        <v>0</v>
      </c>
      <c r="F66" s="25">
        <v>0</v>
      </c>
      <c r="G66" s="25">
        <v>0</v>
      </c>
      <c r="H66" s="25">
        <f t="shared" si="6"/>
        <v>79</v>
      </c>
    </row>
    <row r="67" spans="1:9">
      <c r="A67" s="13" t="s">
        <v>34</v>
      </c>
      <c r="B67" s="29">
        <v>17</v>
      </c>
      <c r="C67" s="23">
        <v>1500</v>
      </c>
      <c r="D67" s="23">
        <v>10</v>
      </c>
      <c r="E67" s="23">
        <v>0</v>
      </c>
      <c r="F67" s="25">
        <v>0</v>
      </c>
      <c r="G67" s="25">
        <v>0</v>
      </c>
      <c r="H67" s="25">
        <f t="shared" si="6"/>
        <v>1527</v>
      </c>
    </row>
    <row r="68" spans="1:9">
      <c r="A68" s="13" t="s">
        <v>37</v>
      </c>
      <c r="B68" s="29">
        <v>18</v>
      </c>
      <c r="C68" s="23">
        <v>1500</v>
      </c>
      <c r="D68" s="23">
        <v>11</v>
      </c>
      <c r="E68" s="23">
        <v>0</v>
      </c>
      <c r="F68" s="25">
        <v>0</v>
      </c>
      <c r="G68" s="25">
        <v>0</v>
      </c>
      <c r="H68" s="25">
        <f t="shared" si="6"/>
        <v>1529</v>
      </c>
    </row>
    <row r="69" spans="1:9">
      <c r="A69" s="13" t="s">
        <v>36</v>
      </c>
      <c r="B69" s="29">
        <v>20</v>
      </c>
      <c r="C69" s="23">
        <v>1000</v>
      </c>
      <c r="D69" s="23">
        <v>11</v>
      </c>
      <c r="E69" s="23">
        <v>0</v>
      </c>
      <c r="F69" s="25">
        <v>0</v>
      </c>
      <c r="G69" s="25">
        <v>0</v>
      </c>
      <c r="H69" s="25">
        <f t="shared" si="6"/>
        <v>1031</v>
      </c>
    </row>
    <row r="70" spans="1:9">
      <c r="A70" s="8" t="s">
        <v>18</v>
      </c>
      <c r="B70" s="39"/>
      <c r="C70" s="6"/>
      <c r="D70" s="6"/>
      <c r="E70" s="6"/>
      <c r="F70" s="6"/>
      <c r="G70" s="6"/>
      <c r="H70" s="6"/>
    </row>
    <row r="71" spans="1:9">
      <c r="A71" s="13" t="s">
        <v>30</v>
      </c>
      <c r="B71" s="29">
        <v>1</v>
      </c>
      <c r="C71" s="23">
        <v>84</v>
      </c>
      <c r="D71" s="23">
        <v>265</v>
      </c>
      <c r="E71" s="26">
        <v>0</v>
      </c>
      <c r="F71" s="25">
        <v>0</v>
      </c>
      <c r="G71" s="25">
        <v>0</v>
      </c>
      <c r="H71" s="25">
        <f t="shared" ref="H71:H75" si="7">B71+C71+D71+E71+F71</f>
        <v>350</v>
      </c>
    </row>
    <row r="72" spans="1:9">
      <c r="A72" s="13" t="s">
        <v>32</v>
      </c>
      <c r="B72" s="29">
        <v>1</v>
      </c>
      <c r="C72" s="23">
        <v>150</v>
      </c>
      <c r="D72" s="23">
        <v>223</v>
      </c>
      <c r="E72" s="26">
        <v>0</v>
      </c>
      <c r="F72" s="25">
        <v>0</v>
      </c>
      <c r="G72" s="25">
        <v>0</v>
      </c>
      <c r="H72" s="25">
        <f t="shared" si="7"/>
        <v>374</v>
      </c>
    </row>
    <row r="73" spans="1:9">
      <c r="A73" s="13" t="s">
        <v>34</v>
      </c>
      <c r="B73" s="29">
        <v>0</v>
      </c>
      <c r="C73" s="23">
        <v>96</v>
      </c>
      <c r="D73" s="23">
        <v>265</v>
      </c>
      <c r="E73" s="26">
        <v>0</v>
      </c>
      <c r="F73" s="25">
        <v>0</v>
      </c>
      <c r="G73" s="25">
        <v>0</v>
      </c>
      <c r="H73" s="25">
        <f t="shared" si="7"/>
        <v>361</v>
      </c>
    </row>
    <row r="74" spans="1:9">
      <c r="A74" s="13" t="s">
        <v>37</v>
      </c>
      <c r="B74" s="29">
        <v>0</v>
      </c>
      <c r="C74" s="23">
        <v>85</v>
      </c>
      <c r="D74" s="23">
        <v>265</v>
      </c>
      <c r="E74" s="26">
        <v>0</v>
      </c>
      <c r="F74" s="25">
        <v>0</v>
      </c>
      <c r="G74" s="25">
        <v>0</v>
      </c>
      <c r="H74" s="25">
        <f t="shared" si="7"/>
        <v>350</v>
      </c>
    </row>
    <row r="75" spans="1:9">
      <c r="A75" s="13" t="s">
        <v>36</v>
      </c>
      <c r="B75" s="29">
        <v>0</v>
      </c>
      <c r="C75" s="23">
        <v>85</v>
      </c>
      <c r="D75" s="23">
        <v>265</v>
      </c>
      <c r="E75" s="26">
        <v>0</v>
      </c>
      <c r="F75" s="25">
        <v>0</v>
      </c>
      <c r="G75" s="25">
        <v>0</v>
      </c>
      <c r="H75" s="25">
        <f t="shared" si="7"/>
        <v>350</v>
      </c>
    </row>
    <row r="76" spans="1:9" ht="48" customHeight="1">
      <c r="A76" s="8" t="s">
        <v>19</v>
      </c>
      <c r="B76" s="39"/>
      <c r="C76" s="6"/>
      <c r="D76" s="6"/>
      <c r="E76" s="6"/>
      <c r="F76" s="6"/>
      <c r="G76" s="6"/>
      <c r="H76" s="6"/>
    </row>
    <row r="77" spans="1:9">
      <c r="A77" s="13" t="s">
        <v>30</v>
      </c>
      <c r="B77" s="27">
        <v>801.05</v>
      </c>
      <c r="C77" s="23">
        <v>0</v>
      </c>
      <c r="D77" s="23">
        <v>0</v>
      </c>
      <c r="E77" s="23">
        <v>64.900000000000006</v>
      </c>
      <c r="F77" s="27">
        <v>0</v>
      </c>
      <c r="G77" s="27">
        <v>0</v>
      </c>
      <c r="H77" s="27">
        <f t="shared" ref="H77:H81" si="8">B77+D77+E77+F77+C77</f>
        <v>865.94999999999993</v>
      </c>
    </row>
    <row r="78" spans="1:9">
      <c r="A78" s="13" t="s">
        <v>32</v>
      </c>
      <c r="B78" s="27">
        <v>904.45</v>
      </c>
      <c r="C78" s="23">
        <v>0</v>
      </c>
      <c r="D78" s="23">
        <v>0</v>
      </c>
      <c r="E78" s="23">
        <v>74.3</v>
      </c>
      <c r="F78" s="27">
        <v>0</v>
      </c>
      <c r="G78" s="27">
        <v>0</v>
      </c>
      <c r="H78" s="27">
        <f t="shared" si="8"/>
        <v>978.75</v>
      </c>
      <c r="I78" s="4"/>
    </row>
    <row r="79" spans="1:9">
      <c r="A79" s="13" t="s">
        <v>34</v>
      </c>
      <c r="B79" s="27">
        <v>846</v>
      </c>
      <c r="C79" s="23">
        <v>59</v>
      </c>
      <c r="D79" s="23">
        <v>55</v>
      </c>
      <c r="E79" s="23">
        <v>65</v>
      </c>
      <c r="F79" s="27">
        <v>0</v>
      </c>
      <c r="G79" s="27">
        <v>0</v>
      </c>
      <c r="H79" s="27">
        <f t="shared" si="8"/>
        <v>1025</v>
      </c>
    </row>
    <row r="80" spans="1:9">
      <c r="A80" s="13" t="s">
        <v>37</v>
      </c>
      <c r="B80" s="27">
        <v>900</v>
      </c>
      <c r="C80" s="23">
        <v>90</v>
      </c>
      <c r="D80" s="23">
        <v>75</v>
      </c>
      <c r="E80" s="23">
        <v>85</v>
      </c>
      <c r="F80" s="27">
        <v>0</v>
      </c>
      <c r="G80" s="27">
        <v>0</v>
      </c>
      <c r="H80" s="27">
        <f t="shared" si="8"/>
        <v>1150</v>
      </c>
    </row>
    <row r="81" spans="1:10">
      <c r="A81" s="13" t="s">
        <v>36</v>
      </c>
      <c r="B81" s="27">
        <v>926</v>
      </c>
      <c r="C81" s="23">
        <v>200</v>
      </c>
      <c r="D81" s="23">
        <v>75</v>
      </c>
      <c r="E81" s="23">
        <v>100</v>
      </c>
      <c r="F81" s="27">
        <v>0</v>
      </c>
      <c r="G81" s="27">
        <v>0</v>
      </c>
      <c r="H81" s="27">
        <f t="shared" si="8"/>
        <v>1301</v>
      </c>
    </row>
    <row r="82" spans="1:10">
      <c r="A82" s="8" t="s">
        <v>20</v>
      </c>
      <c r="B82" s="39"/>
      <c r="C82" s="6"/>
      <c r="D82" s="6"/>
      <c r="E82" s="6"/>
      <c r="F82" s="6"/>
      <c r="G82" s="6"/>
      <c r="H82" s="6"/>
    </row>
    <row r="83" spans="1:10">
      <c r="A83" s="13" t="s">
        <v>30</v>
      </c>
      <c r="B83" s="29">
        <v>946</v>
      </c>
      <c r="C83" s="23">
        <v>0</v>
      </c>
      <c r="D83" s="25">
        <v>0</v>
      </c>
      <c r="E83" s="26">
        <v>0</v>
      </c>
      <c r="F83" s="25">
        <v>0</v>
      </c>
      <c r="G83" s="25">
        <v>0</v>
      </c>
      <c r="H83" s="25">
        <f t="shared" ref="H83:H87" si="9">B83+C83+D83+E83+F83</f>
        <v>946</v>
      </c>
    </row>
    <row r="84" spans="1:10">
      <c r="A84" s="13" t="s">
        <v>32</v>
      </c>
      <c r="B84" s="29">
        <v>1113</v>
      </c>
      <c r="C84" s="23">
        <v>0</v>
      </c>
      <c r="D84" s="25">
        <v>0</v>
      </c>
      <c r="E84" s="26">
        <v>17.8</v>
      </c>
      <c r="F84" s="25">
        <v>0</v>
      </c>
      <c r="G84" s="25">
        <v>0</v>
      </c>
      <c r="H84" s="25">
        <f t="shared" si="9"/>
        <v>1130.8</v>
      </c>
    </row>
    <row r="85" spans="1:10">
      <c r="A85" s="13" t="s">
        <v>34</v>
      </c>
      <c r="B85" s="29">
        <v>1113</v>
      </c>
      <c r="C85" s="23">
        <v>306</v>
      </c>
      <c r="D85" s="25">
        <v>0</v>
      </c>
      <c r="E85" s="26">
        <v>17.8</v>
      </c>
      <c r="F85" s="25">
        <v>0</v>
      </c>
      <c r="G85" s="25">
        <v>0</v>
      </c>
      <c r="H85" s="25">
        <f t="shared" si="9"/>
        <v>1436.8</v>
      </c>
    </row>
    <row r="86" spans="1:10">
      <c r="A86" s="13" t="s">
        <v>37</v>
      </c>
      <c r="B86" s="29">
        <v>1158</v>
      </c>
      <c r="C86" s="23">
        <v>306</v>
      </c>
      <c r="D86" s="25">
        <v>0</v>
      </c>
      <c r="E86" s="26">
        <v>17.8</v>
      </c>
      <c r="F86" s="25">
        <v>0</v>
      </c>
      <c r="G86" s="25">
        <v>0</v>
      </c>
      <c r="H86" s="25">
        <f t="shared" si="9"/>
        <v>1481.8</v>
      </c>
    </row>
    <row r="87" spans="1:10">
      <c r="A87" s="13" t="s">
        <v>36</v>
      </c>
      <c r="B87" s="29">
        <v>1126</v>
      </c>
      <c r="C87" s="23">
        <v>306</v>
      </c>
      <c r="D87" s="25">
        <v>0</v>
      </c>
      <c r="E87" s="26">
        <v>17.8</v>
      </c>
      <c r="F87" s="25">
        <v>0</v>
      </c>
      <c r="G87" s="25">
        <v>0</v>
      </c>
      <c r="H87" s="25">
        <f t="shared" si="9"/>
        <v>1449.8</v>
      </c>
    </row>
    <row r="88" spans="1:10">
      <c r="A88" s="8" t="s">
        <v>21</v>
      </c>
      <c r="B88" s="39"/>
      <c r="C88" s="6"/>
      <c r="D88" s="6"/>
      <c r="E88" s="6"/>
      <c r="F88" s="6"/>
      <c r="G88" s="6"/>
      <c r="H88" s="6"/>
    </row>
    <row r="89" spans="1:10">
      <c r="A89" s="13" t="s">
        <v>30</v>
      </c>
      <c r="B89" s="29">
        <v>1081</v>
      </c>
      <c r="C89" s="23">
        <v>566</v>
      </c>
      <c r="D89" s="23">
        <v>0</v>
      </c>
      <c r="E89" s="23">
        <v>0</v>
      </c>
      <c r="F89" s="25">
        <v>0</v>
      </c>
      <c r="G89" s="25">
        <v>0</v>
      </c>
      <c r="H89" s="25">
        <f t="shared" ref="H89:H93" si="10">B89+C89+D89+E89+F89</f>
        <v>1647</v>
      </c>
    </row>
    <row r="90" spans="1:10">
      <c r="A90" s="13" t="s">
        <v>32</v>
      </c>
      <c r="B90" s="29">
        <v>67</v>
      </c>
      <c r="C90" s="23">
        <v>1700</v>
      </c>
      <c r="D90" s="23">
        <v>0</v>
      </c>
      <c r="E90" s="23">
        <v>0</v>
      </c>
      <c r="F90" s="25">
        <v>0</v>
      </c>
      <c r="G90" s="25">
        <v>0</v>
      </c>
      <c r="H90" s="25">
        <f t="shared" si="10"/>
        <v>1767</v>
      </c>
    </row>
    <row r="91" spans="1:10">
      <c r="A91" s="13" t="s">
        <v>34</v>
      </c>
      <c r="B91" s="29">
        <v>100</v>
      </c>
      <c r="C91" s="23">
        <v>1700</v>
      </c>
      <c r="D91" s="23">
        <v>0</v>
      </c>
      <c r="E91" s="23">
        <v>0</v>
      </c>
      <c r="F91" s="25">
        <v>0</v>
      </c>
      <c r="G91" s="25">
        <v>0</v>
      </c>
      <c r="H91" s="25">
        <f t="shared" si="10"/>
        <v>1800</v>
      </c>
    </row>
    <row r="92" spans="1:10">
      <c r="A92" s="13" t="s">
        <v>40</v>
      </c>
      <c r="B92" s="29">
        <v>120</v>
      </c>
      <c r="C92" s="23">
        <v>1700</v>
      </c>
      <c r="D92" s="23">
        <v>0</v>
      </c>
      <c r="E92" s="23">
        <v>0</v>
      </c>
      <c r="F92" s="25">
        <v>0</v>
      </c>
      <c r="G92" s="25">
        <v>0</v>
      </c>
      <c r="H92" s="25">
        <f t="shared" si="10"/>
        <v>1820</v>
      </c>
    </row>
    <row r="93" spans="1:10">
      <c r="A93" s="13" t="s">
        <v>36</v>
      </c>
      <c r="B93" s="29">
        <v>130</v>
      </c>
      <c r="C93" s="23">
        <v>1700</v>
      </c>
      <c r="D93" s="23">
        <v>0</v>
      </c>
      <c r="E93" s="23">
        <v>0</v>
      </c>
      <c r="F93" s="25">
        <v>0</v>
      </c>
      <c r="G93" s="25">
        <v>0</v>
      </c>
      <c r="H93" s="25">
        <f t="shared" si="10"/>
        <v>1830</v>
      </c>
    </row>
    <row r="94" spans="1:10" ht="28.5">
      <c r="A94" s="9" t="s">
        <v>22</v>
      </c>
      <c r="B94" s="10"/>
      <c r="C94" s="11"/>
      <c r="D94" s="11"/>
      <c r="E94" s="11"/>
      <c r="F94" s="11"/>
      <c r="G94" s="11"/>
      <c r="H94" s="11"/>
    </row>
    <row r="95" spans="1:10">
      <c r="A95" s="12" t="s">
        <v>31</v>
      </c>
      <c r="B95" s="28">
        <f>B97+B98+B99+B100+B101+B102</f>
        <v>2153.1949999999997</v>
      </c>
      <c r="C95" s="28">
        <f t="shared" ref="C95:H95" si="11">C97+C98+C99+C100+C101+C102</f>
        <v>5827.26</v>
      </c>
      <c r="D95" s="28">
        <f t="shared" si="11"/>
        <v>1269.96</v>
      </c>
      <c r="E95" s="28">
        <f t="shared" si="11"/>
        <v>358.1875</v>
      </c>
      <c r="F95" s="28">
        <f t="shared" si="11"/>
        <v>0</v>
      </c>
      <c r="G95" s="28">
        <f t="shared" si="11"/>
        <v>83.110000000000014</v>
      </c>
      <c r="H95" s="28">
        <f t="shared" si="11"/>
        <v>9608.6025000000009</v>
      </c>
      <c r="J95" s="4"/>
    </row>
    <row r="96" spans="1:10" ht="12.95" customHeight="1">
      <c r="A96" s="3" t="s">
        <v>23</v>
      </c>
      <c r="B96" s="29"/>
      <c r="C96" s="29"/>
      <c r="D96" s="29"/>
      <c r="E96" s="29"/>
      <c r="F96" s="29"/>
      <c r="G96" s="29"/>
      <c r="H96" s="25"/>
      <c r="J96" s="4"/>
    </row>
    <row r="97" spans="1:10">
      <c r="A97" s="13" t="s">
        <v>11</v>
      </c>
      <c r="B97" s="29">
        <f>B29*0.395</f>
        <v>588.94500000000005</v>
      </c>
      <c r="C97" s="29">
        <f>C29*0.395</f>
        <v>5620.06</v>
      </c>
      <c r="D97" s="29">
        <f t="shared" ref="D97:G97" si="12">D29*0.395</f>
        <v>1267.1600000000001</v>
      </c>
      <c r="E97" s="29">
        <f t="shared" si="12"/>
        <v>293.28750000000002</v>
      </c>
      <c r="F97" s="29">
        <f t="shared" si="12"/>
        <v>0</v>
      </c>
      <c r="G97" s="29">
        <f t="shared" si="12"/>
        <v>78.210000000000008</v>
      </c>
      <c r="H97" s="29">
        <f>B97+C97+D97+E97+F97</f>
        <v>7769.4525000000003</v>
      </c>
      <c r="J97" s="4"/>
    </row>
    <row r="98" spans="1:10">
      <c r="A98" s="13" t="s">
        <v>13</v>
      </c>
      <c r="B98" s="29">
        <f>B41*9%</f>
        <v>0</v>
      </c>
      <c r="C98" s="29">
        <f>C41*9%</f>
        <v>0</v>
      </c>
      <c r="D98" s="29">
        <f t="shared" ref="D98:G98" si="13">D41*9%</f>
        <v>0</v>
      </c>
      <c r="E98" s="29">
        <f t="shared" si="13"/>
        <v>0</v>
      </c>
      <c r="F98" s="29">
        <f t="shared" si="13"/>
        <v>0</v>
      </c>
      <c r="G98" s="29">
        <f t="shared" si="13"/>
        <v>0</v>
      </c>
      <c r="H98" s="29">
        <f t="shared" ref="H98:H101" si="14">B98+C98+D98+E98+F98</f>
        <v>0</v>
      </c>
      <c r="J98" s="4"/>
    </row>
    <row r="99" spans="1:10">
      <c r="A99" s="13" t="s">
        <v>24</v>
      </c>
      <c r="B99" s="29">
        <f>B53</f>
        <v>0</v>
      </c>
      <c r="C99" s="29">
        <f>C53</f>
        <v>0</v>
      </c>
      <c r="D99" s="29">
        <f t="shared" ref="D99:G99" si="15">D53</f>
        <v>0</v>
      </c>
      <c r="E99" s="29">
        <f t="shared" si="15"/>
        <v>0</v>
      </c>
      <c r="F99" s="29">
        <f t="shared" si="15"/>
        <v>0</v>
      </c>
      <c r="G99" s="29">
        <f t="shared" si="15"/>
        <v>4.9000000000000004</v>
      </c>
      <c r="H99" s="29">
        <f t="shared" si="14"/>
        <v>0</v>
      </c>
      <c r="J99" s="4"/>
    </row>
    <row r="100" spans="1:10" ht="30">
      <c r="A100" s="13" t="s">
        <v>25</v>
      </c>
      <c r="B100" s="29">
        <f>B65*0.4</f>
        <v>6.4</v>
      </c>
      <c r="C100" s="29">
        <f>C65*0.4</f>
        <v>207.20000000000002</v>
      </c>
      <c r="D100" s="29">
        <f t="shared" ref="D100:G100" si="16">D65*0.4</f>
        <v>2.8000000000000003</v>
      </c>
      <c r="E100" s="29">
        <f t="shared" si="16"/>
        <v>0</v>
      </c>
      <c r="F100" s="29">
        <f t="shared" si="16"/>
        <v>0</v>
      </c>
      <c r="G100" s="29">
        <f t="shared" si="16"/>
        <v>0</v>
      </c>
      <c r="H100" s="29">
        <f t="shared" si="14"/>
        <v>216.40000000000003</v>
      </c>
      <c r="J100" s="4"/>
    </row>
    <row r="101" spans="1:10">
      <c r="A101" s="13" t="s">
        <v>26</v>
      </c>
      <c r="B101" s="29">
        <f>B83*0.8</f>
        <v>756.80000000000007</v>
      </c>
      <c r="C101" s="29">
        <f>C83*0.8</f>
        <v>0</v>
      </c>
      <c r="D101" s="29">
        <f t="shared" ref="D101:G101" si="17">D83*0.8</f>
        <v>0</v>
      </c>
      <c r="E101" s="29">
        <f t="shared" si="17"/>
        <v>0</v>
      </c>
      <c r="F101" s="29">
        <f t="shared" si="17"/>
        <v>0</v>
      </c>
      <c r="G101" s="29">
        <f t="shared" si="17"/>
        <v>0</v>
      </c>
      <c r="H101" s="29">
        <f t="shared" si="14"/>
        <v>756.80000000000007</v>
      </c>
      <c r="J101" s="4"/>
    </row>
    <row r="102" spans="1:10" ht="30" customHeight="1">
      <c r="A102" s="20" t="s">
        <v>27</v>
      </c>
      <c r="B102" s="30">
        <f>B77</f>
        <v>801.05</v>
      </c>
      <c r="C102" s="30">
        <f>C77</f>
        <v>0</v>
      </c>
      <c r="D102" s="30">
        <f t="shared" ref="D102:G102" si="18">D77</f>
        <v>0</v>
      </c>
      <c r="E102" s="30">
        <f t="shared" si="18"/>
        <v>64.900000000000006</v>
      </c>
      <c r="F102" s="30">
        <f t="shared" si="18"/>
        <v>0</v>
      </c>
      <c r="G102" s="30">
        <f t="shared" si="18"/>
        <v>0</v>
      </c>
      <c r="H102" s="31">
        <f>B102+C102+D102+E102+F102</f>
        <v>865.94999999999993</v>
      </c>
      <c r="J102" s="4"/>
    </row>
    <row r="103" spans="1:10" ht="12.95" customHeight="1">
      <c r="A103" s="12" t="s">
        <v>32</v>
      </c>
      <c r="B103" s="28">
        <f>B105+B106+B107+B108+B109+B110</f>
        <v>2330.5500000000002</v>
      </c>
      <c r="C103" s="28">
        <f t="shared" ref="C103:H103" si="19">C105+C106+C107+C108+C109+C110</f>
        <v>5671.57</v>
      </c>
      <c r="D103" s="28">
        <f t="shared" si="19"/>
        <v>368.96500000000003</v>
      </c>
      <c r="E103" s="28">
        <f t="shared" si="19"/>
        <v>397.15350000000001</v>
      </c>
      <c r="F103" s="28">
        <f t="shared" si="19"/>
        <v>0</v>
      </c>
      <c r="G103" s="28">
        <f t="shared" si="19"/>
        <v>83.110000000000014</v>
      </c>
      <c r="H103" s="28">
        <f t="shared" si="19"/>
        <v>8768.2384999999995</v>
      </c>
      <c r="J103" s="4"/>
    </row>
    <row r="104" spans="1:10" ht="12.95" customHeight="1">
      <c r="A104" s="13" t="s">
        <v>28</v>
      </c>
      <c r="B104" s="29"/>
      <c r="C104" s="29"/>
      <c r="D104" s="29"/>
      <c r="E104" s="29"/>
      <c r="F104" s="29"/>
      <c r="G104" s="29"/>
      <c r="H104" s="25"/>
      <c r="J104" s="4"/>
    </row>
    <row r="105" spans="1:10">
      <c r="A105" s="3" t="s">
        <v>11</v>
      </c>
      <c r="B105" s="29">
        <f>B30*0.395</f>
        <v>529.30000000000007</v>
      </c>
      <c r="C105" s="29">
        <f>C30*0.395</f>
        <v>5530</v>
      </c>
      <c r="D105" s="29">
        <f>D30*0.395</f>
        <v>366.16500000000002</v>
      </c>
      <c r="E105" s="29">
        <f>E30*0.395</f>
        <v>308.61349999999999</v>
      </c>
      <c r="F105" s="29">
        <f t="shared" ref="F105:G105" si="20">F29*0.395</f>
        <v>0</v>
      </c>
      <c r="G105" s="29">
        <f t="shared" si="20"/>
        <v>78.210000000000008</v>
      </c>
      <c r="H105" s="29">
        <f>B105+C105+D105+E105+F105</f>
        <v>6734.0785000000005</v>
      </c>
      <c r="J105" s="4"/>
    </row>
    <row r="106" spans="1:10">
      <c r="A106" s="3" t="s">
        <v>13</v>
      </c>
      <c r="B106" s="29">
        <f>B42*9%</f>
        <v>0</v>
      </c>
      <c r="C106" s="29">
        <f>C42*9%</f>
        <v>141.57</v>
      </c>
      <c r="D106" s="29">
        <f>D42*9%</f>
        <v>0</v>
      </c>
      <c r="E106" s="29">
        <f>E42*9%</f>
        <v>0</v>
      </c>
      <c r="F106" s="29">
        <f t="shared" ref="F106:G106" si="21">F41*9%</f>
        <v>0</v>
      </c>
      <c r="G106" s="29">
        <f t="shared" si="21"/>
        <v>0</v>
      </c>
      <c r="H106" s="29">
        <f t="shared" ref="H106:H109" si="22">B106+C106+D106+E106+F106</f>
        <v>141.57</v>
      </c>
      <c r="J106" s="4"/>
    </row>
    <row r="107" spans="1:10">
      <c r="A107" s="3" t="s">
        <v>24</v>
      </c>
      <c r="B107" s="29">
        <f>B54</f>
        <v>0</v>
      </c>
      <c r="C107" s="29">
        <f>C54</f>
        <v>0</v>
      </c>
      <c r="D107" s="29">
        <f>D54</f>
        <v>0</v>
      </c>
      <c r="E107" s="29">
        <f>E54</f>
        <v>0</v>
      </c>
      <c r="F107" s="29">
        <f t="shared" ref="F107:G107" si="23">F53</f>
        <v>0</v>
      </c>
      <c r="G107" s="29">
        <f t="shared" si="23"/>
        <v>4.9000000000000004</v>
      </c>
      <c r="H107" s="29">
        <f t="shared" si="22"/>
        <v>0</v>
      </c>
      <c r="J107" s="4"/>
    </row>
    <row r="108" spans="1:10" ht="30">
      <c r="A108" s="3" t="s">
        <v>25</v>
      </c>
      <c r="B108" s="29">
        <f>B66*0.4</f>
        <v>6.4</v>
      </c>
      <c r="C108" s="29">
        <f>C66*0.4</f>
        <v>0</v>
      </c>
      <c r="D108" s="29">
        <f t="shared" ref="D108:G108" si="24">D65*0.4</f>
        <v>2.8000000000000003</v>
      </c>
      <c r="E108" s="29">
        <f t="shared" si="24"/>
        <v>0</v>
      </c>
      <c r="F108" s="29">
        <f t="shared" si="24"/>
        <v>0</v>
      </c>
      <c r="G108" s="29">
        <f t="shared" si="24"/>
        <v>0</v>
      </c>
      <c r="H108" s="29">
        <f t="shared" si="22"/>
        <v>9.2000000000000011</v>
      </c>
      <c r="J108" s="4"/>
    </row>
    <row r="109" spans="1:10">
      <c r="A109" s="3" t="s">
        <v>26</v>
      </c>
      <c r="B109" s="29">
        <f>B84*0.8</f>
        <v>890.40000000000009</v>
      </c>
      <c r="C109" s="29">
        <f>C84*0.8</f>
        <v>0</v>
      </c>
      <c r="D109" s="29">
        <f>D84*0.8</f>
        <v>0</v>
      </c>
      <c r="E109" s="29">
        <f>E84*0.8</f>
        <v>14.240000000000002</v>
      </c>
      <c r="F109" s="29">
        <f t="shared" ref="F109:G109" si="25">F83*0.8</f>
        <v>0</v>
      </c>
      <c r="G109" s="29">
        <f t="shared" si="25"/>
        <v>0</v>
      </c>
      <c r="H109" s="29">
        <f t="shared" si="22"/>
        <v>904.6400000000001</v>
      </c>
      <c r="J109" s="4"/>
    </row>
    <row r="110" spans="1:10" ht="26.25" customHeight="1">
      <c r="A110" s="20" t="s">
        <v>27</v>
      </c>
      <c r="B110" s="30">
        <f>B78</f>
        <v>904.45</v>
      </c>
      <c r="C110" s="30">
        <f>C78</f>
        <v>0</v>
      </c>
      <c r="D110" s="30">
        <f>D78</f>
        <v>0</v>
      </c>
      <c r="E110" s="30">
        <f>E78</f>
        <v>74.3</v>
      </c>
      <c r="F110" s="31">
        <v>0</v>
      </c>
      <c r="G110" s="31">
        <v>0</v>
      </c>
      <c r="H110" s="31">
        <f>B110+C110+D110+E110+F110</f>
        <v>978.75</v>
      </c>
      <c r="J110" s="4"/>
    </row>
    <row r="111" spans="1:10" ht="15.75" customHeight="1">
      <c r="A111" s="12" t="s">
        <v>34</v>
      </c>
      <c r="B111" s="28">
        <f>B113+B114+B115+B116+B117+B118</f>
        <v>2278.4250000000002</v>
      </c>
      <c r="C111" s="28">
        <f t="shared" ref="C111:H111" si="26">C113+C114+C115+C116+C117+C118</f>
        <v>6067.6</v>
      </c>
      <c r="D111" s="28">
        <f t="shared" si="26"/>
        <v>947.35500000000002</v>
      </c>
      <c r="E111" s="28">
        <f t="shared" si="26"/>
        <v>403.14000000000004</v>
      </c>
      <c r="F111" s="28">
        <f t="shared" si="26"/>
        <v>0</v>
      </c>
      <c r="G111" s="28">
        <f t="shared" si="26"/>
        <v>104.34</v>
      </c>
      <c r="H111" s="28">
        <f t="shared" si="26"/>
        <v>9696.52</v>
      </c>
      <c r="J111" s="4"/>
    </row>
    <row r="112" spans="1:10" ht="12.95" customHeight="1">
      <c r="A112" s="13" t="s">
        <v>23</v>
      </c>
      <c r="B112" s="29"/>
      <c r="C112" s="25"/>
      <c r="D112" s="25"/>
      <c r="E112" s="26"/>
      <c r="F112" s="25"/>
      <c r="G112" s="25"/>
      <c r="H112" s="25"/>
      <c r="J112" s="4"/>
    </row>
    <row r="113" spans="1:10">
      <c r="A113" s="3" t="s">
        <v>11</v>
      </c>
      <c r="B113" s="29">
        <f>B31*0.395</f>
        <v>535.22500000000002</v>
      </c>
      <c r="C113" s="29">
        <f>C31*0.395</f>
        <v>5135</v>
      </c>
      <c r="D113" s="29">
        <f t="shared" ref="D113:E113" si="27">D31*0.395</f>
        <v>888.35500000000002</v>
      </c>
      <c r="E113" s="29">
        <f t="shared" si="27"/>
        <v>323.90000000000003</v>
      </c>
      <c r="F113" s="29">
        <f t="shared" ref="F113" si="28">F30*0.395</f>
        <v>0</v>
      </c>
      <c r="G113" s="29">
        <f>G31*0.395</f>
        <v>99.54</v>
      </c>
      <c r="H113" s="29">
        <f>B113+C113+D113+E113+F113</f>
        <v>6882.48</v>
      </c>
      <c r="J113" s="4"/>
    </row>
    <row r="114" spans="1:10">
      <c r="A114" s="3" t="s">
        <v>13</v>
      </c>
      <c r="B114" s="29">
        <f>B43*9%</f>
        <v>0</v>
      </c>
      <c r="C114" s="29">
        <f>C43*9%</f>
        <v>28.799999999999997</v>
      </c>
      <c r="D114" s="29">
        <f t="shared" ref="D114:E114" si="29">D43*9%</f>
        <v>0</v>
      </c>
      <c r="E114" s="29">
        <f t="shared" si="29"/>
        <v>0</v>
      </c>
      <c r="F114" s="29">
        <f t="shared" ref="F114" si="30">F42*9%</f>
        <v>0</v>
      </c>
      <c r="G114" s="29">
        <f>G43*9%</f>
        <v>0</v>
      </c>
      <c r="H114" s="29">
        <f t="shared" ref="H114:H117" si="31">B114+C114+D114+E114+F114</f>
        <v>28.799999999999997</v>
      </c>
      <c r="J114" s="4"/>
    </row>
    <row r="115" spans="1:10">
      <c r="A115" s="3" t="s">
        <v>24</v>
      </c>
      <c r="B115" s="29">
        <f>B55</f>
        <v>0</v>
      </c>
      <c r="C115" s="29">
        <f>C55</f>
        <v>0</v>
      </c>
      <c r="D115" s="29">
        <f>D55</f>
        <v>0</v>
      </c>
      <c r="E115" s="29">
        <f>E55</f>
        <v>0</v>
      </c>
      <c r="F115" s="29">
        <f t="shared" ref="F115" si="32">F54</f>
        <v>0</v>
      </c>
      <c r="G115" s="29">
        <f>G55</f>
        <v>4.8</v>
      </c>
      <c r="H115" s="29">
        <f t="shared" si="31"/>
        <v>0</v>
      </c>
      <c r="J115" s="4"/>
    </row>
    <row r="116" spans="1:10" ht="30">
      <c r="A116" s="3" t="s">
        <v>25</v>
      </c>
      <c r="B116" s="29">
        <f>B67*0.4</f>
        <v>6.8000000000000007</v>
      </c>
      <c r="C116" s="29">
        <f>C67*0.4</f>
        <v>600</v>
      </c>
      <c r="D116" s="29">
        <f>D67*0.4</f>
        <v>4</v>
      </c>
      <c r="E116" s="29">
        <f>E67*0.4</f>
        <v>0</v>
      </c>
      <c r="F116" s="29">
        <f t="shared" ref="F116" si="33">F66*0.4</f>
        <v>0</v>
      </c>
      <c r="G116" s="29">
        <f>G67*0.4</f>
        <v>0</v>
      </c>
      <c r="H116" s="29">
        <f t="shared" si="31"/>
        <v>610.79999999999995</v>
      </c>
      <c r="J116" s="4"/>
    </row>
    <row r="117" spans="1:10">
      <c r="A117" s="3" t="s">
        <v>26</v>
      </c>
      <c r="B117" s="29">
        <f>B85*0.8</f>
        <v>890.40000000000009</v>
      </c>
      <c r="C117" s="29">
        <f>C85*0.8</f>
        <v>244.8</v>
      </c>
      <c r="D117" s="29">
        <f>D85*0.8</f>
        <v>0</v>
      </c>
      <c r="E117" s="29">
        <f>E85*0.8</f>
        <v>14.240000000000002</v>
      </c>
      <c r="F117" s="29">
        <f t="shared" ref="F117" si="34">F84*0.8</f>
        <v>0</v>
      </c>
      <c r="G117" s="29">
        <f>G85*0.8</f>
        <v>0</v>
      </c>
      <c r="H117" s="29">
        <f t="shared" si="31"/>
        <v>1149.44</v>
      </c>
      <c r="J117" s="4"/>
    </row>
    <row r="118" spans="1:10" ht="31.5" customHeight="1">
      <c r="A118" s="20" t="s">
        <v>27</v>
      </c>
      <c r="B118" s="30">
        <f>B79</f>
        <v>846</v>
      </c>
      <c r="C118" s="30">
        <f>C79</f>
        <v>59</v>
      </c>
      <c r="D118" s="30">
        <f>D79</f>
        <v>55</v>
      </c>
      <c r="E118" s="30">
        <f>E79</f>
        <v>65</v>
      </c>
      <c r="F118" s="31">
        <v>0</v>
      </c>
      <c r="G118" s="31">
        <v>0</v>
      </c>
      <c r="H118" s="31">
        <f>B118+C118+D118+E118+F118</f>
        <v>1025</v>
      </c>
      <c r="J118" s="4"/>
    </row>
    <row r="119" spans="1:10">
      <c r="A119" s="12" t="s">
        <v>41</v>
      </c>
      <c r="B119" s="28">
        <f>B121+B122+B123+B124+B125+B126</f>
        <v>2381.855</v>
      </c>
      <c r="C119" s="28">
        <f t="shared" ref="C119:G119" si="35">C121+C122+C123+C124+C125+C126</f>
        <v>5689.3</v>
      </c>
      <c r="D119" s="28">
        <f t="shared" si="35"/>
        <v>1010.415</v>
      </c>
      <c r="E119" s="28">
        <f t="shared" si="35"/>
        <v>423.14000000000004</v>
      </c>
      <c r="F119" s="28">
        <f t="shared" si="35"/>
        <v>0</v>
      </c>
      <c r="G119" s="28">
        <f t="shared" si="35"/>
        <v>90.615000000000009</v>
      </c>
      <c r="H119" s="28">
        <f>H121+H122+H123+H124+H125+H126</f>
        <v>9504.7099999999991</v>
      </c>
      <c r="J119" s="4"/>
    </row>
    <row r="120" spans="1:10">
      <c r="A120" s="13" t="s">
        <v>43</v>
      </c>
      <c r="B120" s="29"/>
      <c r="C120" s="29"/>
      <c r="D120" s="29"/>
      <c r="E120" s="29"/>
      <c r="F120" s="29"/>
      <c r="G120" s="29"/>
      <c r="H120" s="25"/>
      <c r="J120" s="4"/>
    </row>
    <row r="121" spans="1:10">
      <c r="A121" s="3" t="s">
        <v>11</v>
      </c>
      <c r="B121" s="29">
        <f>B32*0.395</f>
        <v>548.65499999999997</v>
      </c>
      <c r="C121" s="29">
        <f>C32*0.395</f>
        <v>4700.5</v>
      </c>
      <c r="D121" s="29">
        <f>D32*0.395</f>
        <v>931.01499999999999</v>
      </c>
      <c r="E121" s="29">
        <f>E32*0.395</f>
        <v>323.90000000000003</v>
      </c>
      <c r="F121" s="29">
        <f t="shared" ref="F121" si="36">F31*0.395</f>
        <v>0</v>
      </c>
      <c r="G121" s="29">
        <f>G32*0.395</f>
        <v>85.715000000000003</v>
      </c>
      <c r="H121" s="29">
        <f>B121+C121+D121+E121+F121</f>
        <v>6504.07</v>
      </c>
      <c r="J121" s="4"/>
    </row>
    <row r="122" spans="1:10">
      <c r="A122" s="3" t="s">
        <v>13</v>
      </c>
      <c r="B122" s="29">
        <f>B44*9%</f>
        <v>0</v>
      </c>
      <c r="C122" s="29">
        <f>C44*9%</f>
        <v>54</v>
      </c>
      <c r="D122" s="29">
        <f>D44*9%</f>
        <v>0</v>
      </c>
      <c r="E122" s="29">
        <f>E44*9%</f>
        <v>0</v>
      </c>
      <c r="F122" s="29">
        <f t="shared" ref="F122" si="37">F43*9%</f>
        <v>0</v>
      </c>
      <c r="G122" s="29">
        <f>G44*9%</f>
        <v>0</v>
      </c>
      <c r="H122" s="29">
        <f t="shared" ref="H122:H125" si="38">B122+C122+D122+E122+F122</f>
        <v>54</v>
      </c>
      <c r="J122" s="4"/>
    </row>
    <row r="123" spans="1:10">
      <c r="A123" s="3" t="s">
        <v>24</v>
      </c>
      <c r="B123" s="29">
        <f>B56</f>
        <v>0</v>
      </c>
      <c r="C123" s="29">
        <f>C56</f>
        <v>0</v>
      </c>
      <c r="D123" s="29">
        <f>D56</f>
        <v>0</v>
      </c>
      <c r="E123" s="29">
        <f>E56</f>
        <v>0</v>
      </c>
      <c r="F123" s="29">
        <f t="shared" ref="F123" si="39">F55</f>
        <v>0</v>
      </c>
      <c r="G123" s="29">
        <f>G56</f>
        <v>4.9000000000000004</v>
      </c>
      <c r="H123" s="29">
        <f t="shared" si="38"/>
        <v>0</v>
      </c>
      <c r="J123" s="4"/>
    </row>
    <row r="124" spans="1:10" ht="30">
      <c r="A124" s="3" t="s">
        <v>25</v>
      </c>
      <c r="B124" s="29">
        <f t="shared" ref="B124:G124" si="40">B67*0.4</f>
        <v>6.8000000000000007</v>
      </c>
      <c r="C124" s="29">
        <f>C68*0.4</f>
        <v>600</v>
      </c>
      <c r="D124" s="29">
        <f>D68*0.4</f>
        <v>4.4000000000000004</v>
      </c>
      <c r="E124" s="29">
        <f t="shared" si="40"/>
        <v>0</v>
      </c>
      <c r="F124" s="29">
        <f t="shared" si="40"/>
        <v>0</v>
      </c>
      <c r="G124" s="29">
        <f t="shared" si="40"/>
        <v>0</v>
      </c>
      <c r="H124" s="29">
        <f t="shared" si="38"/>
        <v>611.19999999999993</v>
      </c>
      <c r="J124" s="4"/>
    </row>
    <row r="125" spans="1:10">
      <c r="A125" s="3" t="s">
        <v>26</v>
      </c>
      <c r="B125" s="29">
        <f>B86*0.8</f>
        <v>926.40000000000009</v>
      </c>
      <c r="C125" s="29">
        <f>C86*0.8</f>
        <v>244.8</v>
      </c>
      <c r="D125" s="29">
        <f>D86*0.8</f>
        <v>0</v>
      </c>
      <c r="E125" s="29">
        <f>E86*0.8</f>
        <v>14.240000000000002</v>
      </c>
      <c r="F125" s="29">
        <f t="shared" ref="F125" si="41">F85*0.8</f>
        <v>0</v>
      </c>
      <c r="G125" s="29">
        <f>G86*0.8</f>
        <v>0</v>
      </c>
      <c r="H125" s="29">
        <f t="shared" si="38"/>
        <v>1185.44</v>
      </c>
      <c r="J125" s="4"/>
    </row>
    <row r="126" spans="1:10" ht="25.5">
      <c r="A126" s="20" t="s">
        <v>27</v>
      </c>
      <c r="B126" s="30">
        <f>B80</f>
        <v>900</v>
      </c>
      <c r="C126" s="30">
        <f>C80</f>
        <v>90</v>
      </c>
      <c r="D126" s="30">
        <f>D80</f>
        <v>75</v>
      </c>
      <c r="E126" s="30">
        <f>E80</f>
        <v>85</v>
      </c>
      <c r="F126" s="31">
        <v>0</v>
      </c>
      <c r="G126" s="31">
        <v>0</v>
      </c>
      <c r="H126" s="31">
        <f>B126+C126+D126+E126+F126</f>
        <v>1150</v>
      </c>
      <c r="J126" s="4"/>
    </row>
    <row r="127" spans="1:10">
      <c r="A127" s="12" t="s">
        <v>42</v>
      </c>
      <c r="B127" s="28">
        <f>B129+B130+B131+B132+B133+B134</f>
        <v>2392.54</v>
      </c>
      <c r="C127" s="28">
        <f>C129+C130+C131+C132+C133+C134</f>
        <v>5638.8</v>
      </c>
      <c r="D127" s="28">
        <f t="shared" ref="D127:G127" si="42">D129+D130+D131+D132+D133+D134</f>
        <v>1055.0500000000002</v>
      </c>
      <c r="E127" s="28">
        <f t="shared" si="42"/>
        <v>438.14000000000004</v>
      </c>
      <c r="F127" s="28">
        <f t="shared" si="42"/>
        <v>0</v>
      </c>
      <c r="G127" s="28">
        <f t="shared" si="42"/>
        <v>96.54</v>
      </c>
      <c r="H127" s="28">
        <f>H129+H130+H131+H132+H133+H134</f>
        <v>9524.5299999999988</v>
      </c>
      <c r="J127" s="4"/>
    </row>
    <row r="128" spans="1:10">
      <c r="A128" s="13" t="s">
        <v>44</v>
      </c>
      <c r="B128" s="29"/>
      <c r="C128" s="29"/>
      <c r="D128" s="29"/>
      <c r="E128" s="29"/>
      <c r="F128" s="29"/>
      <c r="G128" s="29"/>
      <c r="H128" s="25"/>
      <c r="J128" s="4"/>
    </row>
    <row r="129" spans="1:10">
      <c r="A129" s="3" t="s">
        <v>11</v>
      </c>
      <c r="B129" s="29">
        <f>B33*0.395</f>
        <v>557.74</v>
      </c>
      <c r="C129" s="29">
        <f>C33*0.395</f>
        <v>4740</v>
      </c>
      <c r="D129" s="29">
        <f>D33*0.395</f>
        <v>975.65000000000009</v>
      </c>
      <c r="E129" s="29">
        <f>E33*0.395</f>
        <v>323.90000000000003</v>
      </c>
      <c r="F129" s="29">
        <f>F32*0.395</f>
        <v>0</v>
      </c>
      <c r="G129" s="29">
        <f>G33*0.395</f>
        <v>91.64</v>
      </c>
      <c r="H129" s="29">
        <f>B129+C129+D129+E129+F129</f>
        <v>6597.2899999999991</v>
      </c>
      <c r="J129" s="4"/>
    </row>
    <row r="130" spans="1:10">
      <c r="A130" s="3" t="s">
        <v>13</v>
      </c>
      <c r="B130" s="29">
        <f>B45*9%</f>
        <v>0</v>
      </c>
      <c r="C130" s="29">
        <f>C45*9%</f>
        <v>54</v>
      </c>
      <c r="D130" s="29">
        <f>D45*9%</f>
        <v>0</v>
      </c>
      <c r="E130" s="29">
        <f>E45*9%</f>
        <v>0</v>
      </c>
      <c r="F130" s="29">
        <f>F52*9%</f>
        <v>0</v>
      </c>
      <c r="G130" s="29">
        <f>G45*9%</f>
        <v>0</v>
      </c>
      <c r="H130" s="29">
        <f t="shared" ref="H130:H133" si="43">B130+C130+D130+E130+F130</f>
        <v>54</v>
      </c>
      <c r="J130" s="4"/>
    </row>
    <row r="131" spans="1:10">
      <c r="A131" s="3" t="s">
        <v>24</v>
      </c>
      <c r="B131" s="29">
        <f>B57</f>
        <v>0</v>
      </c>
      <c r="C131" s="29">
        <f>C57</f>
        <v>0</v>
      </c>
      <c r="D131" s="29">
        <f>D57</f>
        <v>0</v>
      </c>
      <c r="E131" s="29">
        <f>E57</f>
        <v>0</v>
      </c>
      <c r="F131" s="29">
        <f>F64</f>
        <v>0</v>
      </c>
      <c r="G131" s="29">
        <f>G57</f>
        <v>4.9000000000000004</v>
      </c>
      <c r="H131" s="29">
        <f t="shared" si="43"/>
        <v>0</v>
      </c>
      <c r="J131" s="4"/>
    </row>
    <row r="132" spans="1:10" ht="30">
      <c r="A132" s="3" t="s">
        <v>25</v>
      </c>
      <c r="B132" s="29">
        <f>B69*0.4</f>
        <v>8</v>
      </c>
      <c r="C132" s="29">
        <f>C69*0.4</f>
        <v>400</v>
      </c>
      <c r="D132" s="29">
        <f>D69*0.4</f>
        <v>4.4000000000000004</v>
      </c>
      <c r="E132" s="29">
        <f>E69*0.4</f>
        <v>0</v>
      </c>
      <c r="F132" s="29">
        <f>F76*0.4</f>
        <v>0</v>
      </c>
      <c r="G132" s="29">
        <f>G69*0.4</f>
        <v>0</v>
      </c>
      <c r="H132" s="29">
        <f t="shared" si="43"/>
        <v>412.4</v>
      </c>
      <c r="J132" s="4"/>
    </row>
    <row r="133" spans="1:10">
      <c r="A133" s="3" t="s">
        <v>26</v>
      </c>
      <c r="B133" s="29">
        <f>B87*0.8</f>
        <v>900.80000000000007</v>
      </c>
      <c r="C133" s="29">
        <f>C87*0.8</f>
        <v>244.8</v>
      </c>
      <c r="D133" s="29">
        <f>D87*0.8</f>
        <v>0</v>
      </c>
      <c r="E133" s="29">
        <f>E87*0.8</f>
        <v>14.240000000000002</v>
      </c>
      <c r="F133" s="29">
        <f>F94*0.8</f>
        <v>0</v>
      </c>
      <c r="G133" s="29">
        <f>G87*0.8</f>
        <v>0</v>
      </c>
      <c r="H133" s="29">
        <f t="shared" si="43"/>
        <v>1159.8400000000001</v>
      </c>
      <c r="J133" s="4"/>
    </row>
    <row r="134" spans="1:10" ht="25.5">
      <c r="A134" s="20" t="s">
        <v>27</v>
      </c>
      <c r="B134" s="30">
        <f>B81</f>
        <v>926</v>
      </c>
      <c r="C134" s="30">
        <f>C81</f>
        <v>200</v>
      </c>
      <c r="D134" s="30">
        <f>D81</f>
        <v>75</v>
      </c>
      <c r="E134" s="30">
        <f>E81</f>
        <v>100</v>
      </c>
      <c r="F134" s="30">
        <f>F80</f>
        <v>0</v>
      </c>
      <c r="G134" s="30">
        <v>0</v>
      </c>
      <c r="H134" s="31">
        <f>B134+C134+D134+E134+F134</f>
        <v>1301</v>
      </c>
      <c r="J134" s="4"/>
    </row>
    <row r="135" spans="1:10" ht="42.75" customHeight="1">
      <c r="A135" s="14" t="s">
        <v>39</v>
      </c>
      <c r="B135" s="28"/>
      <c r="C135" s="32"/>
      <c r="D135" s="32"/>
      <c r="E135" s="32"/>
      <c r="F135" s="32"/>
      <c r="G135" s="32"/>
      <c r="H135" s="32"/>
      <c r="J135" s="4"/>
    </row>
    <row r="136" spans="1:10">
      <c r="A136" s="3" t="s">
        <v>30</v>
      </c>
      <c r="B136" s="29">
        <f t="shared" ref="B136:G140" si="44">B5+B11-B17</f>
        <v>877</v>
      </c>
      <c r="C136" s="29">
        <f t="shared" si="44"/>
        <v>27004</v>
      </c>
      <c r="D136" s="29">
        <f t="shared" si="44"/>
        <v>1930</v>
      </c>
      <c r="E136" s="29">
        <f t="shared" si="44"/>
        <v>140.80000000000018</v>
      </c>
      <c r="F136" s="29">
        <f t="shared" si="44"/>
        <v>0</v>
      </c>
      <c r="G136" s="29">
        <f t="shared" si="44"/>
        <v>136.5</v>
      </c>
      <c r="H136" s="29">
        <f>B136+C136+D136+E136+F136+G136</f>
        <v>30088.3</v>
      </c>
      <c r="J136" s="4"/>
    </row>
    <row r="137" spans="1:10">
      <c r="A137" s="3" t="s">
        <v>32</v>
      </c>
      <c r="B137" s="29">
        <f t="shared" si="44"/>
        <v>895</v>
      </c>
      <c r="C137" s="29">
        <f t="shared" si="44"/>
        <v>26624</v>
      </c>
      <c r="D137" s="29">
        <f t="shared" si="44"/>
        <v>4556</v>
      </c>
      <c r="E137" s="29">
        <f t="shared" si="44"/>
        <v>205.30000000000018</v>
      </c>
      <c r="F137" s="29">
        <f t="shared" si="44"/>
        <v>0</v>
      </c>
      <c r="G137" s="29">
        <f t="shared" si="44"/>
        <v>106.89999999999998</v>
      </c>
      <c r="H137" s="29">
        <f t="shared" ref="H137:H140" si="45">B137+C137+D137+E137+F137+G137</f>
        <v>32387.200000000001</v>
      </c>
      <c r="J137" s="4"/>
    </row>
    <row r="138" spans="1:10">
      <c r="A138" s="3" t="s">
        <v>38</v>
      </c>
      <c r="B138" s="29">
        <f t="shared" si="44"/>
        <v>906</v>
      </c>
      <c r="C138" s="29">
        <f t="shared" si="44"/>
        <v>18893</v>
      </c>
      <c r="D138" s="29">
        <f t="shared" si="44"/>
        <v>4284</v>
      </c>
      <c r="E138" s="29">
        <f t="shared" si="44"/>
        <v>205.30000000000018</v>
      </c>
      <c r="F138" s="29">
        <f t="shared" si="44"/>
        <v>0</v>
      </c>
      <c r="G138" s="29">
        <f t="shared" si="44"/>
        <v>76.399999999999977</v>
      </c>
      <c r="H138" s="29">
        <f t="shared" si="45"/>
        <v>24364.7</v>
      </c>
      <c r="J138" s="4"/>
    </row>
    <row r="139" spans="1:10">
      <c r="A139" s="3" t="s">
        <v>37</v>
      </c>
      <c r="B139" s="29">
        <f t="shared" si="44"/>
        <v>929</v>
      </c>
      <c r="C139" s="29">
        <f t="shared" si="44"/>
        <v>10893</v>
      </c>
      <c r="D139" s="29">
        <f t="shared" si="44"/>
        <v>3588</v>
      </c>
      <c r="E139" s="29">
        <f t="shared" si="44"/>
        <v>280</v>
      </c>
      <c r="F139" s="29">
        <f t="shared" si="44"/>
        <v>0</v>
      </c>
      <c r="G139" s="29">
        <f t="shared" si="44"/>
        <v>36.899999999999977</v>
      </c>
      <c r="H139" s="29">
        <f t="shared" si="45"/>
        <v>15726.9</v>
      </c>
      <c r="J139" s="4"/>
    </row>
    <row r="140" spans="1:10">
      <c r="A140" s="40" t="s">
        <v>36</v>
      </c>
      <c r="B140" s="29">
        <f t="shared" si="44"/>
        <v>947</v>
      </c>
      <c r="C140" s="29">
        <f t="shared" si="44"/>
        <v>4093</v>
      </c>
      <c r="D140" s="29">
        <f t="shared" si="44"/>
        <v>2871</v>
      </c>
      <c r="E140" s="29">
        <f t="shared" si="44"/>
        <v>280</v>
      </c>
      <c r="F140" s="29">
        <f t="shared" si="44"/>
        <v>0</v>
      </c>
      <c r="G140" s="29">
        <f t="shared" si="44"/>
        <v>44</v>
      </c>
      <c r="H140" s="29">
        <f t="shared" si="45"/>
        <v>8235</v>
      </c>
      <c r="J140" s="4"/>
    </row>
    <row r="141" spans="1:10" ht="12.95" customHeight="1">
      <c r="A141" s="22"/>
      <c r="B141" s="18"/>
      <c r="C141" s="18"/>
      <c r="D141" s="18"/>
      <c r="E141" s="18"/>
      <c r="F141" s="18"/>
      <c r="G141" s="18"/>
      <c r="H141" s="18"/>
      <c r="J141" s="4"/>
    </row>
    <row r="142" spans="1:10" ht="29.25" customHeight="1">
      <c r="A142" s="21"/>
      <c r="B142" s="17"/>
      <c r="C142" s="17"/>
      <c r="E142" s="19"/>
      <c r="F142" s="41"/>
      <c r="G142" s="41"/>
      <c r="H142" s="42"/>
      <c r="J142" s="4"/>
    </row>
    <row r="143" spans="1:10" ht="19.5" customHeight="1">
      <c r="E143" s="1"/>
      <c r="J143" s="4"/>
    </row>
    <row r="144" spans="1:10">
      <c r="B144" s="15" t="s">
        <v>29</v>
      </c>
      <c r="C144" s="15"/>
    </row>
    <row r="145" spans="2:5">
      <c r="E145" s="1"/>
    </row>
    <row r="146" spans="2:5">
      <c r="B146" s="15"/>
      <c r="C146" s="15"/>
    </row>
    <row r="148" spans="2:5">
      <c r="B148" s="15"/>
      <c r="C148" s="15"/>
    </row>
    <row r="149" spans="2:5">
      <c r="B149" s="15"/>
      <c r="C149" s="15"/>
    </row>
    <row r="150" spans="2:5">
      <c r="B150" s="15"/>
      <c r="C150" s="15"/>
    </row>
    <row r="151" spans="2:5">
      <c r="B151" s="15"/>
      <c r="C151" s="15"/>
    </row>
    <row r="152" spans="2:5">
      <c r="B152" s="15"/>
      <c r="C152" s="15"/>
    </row>
    <row r="153" spans="2:5">
      <c r="B153" s="15"/>
      <c r="C153" s="15"/>
    </row>
  </sheetData>
  <mergeCells count="2">
    <mergeCell ref="F142:H142"/>
    <mergeCell ref="A2:H2"/>
  </mergeCells>
  <printOptions horizontalCentered="1"/>
  <pageMargins left="0.59055118110236227" right="0.19685039370078741" top="0.39370078740157483" bottom="0.59055118110236227" header="0" footer="0"/>
  <pageSetup paperSize="9" scale="85" firstPageNumber="8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2017-2021</vt:lpstr>
      <vt:lpstr>'2017-2021'!Заголовки_для_печати</vt:lpstr>
      <vt:lpstr>'2017-2021'!Область_печати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mz1</dc:creator>
  <cp:lastModifiedBy>Пользователь Windows</cp:lastModifiedBy>
  <cp:lastPrinted>2018-11-12T09:31:16Z</cp:lastPrinted>
  <dcterms:created xsi:type="dcterms:W3CDTF">2013-10-18T09:16:47Z</dcterms:created>
  <dcterms:modified xsi:type="dcterms:W3CDTF">2018-11-14T08:48:56Z</dcterms:modified>
</cp:coreProperties>
</file>