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6.05.2022" sheetId="1" r:id="rId1"/>
  </sheets>
  <definedNames>
    <definedName name="_xlnm.Print_Titles" localSheetId="0">'26.05.2022'!$4:$6</definedName>
    <definedName name="_xlnm.Print_Area" localSheetId="0">'26.05.2022'!$A$1:$AD$31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<sst xmlns="http://schemas.openxmlformats.org/spreadsheetml/2006/main" count="138" uniqueCount="107">
  <si>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</si>
  <si>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</si>
  <si>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</si>
  <si>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</si>
  <si>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</si>
  <si>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</si>
  <si>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</si>
  <si>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</si>
  <si>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</si>
  <si>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</si>
  <si>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</si>
  <si>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</si>
  <si>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</si>
  <si>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</si>
  <si>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</si>
  <si>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</si>
  <si>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</si>
  <si>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</si>
  <si>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</si>
  <si>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</si>
  <si>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</si>
  <si>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</si>
  <si>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</si>
  <si>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</si>
  <si>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</si>
  <si>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</si>
  <si>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</si>
  <si>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</si>
  <si>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</si>
  <si>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</si>
  <si>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</si>
  <si>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</si>
  <si>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</si>
  <si>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</si>
  <si>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</si>
  <si>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</si>
  <si>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</si>
  <si>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</si>
  <si>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</si>
  <si>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</si>
  <si>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</si>
  <si>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</si>
  <si>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</si>
  <si>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</si>
  <si>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</si>
  <si>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</si>
  <si>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</si>
  <si>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</si>
  <si>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</si>
  <si>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</si>
  <si>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</si>
  <si>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</si>
  <si>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</si>
  <si>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</si>
  <si>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</si>
  <si>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</si>
  <si>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</si>
  <si>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</si>
  <si>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</si>
  <si>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</si>
  <si>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</si>
  <si>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</si>
  <si>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</si>
  <si>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</si>
  <si>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</si>
  <si>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</si>
  <si>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</si>
  <si>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</si>
  <si>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</si>
  <si>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</si>
  <si>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</si>
  <si>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</si>
  <si>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</si>
  <si>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</si>
  <si>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</si>
  <si>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</si>
  <si>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</si>
  <si>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</si>
  <si>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</si>
  <si>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</si>
  <si>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</si>
  <si>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</si>
  <si>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</si>
  <si>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</si>
  <si>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</si>
  <si>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</si>
  <si>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</si>
  <si>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</si>
  <si>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</si>
  <si>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</si>
  <si>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</si>
  <si>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</si>
  <si>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</si>
  <si>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</si>
  <si>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</si>
  <si>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</si>
  <si>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</si>
  <si>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</si>
  <si>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</si>
  <si>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</si>
  <si>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</si>
  <si>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</si>
  <si>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</si>
  <si>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</si>
  <si>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</si>
  <si>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</si>
  <si>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26.05.2022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</si>
</sst>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3" fillId="0" borderId="16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52" fillId="33" borderId="11" xfId="0" applyNumberFormat="1" applyFont="1" applyFill="1" applyBorder="1" applyAlignment="1">
      <alignment vertical="center"/>
    </xf>
    <xf numFmtId="4" fontId="52" fillId="33" borderId="12" xfId="0" applyNumberFormat="1" applyFont="1" applyFill="1" applyBorder="1" applyAlignment="1">
      <alignment vertical="center"/>
    </xf>
    <xf numFmtId="4" fontId="52" fillId="33" borderId="10" xfId="0" applyNumberFormat="1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/>
    </xf>
    <xf numFmtId="4" fontId="51" fillId="33" borderId="0" xfId="0" applyNumberFormat="1" applyFont="1" applyFill="1" applyAlignment="1">
      <alignment/>
    </xf>
    <xf numFmtId="4" fontId="51" fillId="33" borderId="23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C1">
      <pane ySplit="6" topLeftCell="A7" activePane="bottomLeft" state="frozen"/>
      <selection pane="topLeft" activeCell="A2" sqref="A2"/>
      <selection pane="bottomLeft" activeCell="H9" sqref="H9:H10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26.25" customHeight="1">
      <c r="A2" s="54" t="s">
        <v>106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ht="15.75" thickBot="1">
      <c r="W3" s="19" t="s">
        <v>12</v>
      </c>
    </row>
    <row r="4" spans="1:31" ht="15" customHeight="1">
      <c r="A4" s="55" t="s">
        <v>46</v>
      </c>
      <c r="B4" s="42" t="s">
        <v>2</v>
      </c>
      <c r="C4" s="42" t="s">
        <v>3</v>
      </c>
      <c r="D4" s="58"/>
      <c r="E4" s="59" t="s">
        <v>47</v>
      </c>
      <c r="F4" s="42" t="s">
        <v>33</v>
      </c>
      <c r="G4" s="42" t="s">
        <v>30</v>
      </c>
      <c r="H4" s="42" t="s">
        <v>17</v>
      </c>
      <c r="I4" s="42" t="s">
        <v>91</v>
      </c>
      <c r="J4" s="43"/>
      <c r="K4" s="43"/>
      <c r="L4" s="43"/>
      <c r="M4" s="43"/>
      <c r="N4" s="42" t="s">
        <v>92</v>
      </c>
      <c r="O4" s="43"/>
      <c r="P4" s="43"/>
      <c r="Q4" s="43"/>
      <c r="R4" s="43"/>
      <c r="S4" s="42" t="s">
        <v>48</v>
      </c>
      <c r="T4" s="43"/>
      <c r="U4" s="43"/>
      <c r="V4" s="43"/>
      <c r="W4" s="44"/>
      <c r="X4" s="46" t="s">
        <v>26</v>
      </c>
      <c r="Y4" s="47"/>
      <c r="Z4" s="47"/>
      <c r="AA4" s="47"/>
      <c r="AB4" s="48"/>
      <c r="AC4" s="20"/>
      <c r="AD4" s="21"/>
      <c r="AE4" s="52" t="s">
        <v>86</v>
      </c>
    </row>
    <row r="5" spans="1:31" ht="59.25" customHeight="1">
      <c r="A5" s="56"/>
      <c r="B5" s="57"/>
      <c r="C5" s="57"/>
      <c r="D5" s="57"/>
      <c r="E5" s="53"/>
      <c r="F5" s="45"/>
      <c r="G5" s="45"/>
      <c r="H5" s="45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53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49" t="s">
        <v>11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49" t="s">
        <v>23</v>
      </c>
      <c r="B8" s="50"/>
      <c r="C8" s="50"/>
      <c r="D8" s="50"/>
      <c r="E8" s="50"/>
      <c r="F8" s="50"/>
      <c r="G8" s="50"/>
      <c r="H8" s="26"/>
      <c r="I8" s="13">
        <f aca="true" t="shared" si="0" ref="I8:V8">I11+I12+I14+I16</f>
        <v>133664293.32</v>
      </c>
      <c r="J8" s="13">
        <f t="shared" si="0"/>
        <v>121945094.83</v>
      </c>
      <c r="K8" s="13">
        <f t="shared" si="0"/>
        <v>8654393.21</v>
      </c>
      <c r="L8" s="13">
        <f t="shared" si="0"/>
        <v>3064805.2800000003</v>
      </c>
      <c r="M8" s="13">
        <f t="shared" si="0"/>
        <v>0</v>
      </c>
      <c r="N8" s="13">
        <f t="shared" si="0"/>
        <v>5478088.8</v>
      </c>
      <c r="O8" s="13">
        <f t="shared" si="0"/>
        <v>5152667.6</v>
      </c>
      <c r="P8" s="13">
        <f t="shared" si="0"/>
        <v>271187.71</v>
      </c>
      <c r="Q8" s="13">
        <f t="shared" si="0"/>
        <v>54233.49</v>
      </c>
      <c r="R8" s="13">
        <f t="shared" si="0"/>
        <v>0</v>
      </c>
      <c r="S8" s="13">
        <f t="shared" si="0"/>
        <v>5478088.8</v>
      </c>
      <c r="T8" s="13">
        <f t="shared" si="0"/>
        <v>5152667.6</v>
      </c>
      <c r="U8" s="13">
        <f t="shared" si="0"/>
        <v>271187.71</v>
      </c>
      <c r="V8" s="13">
        <f t="shared" si="0"/>
        <v>54233.49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4.098393567895609</v>
      </c>
      <c r="AE8" s="9">
        <f>S8/I8*100</f>
        <v>4.098393567895609</v>
      </c>
    </row>
    <row r="9" spans="1:31" s="70" customFormat="1" ht="96" customHeight="1">
      <c r="A9" s="60" t="s">
        <v>5</v>
      </c>
      <c r="B9" s="60" t="s">
        <v>8</v>
      </c>
      <c r="C9" s="60" t="s">
        <v>45</v>
      </c>
      <c r="D9" s="61" t="s">
        <v>93</v>
      </c>
      <c r="E9" s="62" t="s">
        <v>50</v>
      </c>
      <c r="F9" s="63" t="s">
        <v>72</v>
      </c>
      <c r="G9" s="63" t="s">
        <v>95</v>
      </c>
      <c r="H9" s="60" t="s">
        <v>16</v>
      </c>
      <c r="I9" s="64">
        <f>J9+K9+L9</f>
        <v>8094480</v>
      </c>
      <c r="J9" s="64">
        <v>7343710</v>
      </c>
      <c r="K9" s="64">
        <v>386510</v>
      </c>
      <c r="L9" s="64">
        <v>364260</v>
      </c>
      <c r="M9" s="64"/>
      <c r="N9" s="64">
        <f>O9+P9+Q9</f>
        <v>0</v>
      </c>
      <c r="O9" s="64"/>
      <c r="P9" s="64"/>
      <c r="Q9" s="64"/>
      <c r="R9" s="64">
        <v>0</v>
      </c>
      <c r="S9" s="64">
        <f>T9+U9+V9</f>
        <v>0</v>
      </c>
      <c r="T9" s="64"/>
      <c r="U9" s="64"/>
      <c r="V9" s="64"/>
      <c r="W9" s="65">
        <v>0</v>
      </c>
      <c r="X9" s="66">
        <f>Y9+Z9+AA9</f>
        <v>8094480</v>
      </c>
      <c r="Y9" s="67">
        <f aca="true" t="shared" si="2" ref="Y9:AB10">J9-T9</f>
        <v>7343710</v>
      </c>
      <c r="Z9" s="67">
        <f t="shared" si="2"/>
        <v>386510</v>
      </c>
      <c r="AA9" s="67">
        <f t="shared" si="2"/>
        <v>364260</v>
      </c>
      <c r="AB9" s="67">
        <f t="shared" si="2"/>
        <v>0</v>
      </c>
      <c r="AC9" s="68"/>
      <c r="AD9" s="67">
        <f aca="true" t="shared" si="3" ref="AD9:AD29">S9/I9*100</f>
        <v>0</v>
      </c>
      <c r="AE9" s="69">
        <f>S9/I9*100</f>
        <v>0</v>
      </c>
    </row>
    <row r="10" spans="1:31" s="70" customFormat="1" ht="96.75" customHeight="1">
      <c r="A10" s="60"/>
      <c r="B10" s="71"/>
      <c r="C10" s="72"/>
      <c r="D10" s="73" t="s">
        <v>94</v>
      </c>
      <c r="E10" s="62"/>
      <c r="F10" s="63"/>
      <c r="G10" s="63"/>
      <c r="H10" s="72"/>
      <c r="I10" s="64">
        <f>J10+K10+L10</f>
        <v>42152304.05</v>
      </c>
      <c r="J10" s="64">
        <v>38242684.83</v>
      </c>
      <c r="K10" s="64">
        <v>2012773.94</v>
      </c>
      <c r="L10" s="64">
        <v>1896845.28</v>
      </c>
      <c r="M10" s="64"/>
      <c r="N10" s="64">
        <f>O10+P10+Q10</f>
        <v>0</v>
      </c>
      <c r="O10" s="64"/>
      <c r="P10" s="64"/>
      <c r="Q10" s="64"/>
      <c r="R10" s="64"/>
      <c r="S10" s="64">
        <f>T10+U10+V10</f>
        <v>0</v>
      </c>
      <c r="T10" s="64"/>
      <c r="U10" s="64"/>
      <c r="V10" s="64"/>
      <c r="W10" s="65"/>
      <c r="X10" s="66">
        <f>Y10+Z10+AA10</f>
        <v>42152304.05</v>
      </c>
      <c r="Y10" s="67">
        <f t="shared" si="2"/>
        <v>38242684.83</v>
      </c>
      <c r="Z10" s="67">
        <f t="shared" si="2"/>
        <v>2012773.94</v>
      </c>
      <c r="AA10" s="67">
        <f t="shared" si="2"/>
        <v>1896845.28</v>
      </c>
      <c r="AB10" s="67">
        <f t="shared" si="2"/>
        <v>0</v>
      </c>
      <c r="AC10" s="68"/>
      <c r="AD10" s="67">
        <f t="shared" si="3"/>
        <v>0</v>
      </c>
      <c r="AE10" s="69">
        <f>S10/I10*100</f>
        <v>0</v>
      </c>
    </row>
    <row r="11" spans="1:31" s="70" customFormat="1" ht="22.5" customHeight="1">
      <c r="A11" s="60"/>
      <c r="B11" s="71"/>
      <c r="C11" s="72"/>
      <c r="D11" s="74" t="s">
        <v>13</v>
      </c>
      <c r="E11" s="75"/>
      <c r="F11" s="74"/>
      <c r="G11" s="74"/>
      <c r="H11" s="74"/>
      <c r="I11" s="76">
        <f>I10+I9</f>
        <v>50246784.05</v>
      </c>
      <c r="J11" s="76">
        <f aca="true" t="shared" si="4" ref="J11:AB11">J10+J9</f>
        <v>45586394.83</v>
      </c>
      <c r="K11" s="76">
        <f t="shared" si="4"/>
        <v>2399283.94</v>
      </c>
      <c r="L11" s="76">
        <f t="shared" si="4"/>
        <v>2261105.2800000003</v>
      </c>
      <c r="M11" s="76">
        <f t="shared" si="4"/>
        <v>0</v>
      </c>
      <c r="N11" s="76">
        <f>N10+N9</f>
        <v>0</v>
      </c>
      <c r="O11" s="76">
        <f t="shared" si="4"/>
        <v>0</v>
      </c>
      <c r="P11" s="76">
        <f t="shared" si="4"/>
        <v>0</v>
      </c>
      <c r="Q11" s="76">
        <f t="shared" si="4"/>
        <v>0</v>
      </c>
      <c r="R11" s="76">
        <f t="shared" si="4"/>
        <v>0</v>
      </c>
      <c r="S11" s="76">
        <f t="shared" si="4"/>
        <v>0</v>
      </c>
      <c r="T11" s="76">
        <f t="shared" si="4"/>
        <v>0</v>
      </c>
      <c r="U11" s="76">
        <f t="shared" si="4"/>
        <v>0</v>
      </c>
      <c r="V11" s="76">
        <f t="shared" si="4"/>
        <v>0</v>
      </c>
      <c r="W11" s="77">
        <f t="shared" si="4"/>
        <v>0</v>
      </c>
      <c r="X11" s="78">
        <f t="shared" si="4"/>
        <v>50246784.05</v>
      </c>
      <c r="Y11" s="79">
        <f t="shared" si="4"/>
        <v>45586394.83</v>
      </c>
      <c r="Z11" s="79">
        <f t="shared" si="4"/>
        <v>2399283.94</v>
      </c>
      <c r="AA11" s="67">
        <f>L11-V11</f>
        <v>2261105.2800000003</v>
      </c>
      <c r="AB11" s="79">
        <f t="shared" si="4"/>
        <v>0</v>
      </c>
      <c r="AC11" s="68"/>
      <c r="AD11" s="79">
        <f t="shared" si="3"/>
        <v>0</v>
      </c>
      <c r="AE11" s="80"/>
    </row>
    <row r="12" spans="1:31" s="70" customFormat="1" ht="73.5" customHeight="1" hidden="1">
      <c r="A12" s="60"/>
      <c r="B12" s="61" t="s">
        <v>65</v>
      </c>
      <c r="C12" s="61" t="s">
        <v>45</v>
      </c>
      <c r="D12" s="61" t="s">
        <v>97</v>
      </c>
      <c r="E12" s="61" t="s">
        <v>50</v>
      </c>
      <c r="F12" s="81" t="s">
        <v>73</v>
      </c>
      <c r="G12" s="61"/>
      <c r="H12" s="61" t="s">
        <v>16</v>
      </c>
      <c r="I12" s="64">
        <f>J12+K12+L12</f>
        <v>0</v>
      </c>
      <c r="J12" s="64"/>
      <c r="K12" s="64"/>
      <c r="L12" s="64"/>
      <c r="M12" s="64"/>
      <c r="N12" s="64">
        <f>O12+P12+Q12</f>
        <v>0</v>
      </c>
      <c r="O12" s="64"/>
      <c r="P12" s="64"/>
      <c r="Q12" s="64"/>
      <c r="R12" s="64"/>
      <c r="S12" s="64">
        <f>T12+U12+V12</f>
        <v>0</v>
      </c>
      <c r="T12" s="64"/>
      <c r="U12" s="64"/>
      <c r="V12" s="64"/>
      <c r="W12" s="65"/>
      <c r="X12" s="66">
        <f>Y12+Z12+AA12</f>
        <v>0</v>
      </c>
      <c r="Y12" s="67">
        <f>J12-T12</f>
        <v>0</v>
      </c>
      <c r="Z12" s="67">
        <f>K12-U12</f>
        <v>0</v>
      </c>
      <c r="AA12" s="67">
        <f>L12-V12</f>
        <v>0</v>
      </c>
      <c r="AB12" s="67"/>
      <c r="AC12" s="82" t="s">
        <v>28</v>
      </c>
      <c r="AD12" s="67" t="e">
        <f t="shared" si="3"/>
        <v>#DIV/0!</v>
      </c>
      <c r="AE12" s="80"/>
    </row>
    <row r="13" spans="1:31" s="70" customFormat="1" ht="12.75" hidden="1">
      <c r="A13" s="60"/>
      <c r="B13" s="73"/>
      <c r="C13" s="73"/>
      <c r="D13" s="74" t="s">
        <v>13</v>
      </c>
      <c r="E13" s="75"/>
      <c r="F13" s="74"/>
      <c r="G13" s="74"/>
      <c r="H13" s="74"/>
      <c r="I13" s="83">
        <f>I12</f>
        <v>0</v>
      </c>
      <c r="J13" s="83">
        <f aca="true" t="shared" si="5" ref="J13:V13">J12</f>
        <v>0</v>
      </c>
      <c r="K13" s="83">
        <f t="shared" si="5"/>
        <v>0</v>
      </c>
      <c r="L13" s="83">
        <f t="shared" si="5"/>
        <v>0</v>
      </c>
      <c r="M13" s="83">
        <f t="shared" si="5"/>
        <v>0</v>
      </c>
      <c r="N13" s="83">
        <f t="shared" si="5"/>
        <v>0</v>
      </c>
      <c r="O13" s="83">
        <f t="shared" si="5"/>
        <v>0</v>
      </c>
      <c r="P13" s="83">
        <f t="shared" si="5"/>
        <v>0</v>
      </c>
      <c r="Q13" s="83">
        <f t="shared" si="5"/>
        <v>0</v>
      </c>
      <c r="R13" s="83">
        <f t="shared" si="5"/>
        <v>0</v>
      </c>
      <c r="S13" s="83">
        <f t="shared" si="5"/>
        <v>0</v>
      </c>
      <c r="T13" s="83">
        <f t="shared" si="5"/>
        <v>0</v>
      </c>
      <c r="U13" s="83">
        <f t="shared" si="5"/>
        <v>0</v>
      </c>
      <c r="V13" s="83">
        <f t="shared" si="5"/>
        <v>0</v>
      </c>
      <c r="W13" s="77" t="e">
        <f>#REF!+W12</f>
        <v>#REF!</v>
      </c>
      <c r="X13" s="78" t="e">
        <f>#REF!+X12</f>
        <v>#REF!</v>
      </c>
      <c r="Y13" s="79" t="e">
        <f>#REF!+Y12</f>
        <v>#REF!</v>
      </c>
      <c r="Z13" s="79" t="e">
        <f>#REF!+Z12</f>
        <v>#REF!</v>
      </c>
      <c r="AA13" s="79" t="e">
        <f>#REF!+AA12</f>
        <v>#REF!</v>
      </c>
      <c r="AB13" s="79" t="e">
        <f>#REF!+AB12</f>
        <v>#REF!</v>
      </c>
      <c r="AC13" s="68"/>
      <c r="AD13" s="79" t="e">
        <f t="shared" si="3"/>
        <v>#DIV/0!</v>
      </c>
      <c r="AE13" s="80"/>
    </row>
    <row r="14" spans="1:32" s="70" customFormat="1" ht="182.25" customHeight="1">
      <c r="A14" s="73" t="s">
        <v>7</v>
      </c>
      <c r="B14" s="73" t="s">
        <v>10</v>
      </c>
      <c r="C14" s="73" t="s">
        <v>43</v>
      </c>
      <c r="D14" s="73"/>
      <c r="E14" s="61" t="s">
        <v>51</v>
      </c>
      <c r="F14" s="81" t="s">
        <v>42</v>
      </c>
      <c r="G14" s="81"/>
      <c r="H14" s="73" t="s">
        <v>21</v>
      </c>
      <c r="I14" s="84">
        <f>J14+K14+L14</f>
        <v>2236309.27</v>
      </c>
      <c r="J14" s="84"/>
      <c r="K14" s="84">
        <v>2236309.27</v>
      </c>
      <c r="L14" s="84"/>
      <c r="M14" s="84"/>
      <c r="N14" s="84">
        <f>O14+P14+Q14+R14</f>
        <v>0</v>
      </c>
      <c r="O14" s="84"/>
      <c r="P14" s="84"/>
      <c r="Q14" s="84"/>
      <c r="R14" s="84"/>
      <c r="S14" s="84">
        <f>T14+U14+V14</f>
        <v>0</v>
      </c>
      <c r="T14" s="84"/>
      <c r="U14" s="84"/>
      <c r="V14" s="84"/>
      <c r="W14" s="65"/>
      <c r="X14" s="66">
        <f>Y14+Z14+AA14</f>
        <v>2236309.27</v>
      </c>
      <c r="Y14" s="67">
        <f>J14-T14</f>
        <v>0</v>
      </c>
      <c r="Z14" s="67">
        <f>K14-U14</f>
        <v>2236309.27</v>
      </c>
      <c r="AA14" s="67">
        <f>L14-V14</f>
        <v>0</v>
      </c>
      <c r="AB14" s="67"/>
      <c r="AC14" s="85" t="s">
        <v>27</v>
      </c>
      <c r="AD14" s="67">
        <f t="shared" si="3"/>
        <v>0</v>
      </c>
      <c r="AE14" s="80"/>
      <c r="AF14" s="86"/>
    </row>
    <row r="15" spans="1:32" s="70" customFormat="1" ht="12.75">
      <c r="A15" s="62" t="s">
        <v>70</v>
      </c>
      <c r="B15" s="73"/>
      <c r="C15" s="73"/>
      <c r="D15" s="74" t="s">
        <v>13</v>
      </c>
      <c r="E15" s="74"/>
      <c r="F15" s="74"/>
      <c r="G15" s="74"/>
      <c r="H15" s="74"/>
      <c r="I15" s="83">
        <f>I16</f>
        <v>81181200</v>
      </c>
      <c r="J15" s="83">
        <f aca="true" t="shared" si="6" ref="J15:V15">J16</f>
        <v>76358700</v>
      </c>
      <c r="K15" s="83">
        <f t="shared" si="6"/>
        <v>4018800</v>
      </c>
      <c r="L15" s="83">
        <f t="shared" si="6"/>
        <v>803700</v>
      </c>
      <c r="M15" s="83">
        <f t="shared" si="6"/>
        <v>0</v>
      </c>
      <c r="N15" s="83">
        <f t="shared" si="6"/>
        <v>5478088.8</v>
      </c>
      <c r="O15" s="83">
        <f t="shared" si="6"/>
        <v>5152667.6</v>
      </c>
      <c r="P15" s="83">
        <f t="shared" si="6"/>
        <v>271187.71</v>
      </c>
      <c r="Q15" s="83">
        <f t="shared" si="6"/>
        <v>54233.49</v>
      </c>
      <c r="R15" s="83">
        <f t="shared" si="6"/>
        <v>0</v>
      </c>
      <c r="S15" s="83">
        <f t="shared" si="6"/>
        <v>5478088.8</v>
      </c>
      <c r="T15" s="83">
        <f t="shared" si="6"/>
        <v>5152667.6</v>
      </c>
      <c r="U15" s="83">
        <f t="shared" si="6"/>
        <v>271187.71</v>
      </c>
      <c r="V15" s="83">
        <f t="shared" si="6"/>
        <v>54233.49</v>
      </c>
      <c r="W15" s="87"/>
      <c r="X15" s="66"/>
      <c r="Y15" s="67"/>
      <c r="Z15" s="67"/>
      <c r="AA15" s="67"/>
      <c r="AB15" s="67"/>
      <c r="AC15" s="85"/>
      <c r="AD15" s="79">
        <f t="shared" si="3"/>
        <v>6.747977117854872</v>
      </c>
      <c r="AE15" s="80"/>
      <c r="AF15" s="86"/>
    </row>
    <row r="16" spans="1:32" s="70" customFormat="1" ht="117" customHeight="1">
      <c r="A16" s="62"/>
      <c r="B16" s="61" t="s">
        <v>66</v>
      </c>
      <c r="C16" s="61" t="s">
        <v>67</v>
      </c>
      <c r="D16" s="61" t="s">
        <v>68</v>
      </c>
      <c r="E16" s="61" t="s">
        <v>69</v>
      </c>
      <c r="F16" s="81" t="s">
        <v>96</v>
      </c>
      <c r="G16" s="81" t="s">
        <v>100</v>
      </c>
      <c r="H16" s="73" t="s">
        <v>16</v>
      </c>
      <c r="I16" s="64">
        <f>J16+K16+L16</f>
        <v>81181200</v>
      </c>
      <c r="J16" s="64">
        <v>76358700</v>
      </c>
      <c r="K16" s="64">
        <v>4018800</v>
      </c>
      <c r="L16" s="64">
        <v>803700</v>
      </c>
      <c r="M16" s="64"/>
      <c r="N16" s="64">
        <f>O16+P16+Q16</f>
        <v>5478088.8</v>
      </c>
      <c r="O16" s="64">
        <v>5152667.6</v>
      </c>
      <c r="P16" s="64">
        <v>271187.71</v>
      </c>
      <c r="Q16" s="64">
        <v>54233.49</v>
      </c>
      <c r="R16" s="64"/>
      <c r="S16" s="64">
        <f>T16+U16+V16</f>
        <v>5478088.8</v>
      </c>
      <c r="T16" s="64">
        <v>5152667.6</v>
      </c>
      <c r="U16" s="64">
        <v>271187.71</v>
      </c>
      <c r="V16" s="64">
        <v>54233.49</v>
      </c>
      <c r="W16" s="87"/>
      <c r="X16" s="66"/>
      <c r="Y16" s="67"/>
      <c r="Z16" s="67"/>
      <c r="AA16" s="67"/>
      <c r="AB16" s="67"/>
      <c r="AC16" s="85"/>
      <c r="AD16" s="67">
        <f t="shared" si="3"/>
        <v>6.747977117854872</v>
      </c>
      <c r="AE16" s="80"/>
      <c r="AF16" s="86"/>
    </row>
    <row r="17" spans="1:31" s="70" customFormat="1" ht="18.75">
      <c r="A17" s="88" t="s">
        <v>24</v>
      </c>
      <c r="B17" s="88"/>
      <c r="C17" s="88"/>
      <c r="D17" s="88"/>
      <c r="E17" s="88"/>
      <c r="F17" s="88"/>
      <c r="G17" s="88"/>
      <c r="H17" s="73"/>
      <c r="I17" s="83">
        <f>I19+I20+I21+I18</f>
        <v>47352984</v>
      </c>
      <c r="J17" s="83">
        <f aca="true" t="shared" si="7" ref="J17:V17">J19+J20+J21</f>
        <v>0</v>
      </c>
      <c r="K17" s="83">
        <f t="shared" si="7"/>
        <v>20329400</v>
      </c>
      <c r="L17" s="83">
        <f t="shared" si="7"/>
        <v>227184</v>
      </c>
      <c r="M17" s="83">
        <f t="shared" si="7"/>
        <v>0</v>
      </c>
      <c r="N17" s="83">
        <f t="shared" si="7"/>
        <v>0</v>
      </c>
      <c r="O17" s="83">
        <f t="shared" si="7"/>
        <v>0</v>
      </c>
      <c r="P17" s="83">
        <f t="shared" si="7"/>
        <v>0</v>
      </c>
      <c r="Q17" s="83">
        <f t="shared" si="7"/>
        <v>0</v>
      </c>
      <c r="R17" s="83">
        <f t="shared" si="7"/>
        <v>0</v>
      </c>
      <c r="S17" s="83">
        <f t="shared" si="7"/>
        <v>0</v>
      </c>
      <c r="T17" s="83">
        <f t="shared" si="7"/>
        <v>0</v>
      </c>
      <c r="U17" s="83">
        <f t="shared" si="7"/>
        <v>0</v>
      </c>
      <c r="V17" s="83">
        <f t="shared" si="7"/>
        <v>0</v>
      </c>
      <c r="W17" s="79" t="e">
        <f>W19+W20+#REF!+W21</f>
        <v>#REF!</v>
      </c>
      <c r="X17" s="79" t="e">
        <f>X19+X20+#REF!</f>
        <v>#REF!</v>
      </c>
      <c r="Y17" s="79" t="e">
        <f>Y19+Y20+#REF!</f>
        <v>#REF!</v>
      </c>
      <c r="Z17" s="79" t="e">
        <f>Z19+Z20+#REF!</f>
        <v>#REF!</v>
      </c>
      <c r="AA17" s="79" t="e">
        <f>AA19+AA20+#REF!</f>
        <v>#REF!</v>
      </c>
      <c r="AB17" s="79" t="e">
        <f>AB19+AB20+#REF!</f>
        <v>#REF!</v>
      </c>
      <c r="AC17" s="79" t="e">
        <f>AC19+AC20+#REF!</f>
        <v>#VALUE!</v>
      </c>
      <c r="AD17" s="79">
        <f t="shared" si="3"/>
        <v>0</v>
      </c>
      <c r="AE17" s="80"/>
    </row>
    <row r="18" spans="1:31" s="70" customFormat="1" ht="127.5">
      <c r="A18" s="89" t="s">
        <v>101</v>
      </c>
      <c r="B18" s="61" t="s">
        <v>104</v>
      </c>
      <c r="C18" s="61" t="s">
        <v>103</v>
      </c>
      <c r="D18" s="61" t="s">
        <v>105</v>
      </c>
      <c r="E18" s="61" t="s">
        <v>52</v>
      </c>
      <c r="F18" s="81" t="s">
        <v>102</v>
      </c>
      <c r="G18" s="90"/>
      <c r="H18" s="73" t="s">
        <v>16</v>
      </c>
      <c r="I18" s="84">
        <f>J18+K18+L18</f>
        <v>26796400</v>
      </c>
      <c r="J18" s="84">
        <v>25431120</v>
      </c>
      <c r="K18" s="84">
        <v>1338480</v>
      </c>
      <c r="L18" s="84">
        <v>26800</v>
      </c>
      <c r="M18" s="84"/>
      <c r="N18" s="84">
        <f>O18+P18+Q18</f>
        <v>0</v>
      </c>
      <c r="O18" s="84"/>
      <c r="P18" s="84"/>
      <c r="Q18" s="84"/>
      <c r="R18" s="84"/>
      <c r="S18" s="84">
        <f>T18+U18+V18</f>
        <v>0</v>
      </c>
      <c r="T18" s="84"/>
      <c r="U18" s="84"/>
      <c r="V18" s="84"/>
      <c r="W18" s="87"/>
      <c r="X18" s="66"/>
      <c r="Y18" s="67"/>
      <c r="Z18" s="67"/>
      <c r="AA18" s="67"/>
      <c r="AB18" s="67"/>
      <c r="AC18" s="67"/>
      <c r="AD18" s="67"/>
      <c r="AE18" s="80"/>
    </row>
    <row r="19" spans="1:31" s="70" customFormat="1" ht="195.75" customHeight="1">
      <c r="A19" s="91" t="s">
        <v>6</v>
      </c>
      <c r="B19" s="73" t="s">
        <v>9</v>
      </c>
      <c r="C19" s="73" t="s">
        <v>59</v>
      </c>
      <c r="D19" s="73" t="s">
        <v>98</v>
      </c>
      <c r="E19" s="73" t="s">
        <v>52</v>
      </c>
      <c r="F19" s="81" t="s">
        <v>74</v>
      </c>
      <c r="G19" s="73"/>
      <c r="H19" s="73" t="s">
        <v>16</v>
      </c>
      <c r="I19" s="84">
        <f>J19+K19+L19</f>
        <v>20534800</v>
      </c>
      <c r="J19" s="84">
        <v>0</v>
      </c>
      <c r="K19" s="84">
        <v>20329400</v>
      </c>
      <c r="L19" s="84">
        <v>205400</v>
      </c>
      <c r="M19" s="84"/>
      <c r="N19" s="84">
        <f>O19+P19+Q19+R19</f>
        <v>0</v>
      </c>
      <c r="O19" s="84"/>
      <c r="P19" s="84"/>
      <c r="Q19" s="84"/>
      <c r="R19" s="84"/>
      <c r="S19" s="84">
        <f>T19+U19+V19</f>
        <v>0</v>
      </c>
      <c r="T19" s="84"/>
      <c r="U19" s="84"/>
      <c r="V19" s="84"/>
      <c r="W19" s="65">
        <v>0</v>
      </c>
      <c r="X19" s="66">
        <f>Y19+Z19+AA19</f>
        <v>20534800</v>
      </c>
      <c r="Y19" s="67">
        <f>J19-T19</f>
        <v>0</v>
      </c>
      <c r="Z19" s="67">
        <f>K19-U19</f>
        <v>20329400</v>
      </c>
      <c r="AA19" s="67">
        <f>L19-V19</f>
        <v>205400</v>
      </c>
      <c r="AB19" s="67"/>
      <c r="AC19" s="82" t="s">
        <v>29</v>
      </c>
      <c r="AD19" s="67">
        <f t="shared" si="3"/>
        <v>0</v>
      </c>
      <c r="AE19" s="80"/>
    </row>
    <row r="20" spans="1:31" s="70" customFormat="1" ht="216.75">
      <c r="A20" s="92"/>
      <c r="B20" s="73" t="s">
        <v>60</v>
      </c>
      <c r="C20" s="73" t="s">
        <v>79</v>
      </c>
      <c r="D20" s="73" t="s">
        <v>99</v>
      </c>
      <c r="E20" s="73" t="s">
        <v>52</v>
      </c>
      <c r="F20" s="81" t="s">
        <v>75</v>
      </c>
      <c r="G20" s="81"/>
      <c r="H20" s="73" t="s">
        <v>16</v>
      </c>
      <c r="I20" s="84">
        <f>J20+K20+L20</f>
        <v>9450</v>
      </c>
      <c r="J20" s="84">
        <v>0</v>
      </c>
      <c r="K20" s="84">
        <v>0</v>
      </c>
      <c r="L20" s="84">
        <v>9450</v>
      </c>
      <c r="M20" s="84">
        <v>0</v>
      </c>
      <c r="N20" s="84">
        <f>O20+P20+Q20+R20</f>
        <v>0</v>
      </c>
      <c r="O20" s="84"/>
      <c r="P20" s="84"/>
      <c r="Q20" s="84"/>
      <c r="R20" s="84">
        <v>0</v>
      </c>
      <c r="S20" s="84">
        <f>T20+U20+V20</f>
        <v>0</v>
      </c>
      <c r="T20" s="84"/>
      <c r="U20" s="84"/>
      <c r="V20" s="84"/>
      <c r="W20" s="65"/>
      <c r="X20" s="66" t="e">
        <f>Y20+Z20+AA20</f>
        <v>#REF!</v>
      </c>
      <c r="Y20" s="67" t="e">
        <f>#REF!-#REF!</f>
        <v>#REF!</v>
      </c>
      <c r="Z20" s="67" t="e">
        <f>#REF!-#REF!</f>
        <v>#REF!</v>
      </c>
      <c r="AA20" s="67" t="e">
        <f>#REF!-#REF!</f>
        <v>#REF!</v>
      </c>
      <c r="AB20" s="67"/>
      <c r="AC20" s="68"/>
      <c r="AD20" s="67">
        <f t="shared" si="3"/>
        <v>0</v>
      </c>
      <c r="AE20" s="80"/>
    </row>
    <row r="21" spans="1:31" s="70" customFormat="1" ht="220.5" customHeight="1">
      <c r="A21" s="93"/>
      <c r="B21" s="73" t="s">
        <v>71</v>
      </c>
      <c r="C21" s="73" t="s">
        <v>62</v>
      </c>
      <c r="D21" s="73" t="s">
        <v>84</v>
      </c>
      <c r="E21" s="73" t="s">
        <v>54</v>
      </c>
      <c r="F21" s="81" t="s">
        <v>63</v>
      </c>
      <c r="G21" s="81"/>
      <c r="H21" s="73" t="s">
        <v>22</v>
      </c>
      <c r="I21" s="84">
        <f>J21+K21+L21</f>
        <v>12334</v>
      </c>
      <c r="J21" s="84"/>
      <c r="K21" s="84"/>
      <c r="L21" s="84">
        <v>12334</v>
      </c>
      <c r="M21" s="84"/>
      <c r="N21" s="84">
        <f aca="true" t="shared" si="8" ref="N21:N28">O21+P21+Q21+R21</f>
        <v>0</v>
      </c>
      <c r="O21" s="84"/>
      <c r="P21" s="84"/>
      <c r="Q21" s="84"/>
      <c r="R21" s="84"/>
      <c r="S21" s="84">
        <f aca="true" t="shared" si="9" ref="S21:S28">T21+U21+V21</f>
        <v>0</v>
      </c>
      <c r="T21" s="84"/>
      <c r="U21" s="84"/>
      <c r="V21" s="84"/>
      <c r="W21" s="87">
        <v>0</v>
      </c>
      <c r="X21" s="66"/>
      <c r="Y21" s="67"/>
      <c r="Z21" s="67"/>
      <c r="AA21" s="67"/>
      <c r="AB21" s="67"/>
      <c r="AC21" s="82"/>
      <c r="AD21" s="67">
        <f t="shared" si="3"/>
        <v>0</v>
      </c>
      <c r="AE21" s="80"/>
    </row>
    <row r="22" spans="1:31" s="10" customFormat="1" ht="19.5" thickBot="1">
      <c r="A22" s="41" t="s">
        <v>38</v>
      </c>
      <c r="B22" s="41"/>
      <c r="C22" s="41"/>
      <c r="D22" s="41"/>
      <c r="E22" s="41"/>
      <c r="F22" s="41"/>
      <c r="G22" s="41"/>
      <c r="H22" s="41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41" t="s">
        <v>36</v>
      </c>
      <c r="B26" s="41"/>
      <c r="C26" s="41"/>
      <c r="D26" s="41"/>
      <c r="E26" s="41"/>
      <c r="F26" s="41"/>
      <c r="G26" s="41"/>
      <c r="H26" s="41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40" t="s">
        <v>44</v>
      </c>
      <c r="B29" s="40"/>
      <c r="C29" s="40"/>
      <c r="D29" s="40"/>
      <c r="E29" s="40"/>
      <c r="F29" s="40"/>
      <c r="G29" s="40"/>
      <c r="H29" s="40"/>
      <c r="I29" s="33">
        <f aca="true" t="shared" si="14" ref="I29:V29">I8+I17+I22+I26</f>
        <v>181017277.32</v>
      </c>
      <c r="J29" s="33">
        <f t="shared" si="14"/>
        <v>121945094.83</v>
      </c>
      <c r="K29" s="33">
        <f t="shared" si="14"/>
        <v>28983793.21</v>
      </c>
      <c r="L29" s="33">
        <f t="shared" si="14"/>
        <v>3291989.2800000003</v>
      </c>
      <c r="M29" s="33">
        <f t="shared" si="14"/>
        <v>0</v>
      </c>
      <c r="N29" s="33">
        <f t="shared" si="14"/>
        <v>5478088.8</v>
      </c>
      <c r="O29" s="33">
        <f t="shared" si="14"/>
        <v>5152667.6</v>
      </c>
      <c r="P29" s="33">
        <f t="shared" si="14"/>
        <v>271187.71</v>
      </c>
      <c r="Q29" s="33">
        <f t="shared" si="14"/>
        <v>54233.49</v>
      </c>
      <c r="R29" s="33">
        <f t="shared" si="14"/>
        <v>0</v>
      </c>
      <c r="S29" s="33">
        <f t="shared" si="14"/>
        <v>5478088.8</v>
      </c>
      <c r="T29" s="33">
        <f t="shared" si="14"/>
        <v>5152667.6</v>
      </c>
      <c r="U29" s="33">
        <f t="shared" si="14"/>
        <v>271187.71</v>
      </c>
      <c r="V29" s="33">
        <f t="shared" si="14"/>
        <v>54233.49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3.0262795248632015</v>
      </c>
      <c r="AE29" s="37">
        <f>S29/I29*100</f>
        <v>3.0262795248632015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2022-05-26T11:06:56Z</dcterms:modified>
  <cp:category/>
  <cp:version/>
  <cp:contentType/>
  <cp:contentStatus/>
</cp:coreProperties>
</file>