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11835"/>
  </bookViews>
  <sheets>
    <sheet name="2014-2018" sheetId="2" r:id="rId1"/>
  </sheets>
  <definedNames>
    <definedName name="_xlnm.Print_Titles" localSheetId="0">'2014-2018'!$3:$3</definedName>
    <definedName name="_xlnm.Print_Area" localSheetId="0">'2014-2018'!$A$2:$I$157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151" i="2" l="1"/>
  <c r="I152" i="2"/>
  <c r="I104" i="2" l="1"/>
  <c r="I105" i="2"/>
  <c r="I106" i="2"/>
  <c r="I107" i="2"/>
  <c r="I108" i="2"/>
  <c r="I103" i="2"/>
  <c r="I97" i="2"/>
  <c r="I98" i="2"/>
  <c r="I99" i="2"/>
  <c r="I100" i="2"/>
  <c r="I101" i="2"/>
  <c r="I96" i="2"/>
  <c r="I90" i="2"/>
  <c r="I91" i="2"/>
  <c r="I92" i="2"/>
  <c r="I93" i="2"/>
  <c r="I94" i="2"/>
  <c r="I89" i="2"/>
  <c r="I83" i="2"/>
  <c r="I84" i="2"/>
  <c r="I85" i="2"/>
  <c r="I86" i="2"/>
  <c r="I87" i="2"/>
  <c r="I82" i="2"/>
  <c r="I76" i="2"/>
  <c r="I77" i="2"/>
  <c r="I78" i="2"/>
  <c r="I79" i="2"/>
  <c r="I80" i="2"/>
  <c r="I75" i="2"/>
  <c r="I69" i="2"/>
  <c r="I70" i="2"/>
  <c r="I71" i="2"/>
  <c r="I72" i="2"/>
  <c r="I73" i="2"/>
  <c r="I68" i="2"/>
  <c r="I62" i="2"/>
  <c r="I63" i="2"/>
  <c r="I64" i="2"/>
  <c r="I65" i="2"/>
  <c r="I66" i="2"/>
  <c r="I61" i="2"/>
  <c r="I55" i="2"/>
  <c r="I56" i="2"/>
  <c r="I57" i="2"/>
  <c r="I58" i="2"/>
  <c r="I59" i="2"/>
  <c r="I54" i="2"/>
  <c r="I48" i="2"/>
  <c r="I49" i="2"/>
  <c r="I50" i="2"/>
  <c r="I51" i="2"/>
  <c r="I52" i="2"/>
  <c r="I47" i="2"/>
  <c r="I41" i="2"/>
  <c r="I42" i="2"/>
  <c r="I43" i="2"/>
  <c r="I44" i="2"/>
  <c r="I45" i="2"/>
  <c r="I40" i="2"/>
  <c r="I34" i="2"/>
  <c r="I35" i="2"/>
  <c r="I36" i="2"/>
  <c r="I37" i="2"/>
  <c r="I38" i="2"/>
  <c r="I33" i="2"/>
  <c r="I27" i="2"/>
  <c r="I28" i="2"/>
  <c r="I29" i="2"/>
  <c r="I30" i="2"/>
  <c r="I31" i="2"/>
  <c r="I26" i="2"/>
  <c r="I20" i="2"/>
  <c r="I21" i="2"/>
  <c r="I22" i="2"/>
  <c r="I23" i="2"/>
  <c r="I24" i="2"/>
  <c r="I19" i="2"/>
  <c r="I13" i="2"/>
  <c r="I14" i="2"/>
  <c r="I15" i="2"/>
  <c r="I16" i="2"/>
  <c r="I17" i="2"/>
  <c r="I12" i="2"/>
  <c r="I6" i="2"/>
  <c r="I7" i="2"/>
  <c r="I8" i="2"/>
  <c r="I9" i="2"/>
  <c r="I10" i="2"/>
  <c r="I5" i="2"/>
  <c r="G151" i="2" l="1"/>
  <c r="D153" i="2" l="1"/>
  <c r="H141" i="2" l="1"/>
  <c r="G141" i="2"/>
  <c r="H133" i="2"/>
  <c r="G133" i="2"/>
  <c r="F133" i="2"/>
  <c r="H114" i="2"/>
  <c r="H113" i="2"/>
  <c r="H112" i="2"/>
  <c r="G125" i="2" l="1"/>
  <c r="F117" i="2"/>
  <c r="G117" i="2"/>
  <c r="D149" i="2"/>
  <c r="D125" i="2"/>
  <c r="B149" i="2" l="1"/>
  <c r="B148" i="2"/>
  <c r="B146" i="2"/>
  <c r="B145" i="2"/>
  <c r="B144" i="2"/>
  <c r="B141" i="2"/>
  <c r="B133" i="2"/>
  <c r="C133" i="2"/>
  <c r="B125" i="2"/>
  <c r="B117" i="2"/>
  <c r="E155" i="2"/>
  <c r="E154" i="2"/>
  <c r="E153" i="2"/>
  <c r="E152" i="2"/>
  <c r="E151" i="2"/>
  <c r="C149" i="2"/>
  <c r="E125" i="2" l="1"/>
  <c r="E117" i="2"/>
  <c r="I155" i="2" l="1"/>
  <c r="H155" i="2" l="1"/>
  <c r="H154" i="2"/>
  <c r="H153" i="2"/>
  <c r="H152" i="2"/>
  <c r="H151" i="2"/>
  <c r="H149" i="2"/>
  <c r="H148" i="2"/>
  <c r="H147" i="2"/>
  <c r="H146" i="2"/>
  <c r="H145" i="2"/>
  <c r="H144" i="2"/>
  <c r="H140" i="2"/>
  <c r="H139" i="2"/>
  <c r="H138" i="2"/>
  <c r="H137" i="2"/>
  <c r="H136" i="2"/>
  <c r="H132" i="2"/>
  <c r="H131" i="2"/>
  <c r="H130" i="2"/>
  <c r="H129" i="2"/>
  <c r="H128" i="2"/>
  <c r="H124" i="2"/>
  <c r="H123" i="2"/>
  <c r="H122" i="2"/>
  <c r="H121" i="2"/>
  <c r="H120" i="2"/>
  <c r="H116" i="2"/>
  <c r="H115" i="2"/>
  <c r="H110" i="2" s="1"/>
  <c r="G112" i="2"/>
  <c r="G113" i="2"/>
  <c r="G114" i="2"/>
  <c r="G115" i="2"/>
  <c r="G116" i="2"/>
  <c r="G120" i="2"/>
  <c r="G121" i="2"/>
  <c r="G122" i="2"/>
  <c r="G123" i="2"/>
  <c r="G124" i="2"/>
  <c r="G128" i="2"/>
  <c r="G129" i="2"/>
  <c r="G130" i="2"/>
  <c r="G131" i="2"/>
  <c r="G132" i="2"/>
  <c r="G136" i="2"/>
  <c r="G137" i="2"/>
  <c r="G138" i="2"/>
  <c r="G139" i="2"/>
  <c r="G140" i="2"/>
  <c r="G144" i="2"/>
  <c r="G145" i="2"/>
  <c r="G146" i="2"/>
  <c r="G147" i="2"/>
  <c r="G148" i="2"/>
  <c r="G152" i="2"/>
  <c r="G153" i="2"/>
  <c r="G154" i="2"/>
  <c r="G155" i="2"/>
  <c r="H126" i="2" l="1"/>
  <c r="H142" i="2"/>
  <c r="H118" i="2"/>
  <c r="H134" i="2"/>
  <c r="G142" i="2"/>
  <c r="G134" i="2"/>
  <c r="G118" i="2"/>
  <c r="G126" i="2"/>
  <c r="G110" i="2"/>
  <c r="D148" i="2" l="1"/>
  <c r="D147" i="2"/>
  <c r="D145" i="2"/>
  <c r="D144" i="2"/>
  <c r="F149" i="2"/>
  <c r="F144" i="2"/>
  <c r="E149" i="2"/>
  <c r="E148" i="2"/>
  <c r="E147" i="2"/>
  <c r="E145" i="2"/>
  <c r="E144" i="2"/>
  <c r="E141" i="2"/>
  <c r="E133" i="2"/>
  <c r="B155" i="2"/>
  <c r="D155" i="2"/>
  <c r="F155" i="2"/>
  <c r="C155" i="2"/>
  <c r="C148" i="2"/>
  <c r="C147" i="2"/>
  <c r="C146" i="2"/>
  <c r="C145" i="2"/>
  <c r="C144" i="2"/>
  <c r="F148" i="2"/>
  <c r="F147" i="2"/>
  <c r="B147" i="2"/>
  <c r="B142" i="2" s="1"/>
  <c r="F146" i="2"/>
  <c r="E146" i="2"/>
  <c r="D146" i="2"/>
  <c r="F145" i="2"/>
  <c r="F154" i="2"/>
  <c r="D154" i="2"/>
  <c r="C154" i="2"/>
  <c r="B154" i="2"/>
  <c r="F153" i="2"/>
  <c r="C153" i="2"/>
  <c r="B153" i="2"/>
  <c r="F152" i="2"/>
  <c r="D152" i="2"/>
  <c r="C152" i="2"/>
  <c r="B152" i="2"/>
  <c r="F151" i="2"/>
  <c r="D151" i="2"/>
  <c r="C151" i="2"/>
  <c r="B151" i="2"/>
  <c r="D141" i="2"/>
  <c r="C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C136" i="2"/>
  <c r="B136" i="2"/>
  <c r="D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C128" i="2"/>
  <c r="B128" i="2"/>
  <c r="C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C120" i="2"/>
  <c r="B120" i="2"/>
  <c r="D117" i="2"/>
  <c r="C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D136" i="2"/>
  <c r="D128" i="2"/>
  <c r="D120" i="2"/>
  <c r="E110" i="2" l="1"/>
  <c r="B118" i="2"/>
  <c r="E118" i="2"/>
  <c r="B134" i="2"/>
  <c r="B110" i="2"/>
  <c r="B126" i="2"/>
  <c r="E126" i="2"/>
  <c r="D142" i="2"/>
  <c r="E142" i="2"/>
  <c r="I149" i="2"/>
  <c r="F142" i="2"/>
  <c r="I145" i="2"/>
  <c r="I146" i="2"/>
  <c r="C142" i="2"/>
  <c r="I148" i="2"/>
  <c r="I147" i="2"/>
  <c r="I144" i="2"/>
  <c r="I114" i="2"/>
  <c r="I130" i="2"/>
  <c r="F134" i="2"/>
  <c r="I112" i="2"/>
  <c r="I116" i="2"/>
  <c r="I120" i="2"/>
  <c r="I121" i="2"/>
  <c r="I122" i="2"/>
  <c r="I138" i="2"/>
  <c r="I140" i="2"/>
  <c r="D110" i="2"/>
  <c r="I117" i="2"/>
  <c r="C126" i="2"/>
  <c r="I137" i="2"/>
  <c r="I153" i="2"/>
  <c r="F110" i="2"/>
  <c r="I115" i="2"/>
  <c r="F118" i="2"/>
  <c r="I124" i="2"/>
  <c r="I128" i="2"/>
  <c r="I129" i="2"/>
  <c r="I139" i="2"/>
  <c r="I113" i="2"/>
  <c r="I131" i="2"/>
  <c r="I136" i="2"/>
  <c r="I123" i="2"/>
  <c r="F126" i="2"/>
  <c r="I132" i="2"/>
  <c r="E134" i="2"/>
  <c r="I154" i="2"/>
  <c r="I133" i="2"/>
  <c r="C134" i="2"/>
  <c r="C118" i="2"/>
  <c r="I141" i="2"/>
  <c r="I125" i="2"/>
  <c r="D118" i="2"/>
  <c r="D126" i="2"/>
  <c r="D134" i="2"/>
  <c r="C110" i="2"/>
  <c r="I142" i="2" l="1"/>
  <c r="I134" i="2"/>
  <c r="I110" i="2"/>
  <c r="I118" i="2"/>
  <c r="I126" i="2"/>
</calcChain>
</file>

<file path=xl/sharedStrings.xml><?xml version="1.0" encoding="utf-8"?>
<sst xmlns="http://schemas.openxmlformats.org/spreadsheetml/2006/main" count="163" uniqueCount="44">
  <si>
    <t>Вид налога</t>
  </si>
  <si>
    <t xml:space="preserve"> МУП      "Горводоканал"</t>
  </si>
  <si>
    <t>МУП   г.Минусинска     "Мингорхоз"</t>
  </si>
  <si>
    <t>МУП        "Земли города"</t>
  </si>
  <si>
    <t>МУП "ППАПБ</t>
  </si>
  <si>
    <t>ИТОГО</t>
  </si>
  <si>
    <t>2015 год</t>
  </si>
  <si>
    <t>Начислено за год, всего</t>
  </si>
  <si>
    <t>Уплачено за год</t>
  </si>
  <si>
    <t>НДС</t>
  </si>
  <si>
    <t>НДФЛ</t>
  </si>
  <si>
    <t xml:space="preserve">Налог на имущество </t>
  </si>
  <si>
    <t>Налог на прибыль</t>
  </si>
  <si>
    <t>Страховые взносы во внебюджетные фонды</t>
  </si>
  <si>
    <t>Единый налог на вмененный доход для отдельных видов деятельности</t>
  </si>
  <si>
    <t xml:space="preserve">Единый налог, взимаемый в связи с применением упрощенной системы налогообложения </t>
  </si>
  <si>
    <t>Плата за негативное воздействие на окружающую среду</t>
  </si>
  <si>
    <t>Транспортный налог</t>
  </si>
  <si>
    <t>Отчисления от чистой прибыли в местный бюджет</t>
  </si>
  <si>
    <t>Арендная плата за землю</t>
  </si>
  <si>
    <t>Прочие налоги</t>
  </si>
  <si>
    <t>Отчисления  в местный бюджет</t>
  </si>
  <si>
    <t>в том числе                     НДФЛ</t>
  </si>
  <si>
    <t>ЕНВД</t>
  </si>
  <si>
    <t>Плата за негативное воздействие</t>
  </si>
  <si>
    <t>Аренда земли</t>
  </si>
  <si>
    <t>Отчисление от чистой прибыли в местный бюджет</t>
  </si>
  <si>
    <t>в том числе                    НДФЛ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</si>
  <si>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</si>
  <si>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 год</t>
  </si>
  <si>
    <t>2017 год</t>
  </si>
  <si>
    <t xml:space="preserve">2017 год </t>
  </si>
  <si>
    <t>2018 год</t>
  </si>
  <si>
    <t xml:space="preserve">2018 год </t>
  </si>
  <si>
    <t>ОАО "Амыл"</t>
  </si>
  <si>
    <t>2019 год</t>
  </si>
  <si>
    <t xml:space="preserve">2020 год </t>
  </si>
  <si>
    <t xml:space="preserve">2015 год </t>
  </si>
  <si>
    <t xml:space="preserve">2019 год </t>
  </si>
  <si>
    <t>Задолженность на 01.01. года   (на начало года)</t>
  </si>
  <si>
    <t>ООО "ЭкоСервис"</t>
  </si>
  <si>
    <t xml:space="preserve">    Информация о налоговых и неналоговых платежах от муниципальных унитарных предприятий города Минусинска и хозяйственных обществ, акции (доли) которых находятся в муниципальной собствености города Минусинска</t>
  </si>
  <si>
    <t>Задолженность на 01.01. года                                       ( на конец года)</t>
  </si>
  <si>
    <t xml:space="preserve"> МУП "Рынок Заречный"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</si>
</sst>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wrapText="1"/>
    </xf>
    <xf numFmtId="0" fontId="1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7" fillId="5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8"/>
  <sheetViews>
    <sheetView tabSelected="1" zoomScale="110" zoomScaleNormal="110" zoomScaleSheetLayoutView="100" workbookViewId="0">
      <pane xSplit="1" ySplit="3" topLeftCell="B149" activePane="bottomRight" state="frozen"/>
      <selection pane="topRight" activeCell="B1" sqref="B1"/>
      <selection pane="bottomLeft" activeCell="A3" sqref="A3"/>
      <selection pane="bottomRight" activeCell="I155" sqref="I155"/>
    </sheetView>
  </sheetViews>
  <sheetFormatPr defaultRowHeight="15" x14ac:dyDescent="0.25"/>
  <cols>
    <col min="1" max="1" width="25.140625" style="1" customWidth="1"/>
    <col min="2" max="2" width="11.5703125" style="1" customWidth="1"/>
    <col min="3" max="3" width="17.28515625" style="1" customWidth="1"/>
    <col min="4" max="4" width="14.140625" style="1" customWidth="1"/>
    <col min="5" max="5" width="9.85546875" style="16" customWidth="1"/>
    <col min="6" max="7" width="10.85546875" style="1" customWidth="1"/>
    <col min="8" max="8" width="13.85546875" style="1" customWidth="1"/>
    <col min="9" max="9" width="13.42578125" style="1" customWidth="1"/>
    <col min="10" max="10" width="11.42578125" style="1" bestFit="1" customWidth="1"/>
    <col min="11" max="11" width="12" style="1" bestFit="1" customWidth="1"/>
    <col min="12" max="12" width="11.42578125" style="1" customWidth="1"/>
    <col min="13" max="16384" width="9.140625" style="1"/>
  </cols>
  <sheetData>
    <row r="2" spans="1:12" ht="30" customHeight="1" x14ac:dyDescent="0.25">
      <c r="A2" s="43" t="s">
        <v>41</v>
      </c>
      <c r="B2" s="43"/>
      <c r="C2" s="43"/>
      <c r="D2" s="44"/>
      <c r="E2" s="44"/>
      <c r="F2" s="42"/>
      <c r="G2" s="42"/>
      <c r="H2" s="42"/>
      <c r="I2" s="42"/>
    </row>
    <row r="3" spans="1:12" ht="51" customHeight="1" x14ac:dyDescent="0.25">
      <c r="A3" s="2" t="s">
        <v>0</v>
      </c>
      <c r="B3" s="33" t="s">
        <v>43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34</v>
      </c>
      <c r="H3" s="34" t="s">
        <v>40</v>
      </c>
      <c r="I3" s="33" t="s">
        <v>5</v>
      </c>
    </row>
    <row r="4" spans="1:12" ht="25.5" x14ac:dyDescent="0.25">
      <c r="A4" s="35" t="s">
        <v>39</v>
      </c>
      <c r="B4" s="36"/>
      <c r="C4" s="37"/>
      <c r="D4" s="38"/>
      <c r="E4" s="38"/>
      <c r="F4" s="38"/>
      <c r="G4" s="38"/>
      <c r="H4" s="38"/>
      <c r="I4" s="38"/>
    </row>
    <row r="5" spans="1:12" x14ac:dyDescent="0.25">
      <c r="A5" s="13" t="s">
        <v>6</v>
      </c>
      <c r="B5" s="29">
        <v>2817</v>
      </c>
      <c r="C5" s="23">
        <v>26313</v>
      </c>
      <c r="D5" s="23">
        <v>2645.38</v>
      </c>
      <c r="E5" s="24">
        <v>240.5</v>
      </c>
      <c r="F5" s="25">
        <v>0</v>
      </c>
      <c r="G5" s="25">
        <v>104.3</v>
      </c>
      <c r="H5" s="25">
        <v>0</v>
      </c>
      <c r="I5" s="25">
        <f>B5+D5+E5+F5+C5+G5+H5</f>
        <v>32120.18</v>
      </c>
      <c r="K5" s="4"/>
      <c r="L5" s="4"/>
    </row>
    <row r="6" spans="1:12" x14ac:dyDescent="0.25">
      <c r="A6" s="13" t="s">
        <v>29</v>
      </c>
      <c r="B6" s="29">
        <v>823</v>
      </c>
      <c r="C6" s="23">
        <v>27441</v>
      </c>
      <c r="D6" s="23">
        <v>4321.3100000000004</v>
      </c>
      <c r="E6" s="24">
        <v>132.19999999999999</v>
      </c>
      <c r="F6" s="25">
        <v>0</v>
      </c>
      <c r="G6" s="25">
        <v>150.19999999999999</v>
      </c>
      <c r="H6" s="25">
        <v>81.11</v>
      </c>
      <c r="I6" s="25">
        <f>B6+D6+E6+F6+C6+G6+H6</f>
        <v>32948.82</v>
      </c>
      <c r="K6" s="4"/>
      <c r="L6" s="4"/>
    </row>
    <row r="7" spans="1:12" x14ac:dyDescent="0.25">
      <c r="A7" s="13" t="s">
        <v>30</v>
      </c>
      <c r="B7" s="29">
        <v>507</v>
      </c>
      <c r="C7" s="23">
        <v>34803</v>
      </c>
      <c r="D7" s="23">
        <v>3287.74</v>
      </c>
      <c r="E7" s="24">
        <v>104.8</v>
      </c>
      <c r="F7" s="25">
        <v>0</v>
      </c>
      <c r="G7" s="25">
        <v>123.5</v>
      </c>
      <c r="H7" s="25">
        <v>1068.19</v>
      </c>
      <c r="I7" s="25">
        <f>B7+D7+E7+F7+C7+G7+H7</f>
        <v>39894.230000000003</v>
      </c>
      <c r="K7" s="4"/>
      <c r="L7" s="4"/>
    </row>
    <row r="8" spans="1:12" x14ac:dyDescent="0.25">
      <c r="A8" s="13" t="s">
        <v>33</v>
      </c>
      <c r="B8" s="29">
        <v>833</v>
      </c>
      <c r="C8" s="23">
        <v>42337</v>
      </c>
      <c r="D8" s="23">
        <v>4792.53</v>
      </c>
      <c r="E8" s="24">
        <v>130</v>
      </c>
      <c r="F8" s="25">
        <v>0</v>
      </c>
      <c r="G8" s="25">
        <v>136.5</v>
      </c>
      <c r="H8" s="25">
        <v>1068.19</v>
      </c>
      <c r="I8" s="25">
        <f>B8+D8+E8+F8+C8+G8+H8</f>
        <v>49297.22</v>
      </c>
      <c r="K8" s="4"/>
      <c r="L8" s="4"/>
    </row>
    <row r="9" spans="1:12" x14ac:dyDescent="0.25">
      <c r="A9" s="13" t="s">
        <v>35</v>
      </c>
      <c r="B9" s="29">
        <v>618</v>
      </c>
      <c r="C9" s="23">
        <v>29938</v>
      </c>
      <c r="D9" s="23">
        <v>3792.53</v>
      </c>
      <c r="E9" s="24">
        <v>106</v>
      </c>
      <c r="F9" s="25">
        <v>0</v>
      </c>
      <c r="G9" s="25">
        <v>106.9</v>
      </c>
      <c r="H9" s="25">
        <v>1068.19</v>
      </c>
      <c r="I9" s="25">
        <f>B9+D9+E9+F9+C9+G9+H9</f>
        <v>35629.620000000003</v>
      </c>
      <c r="K9" s="4"/>
      <c r="L9" s="4"/>
    </row>
    <row r="10" spans="1:12" x14ac:dyDescent="0.25">
      <c r="A10" s="13" t="s">
        <v>36</v>
      </c>
      <c r="B10" s="29">
        <v>373</v>
      </c>
      <c r="C10" s="23">
        <v>14649</v>
      </c>
      <c r="D10" s="23">
        <v>2792.53</v>
      </c>
      <c r="E10" s="24">
        <v>130</v>
      </c>
      <c r="F10" s="25">
        <v>0</v>
      </c>
      <c r="G10" s="25">
        <v>76.400000000000006</v>
      </c>
      <c r="H10" s="25">
        <v>1068.19</v>
      </c>
      <c r="I10" s="25">
        <f>B10+D10+E10+F10+C10+G10+H10</f>
        <v>19089.12</v>
      </c>
      <c r="K10" s="4"/>
      <c r="L10" s="4"/>
    </row>
    <row r="11" spans="1:12" x14ac:dyDescent="0.25">
      <c r="A11" s="5" t="s">
        <v>7</v>
      </c>
      <c r="B11" s="39"/>
      <c r="C11" s="6"/>
      <c r="D11" s="6"/>
      <c r="E11" s="6"/>
      <c r="F11" s="6"/>
      <c r="G11" s="6"/>
      <c r="H11" s="6"/>
      <c r="I11" s="6"/>
    </row>
    <row r="12" spans="1:12" x14ac:dyDescent="0.25">
      <c r="A12" s="13" t="s">
        <v>37</v>
      </c>
      <c r="B12" s="29">
        <v>7519</v>
      </c>
      <c r="C12" s="23">
        <v>59048</v>
      </c>
      <c r="D12" s="23">
        <v>23488</v>
      </c>
      <c r="E12" s="23">
        <v>2951.6</v>
      </c>
      <c r="F12" s="23">
        <v>0</v>
      </c>
      <c r="G12" s="23">
        <v>864.3</v>
      </c>
      <c r="H12" s="23">
        <v>81.11</v>
      </c>
      <c r="I12" s="25">
        <f>B12+D12+E12+F12+C12+G12+H12</f>
        <v>93952.010000000009</v>
      </c>
    </row>
    <row r="13" spans="1:12" x14ac:dyDescent="0.25">
      <c r="A13" s="13" t="s">
        <v>29</v>
      </c>
      <c r="B13" s="29">
        <v>7835</v>
      </c>
      <c r="C13" s="23">
        <v>60321</v>
      </c>
      <c r="D13" s="23">
        <v>9726.51</v>
      </c>
      <c r="E13" s="23">
        <v>2596.9</v>
      </c>
      <c r="F13" s="23">
        <v>0</v>
      </c>
      <c r="G13" s="23">
        <v>847.4</v>
      </c>
      <c r="H13" s="23">
        <v>5038.3500000000004</v>
      </c>
      <c r="I13" s="25">
        <f>B13+D13+E13+F13+C13+G13+H13</f>
        <v>86365.16</v>
      </c>
    </row>
    <row r="14" spans="1:12" x14ac:dyDescent="0.25">
      <c r="A14" s="13" t="s">
        <v>30</v>
      </c>
      <c r="B14" s="29">
        <v>9323</v>
      </c>
      <c r="C14" s="23">
        <v>66231</v>
      </c>
      <c r="D14" s="23">
        <v>10569.42</v>
      </c>
      <c r="E14" s="23">
        <v>2622.2</v>
      </c>
      <c r="F14" s="23">
        <v>0</v>
      </c>
      <c r="G14" s="23">
        <v>775.9</v>
      </c>
      <c r="H14" s="23">
        <v>2578.66</v>
      </c>
      <c r="I14" s="25">
        <f>B14+D14+E14+F14+C14+G14+H14</f>
        <v>92100.18</v>
      </c>
    </row>
    <row r="15" spans="1:12" x14ac:dyDescent="0.25">
      <c r="A15" s="13" t="s">
        <v>32</v>
      </c>
      <c r="B15" s="29">
        <v>8356</v>
      </c>
      <c r="C15" s="23">
        <v>70004</v>
      </c>
      <c r="D15" s="23">
        <v>11626.36</v>
      </c>
      <c r="E15" s="23">
        <v>3199</v>
      </c>
      <c r="F15" s="23">
        <v>0</v>
      </c>
      <c r="G15" s="23">
        <v>825.5</v>
      </c>
      <c r="H15" s="23">
        <v>2578.66</v>
      </c>
      <c r="I15" s="25">
        <f>B15+D15+E15+F15+C15+G15+H15</f>
        <v>96589.52</v>
      </c>
    </row>
    <row r="16" spans="1:12" x14ac:dyDescent="0.25">
      <c r="A16" s="13" t="s">
        <v>35</v>
      </c>
      <c r="B16" s="29">
        <v>8774</v>
      </c>
      <c r="C16" s="23">
        <v>70791</v>
      </c>
      <c r="D16" s="23">
        <v>12789</v>
      </c>
      <c r="E16" s="23">
        <v>3273</v>
      </c>
      <c r="F16" s="23">
        <v>0</v>
      </c>
      <c r="G16" s="23">
        <v>825.5</v>
      </c>
      <c r="H16" s="23">
        <v>2578.66</v>
      </c>
      <c r="I16" s="25">
        <f>B16+D16+E16+F16+C16+G16+H16</f>
        <v>99031.16</v>
      </c>
    </row>
    <row r="17" spans="1:12" x14ac:dyDescent="0.25">
      <c r="A17" s="13" t="s">
        <v>36</v>
      </c>
      <c r="B17" s="29">
        <v>9212</v>
      </c>
      <c r="C17" s="23">
        <v>82091</v>
      </c>
      <c r="D17" s="23">
        <v>14067.9</v>
      </c>
      <c r="E17" s="23">
        <v>3323</v>
      </c>
      <c r="F17" s="23">
        <v>0</v>
      </c>
      <c r="G17" s="23">
        <v>825.5</v>
      </c>
      <c r="H17" s="23">
        <v>2578.66</v>
      </c>
      <c r="I17" s="25">
        <f>B17+D17+E17+F17+C17+G17+H17</f>
        <v>112098.06</v>
      </c>
    </row>
    <row r="18" spans="1:12" x14ac:dyDescent="0.25">
      <c r="A18" s="5" t="s">
        <v>8</v>
      </c>
      <c r="B18" s="39"/>
      <c r="C18" s="6"/>
      <c r="D18" s="6"/>
      <c r="E18" s="6"/>
      <c r="F18" s="7"/>
      <c r="G18" s="7"/>
      <c r="H18" s="7"/>
      <c r="I18" s="6"/>
    </row>
    <row r="19" spans="1:12" x14ac:dyDescent="0.25">
      <c r="A19" s="13" t="s">
        <v>37</v>
      </c>
      <c r="B19" s="29">
        <v>9513</v>
      </c>
      <c r="C19" s="23">
        <v>57921</v>
      </c>
      <c r="D19" s="23">
        <v>21812.07</v>
      </c>
      <c r="E19" s="23">
        <v>3059.9</v>
      </c>
      <c r="F19" s="23">
        <v>0</v>
      </c>
      <c r="G19" s="23">
        <v>818.4</v>
      </c>
      <c r="H19" s="23">
        <v>0</v>
      </c>
      <c r="I19" s="25">
        <f>B19+D19+E19+F19+C19+G19+H19</f>
        <v>93124.37</v>
      </c>
      <c r="K19" s="4"/>
      <c r="L19" s="4"/>
    </row>
    <row r="20" spans="1:12" x14ac:dyDescent="0.25">
      <c r="A20" s="13" t="s">
        <v>29</v>
      </c>
      <c r="B20" s="29">
        <v>8151</v>
      </c>
      <c r="C20" s="23">
        <v>52959</v>
      </c>
      <c r="D20" s="23">
        <v>10760.35</v>
      </c>
      <c r="E20" s="23">
        <v>2624.3</v>
      </c>
      <c r="F20" s="23">
        <v>0</v>
      </c>
      <c r="G20" s="23">
        <v>874.1</v>
      </c>
      <c r="H20" s="23">
        <v>4051.21</v>
      </c>
      <c r="I20" s="25">
        <f>B20+D20+E20+F20+C20+G20+H20</f>
        <v>79419.960000000006</v>
      </c>
      <c r="K20" s="4"/>
      <c r="L20" s="4"/>
    </row>
    <row r="21" spans="1:12" x14ac:dyDescent="0.25">
      <c r="A21" s="13" t="s">
        <v>30</v>
      </c>
      <c r="B21" s="29">
        <v>8997</v>
      </c>
      <c r="C21" s="23">
        <v>58696</v>
      </c>
      <c r="D21" s="23">
        <v>9064.35</v>
      </c>
      <c r="E21" s="23">
        <v>2597</v>
      </c>
      <c r="F21" s="23">
        <v>0</v>
      </c>
      <c r="G21" s="23">
        <v>762.9</v>
      </c>
      <c r="H21" s="23">
        <v>3277.48</v>
      </c>
      <c r="I21" s="25">
        <f>B21+D21+E21+F21+C21+G21+H21</f>
        <v>83394.73</v>
      </c>
      <c r="K21" s="4"/>
      <c r="L21" s="4"/>
    </row>
    <row r="22" spans="1:12" x14ac:dyDescent="0.25">
      <c r="A22" s="13" t="s">
        <v>32</v>
      </c>
      <c r="B22" s="29">
        <v>8571</v>
      </c>
      <c r="C22" s="23">
        <v>82403</v>
      </c>
      <c r="D22" s="23">
        <v>12626.36</v>
      </c>
      <c r="E22" s="23">
        <v>3223</v>
      </c>
      <c r="F22" s="23">
        <v>0</v>
      </c>
      <c r="G22" s="23">
        <v>855.1</v>
      </c>
      <c r="H22" s="23">
        <v>3277.48</v>
      </c>
      <c r="I22" s="25">
        <f>B22+D22+E22+F22+C22+G22+H22</f>
        <v>110955.94</v>
      </c>
      <c r="K22" s="4"/>
      <c r="L22" s="4"/>
    </row>
    <row r="23" spans="1:12" x14ac:dyDescent="0.25">
      <c r="A23" s="13" t="s">
        <v>35</v>
      </c>
      <c r="B23" s="29">
        <v>9019</v>
      </c>
      <c r="C23" s="23">
        <v>86080</v>
      </c>
      <c r="D23" s="23">
        <v>13789</v>
      </c>
      <c r="E23" s="23">
        <v>3249</v>
      </c>
      <c r="F23" s="23">
        <v>0</v>
      </c>
      <c r="G23" s="23">
        <v>856</v>
      </c>
      <c r="H23" s="23">
        <v>3277.48</v>
      </c>
      <c r="I23" s="25">
        <f>B23+D23+E23+F23+C23+G23+H23</f>
        <v>116270.48</v>
      </c>
      <c r="K23" s="4"/>
      <c r="L23" s="4"/>
    </row>
    <row r="24" spans="1:12" x14ac:dyDescent="0.25">
      <c r="A24" s="13" t="s">
        <v>36</v>
      </c>
      <c r="B24" s="29">
        <v>9478</v>
      </c>
      <c r="C24" s="23">
        <v>87885</v>
      </c>
      <c r="D24" s="23">
        <v>15067.9</v>
      </c>
      <c r="E24" s="23">
        <v>3303</v>
      </c>
      <c r="F24" s="23">
        <v>0</v>
      </c>
      <c r="G24" s="23">
        <v>865</v>
      </c>
      <c r="H24" s="23">
        <v>3277.48</v>
      </c>
      <c r="I24" s="25">
        <f>B24+D24+E24+F24+C24+G24+H24</f>
        <v>119876.37999999999</v>
      </c>
      <c r="K24" s="4"/>
      <c r="L24" s="4"/>
    </row>
    <row r="25" spans="1:12" ht="18" customHeight="1" x14ac:dyDescent="0.25">
      <c r="A25" s="8" t="s">
        <v>9</v>
      </c>
      <c r="B25" s="39"/>
      <c r="C25" s="6"/>
      <c r="D25" s="6"/>
      <c r="E25" s="6"/>
      <c r="F25" s="7"/>
      <c r="G25" s="7"/>
      <c r="H25" s="7"/>
      <c r="I25" s="6"/>
    </row>
    <row r="26" spans="1:12" x14ac:dyDescent="0.25">
      <c r="A26" s="13" t="s">
        <v>6</v>
      </c>
      <c r="B26" s="29">
        <v>0</v>
      </c>
      <c r="C26" s="23">
        <v>25570</v>
      </c>
      <c r="D26" s="23">
        <v>9415.92</v>
      </c>
      <c r="E26" s="26">
        <v>0</v>
      </c>
      <c r="F26" s="23">
        <v>0</v>
      </c>
      <c r="G26" s="23">
        <v>0</v>
      </c>
      <c r="H26" s="23">
        <v>0</v>
      </c>
      <c r="I26" s="25">
        <f>B26+D26+E26+F26+C26+G26+H26</f>
        <v>34985.919999999998</v>
      </c>
    </row>
    <row r="27" spans="1:12" x14ac:dyDescent="0.25">
      <c r="A27" s="13" t="s">
        <v>29</v>
      </c>
      <c r="B27" s="29">
        <v>0</v>
      </c>
      <c r="C27" s="23">
        <v>22602</v>
      </c>
      <c r="D27" s="23">
        <v>6.0460000000000003</v>
      </c>
      <c r="E27" s="26">
        <v>0</v>
      </c>
      <c r="F27" s="23">
        <v>0</v>
      </c>
      <c r="G27" s="23">
        <v>0</v>
      </c>
      <c r="H27" s="23">
        <v>2829.9</v>
      </c>
      <c r="I27" s="25">
        <f>B27+D27+E27+F27+C27+G27+H27</f>
        <v>25437.946</v>
      </c>
    </row>
    <row r="28" spans="1:12" x14ac:dyDescent="0.25">
      <c r="A28" s="13" t="s">
        <v>30</v>
      </c>
      <c r="B28" s="29">
        <v>0</v>
      </c>
      <c r="C28" s="23">
        <v>26550</v>
      </c>
      <c r="D28" s="23">
        <v>0</v>
      </c>
      <c r="E28" s="26">
        <v>0</v>
      </c>
      <c r="F28" s="23">
        <v>0</v>
      </c>
      <c r="G28" s="23">
        <v>0</v>
      </c>
      <c r="H28" s="23">
        <v>882.12</v>
      </c>
      <c r="I28" s="25">
        <f>B28+D28+E28+F28+C28+G28+H28</f>
        <v>27432.12</v>
      </c>
    </row>
    <row r="29" spans="1:12" x14ac:dyDescent="0.25">
      <c r="A29" s="13" t="s">
        <v>32</v>
      </c>
      <c r="B29" s="29">
        <v>0</v>
      </c>
      <c r="C29" s="23">
        <v>35000</v>
      </c>
      <c r="D29" s="23">
        <v>0</v>
      </c>
      <c r="E29" s="26">
        <v>0</v>
      </c>
      <c r="F29" s="23">
        <v>0</v>
      </c>
      <c r="G29" s="23">
        <v>0</v>
      </c>
      <c r="H29" s="23">
        <v>0</v>
      </c>
      <c r="I29" s="25">
        <f>B29+D29+E29+F29+C29+G29+H29</f>
        <v>35000</v>
      </c>
    </row>
    <row r="30" spans="1:12" x14ac:dyDescent="0.25">
      <c r="A30" s="13" t="s">
        <v>35</v>
      </c>
      <c r="B30" s="29">
        <v>0</v>
      </c>
      <c r="C30" s="23">
        <v>36000</v>
      </c>
      <c r="D30" s="23">
        <v>0</v>
      </c>
      <c r="E30" s="26">
        <v>0</v>
      </c>
      <c r="F30" s="23">
        <v>0</v>
      </c>
      <c r="G30" s="23">
        <v>0</v>
      </c>
      <c r="H30" s="23">
        <v>0</v>
      </c>
      <c r="I30" s="25">
        <f>B30+D30+E30+F30+C30+G30+H30</f>
        <v>36000</v>
      </c>
    </row>
    <row r="31" spans="1:12" x14ac:dyDescent="0.25">
      <c r="A31" s="13" t="s">
        <v>36</v>
      </c>
      <c r="B31" s="29">
        <v>0</v>
      </c>
      <c r="C31" s="23">
        <v>42000</v>
      </c>
      <c r="D31" s="23">
        <v>0</v>
      </c>
      <c r="E31" s="26">
        <v>0</v>
      </c>
      <c r="F31" s="23">
        <v>0</v>
      </c>
      <c r="G31" s="23">
        <v>0</v>
      </c>
      <c r="H31" s="23">
        <v>0</v>
      </c>
      <c r="I31" s="25">
        <f>B31+D31+E31+F31+C31+G31+H31</f>
        <v>42000</v>
      </c>
    </row>
    <row r="32" spans="1:12" ht="22.5" customHeight="1" x14ac:dyDescent="0.25">
      <c r="A32" s="8" t="s">
        <v>10</v>
      </c>
      <c r="B32" s="39"/>
      <c r="C32" s="6"/>
      <c r="D32" s="6"/>
      <c r="E32" s="6"/>
      <c r="F32" s="7"/>
      <c r="G32" s="7"/>
      <c r="H32" s="7"/>
      <c r="I32" s="40"/>
    </row>
    <row r="33" spans="1:9" x14ac:dyDescent="0.25">
      <c r="A33" s="13" t="s">
        <v>6</v>
      </c>
      <c r="B33" s="29">
        <v>1354</v>
      </c>
      <c r="C33" s="23">
        <v>8753</v>
      </c>
      <c r="D33" s="23">
        <v>3114.69</v>
      </c>
      <c r="E33" s="23">
        <v>764.4</v>
      </c>
      <c r="F33" s="23">
        <v>0</v>
      </c>
      <c r="G33" s="23">
        <v>232</v>
      </c>
      <c r="H33" s="23">
        <v>0</v>
      </c>
      <c r="I33" s="25">
        <f>B33+D33+E33+F33+C33+G33+H33</f>
        <v>14218.09</v>
      </c>
    </row>
    <row r="34" spans="1:9" x14ac:dyDescent="0.25">
      <c r="A34" s="13" t="s">
        <v>29</v>
      </c>
      <c r="B34" s="29">
        <v>1405</v>
      </c>
      <c r="C34" s="23">
        <v>10191</v>
      </c>
      <c r="D34" s="23">
        <v>2329.77</v>
      </c>
      <c r="E34" s="23">
        <v>724.7</v>
      </c>
      <c r="F34" s="23">
        <v>0</v>
      </c>
      <c r="G34" s="23">
        <v>242.5</v>
      </c>
      <c r="H34" s="23">
        <v>329.92</v>
      </c>
      <c r="I34" s="25">
        <f>B34+D34+E34+F34+C34+G34+H34</f>
        <v>15222.890000000001</v>
      </c>
    </row>
    <row r="35" spans="1:9" x14ac:dyDescent="0.25">
      <c r="A35" s="13" t="s">
        <v>31</v>
      </c>
      <c r="B35" s="29">
        <v>1581</v>
      </c>
      <c r="C35" s="23">
        <v>12000</v>
      </c>
      <c r="D35" s="23">
        <v>2669.84</v>
      </c>
      <c r="E35" s="23">
        <v>690</v>
      </c>
      <c r="F35" s="23">
        <v>0</v>
      </c>
      <c r="G35" s="23">
        <v>198</v>
      </c>
      <c r="H35" s="23">
        <v>567.57000000000005</v>
      </c>
      <c r="I35" s="25">
        <f>B35+D35+E35+F35+C35+G35+H35</f>
        <v>17706.41</v>
      </c>
    </row>
    <row r="36" spans="1:9" x14ac:dyDescent="0.25">
      <c r="A36" s="13" t="s">
        <v>33</v>
      </c>
      <c r="B36" s="29">
        <v>1675</v>
      </c>
      <c r="C36" s="23">
        <v>14500</v>
      </c>
      <c r="D36" s="23">
        <v>2936.83</v>
      </c>
      <c r="E36" s="23">
        <v>825</v>
      </c>
      <c r="F36" s="23">
        <v>0</v>
      </c>
      <c r="G36" s="23">
        <v>229.6</v>
      </c>
      <c r="H36" s="23">
        <v>567.57000000000005</v>
      </c>
      <c r="I36" s="25">
        <f>B36+D36+E36+F36+C36+G36+H36</f>
        <v>20734</v>
      </c>
    </row>
    <row r="37" spans="1:9" x14ac:dyDescent="0.25">
      <c r="A37" s="13" t="s">
        <v>35</v>
      </c>
      <c r="B37" s="29">
        <v>1758</v>
      </c>
      <c r="C37" s="23">
        <v>13500</v>
      </c>
      <c r="D37" s="23">
        <v>3230.51</v>
      </c>
      <c r="E37" s="23">
        <v>825</v>
      </c>
      <c r="F37" s="23">
        <v>0</v>
      </c>
      <c r="G37" s="23">
        <v>252</v>
      </c>
      <c r="H37" s="23">
        <v>567.57000000000005</v>
      </c>
      <c r="I37" s="25">
        <f>B37+D37+E37+F37+C37+G37+H37</f>
        <v>20133.080000000002</v>
      </c>
    </row>
    <row r="38" spans="1:9" x14ac:dyDescent="0.25">
      <c r="A38" s="13" t="s">
        <v>36</v>
      </c>
      <c r="B38" s="29">
        <v>1845</v>
      </c>
      <c r="C38" s="23">
        <v>11300</v>
      </c>
      <c r="D38" s="23">
        <v>3553.56</v>
      </c>
      <c r="E38" s="23">
        <v>825</v>
      </c>
      <c r="F38" s="23">
        <v>0</v>
      </c>
      <c r="G38" s="23">
        <v>217</v>
      </c>
      <c r="H38" s="23">
        <v>567.57000000000005</v>
      </c>
      <c r="I38" s="25">
        <f>B38+D38+E38+F38+C38+G38+H38</f>
        <v>18308.129999999997</v>
      </c>
    </row>
    <row r="39" spans="1:9" ht="22.5" customHeight="1" x14ac:dyDescent="0.25">
      <c r="A39" s="8" t="s">
        <v>11</v>
      </c>
      <c r="B39" s="39"/>
      <c r="C39" s="6"/>
      <c r="D39" s="6"/>
      <c r="E39" s="6"/>
      <c r="F39" s="6"/>
      <c r="G39" s="6"/>
      <c r="H39" s="6"/>
      <c r="I39" s="40"/>
    </row>
    <row r="40" spans="1:9" x14ac:dyDescent="0.25">
      <c r="A40" s="13" t="s">
        <v>6</v>
      </c>
      <c r="B40" s="29">
        <v>0</v>
      </c>
      <c r="C40" s="23">
        <v>422</v>
      </c>
      <c r="D40" s="23">
        <v>118.6</v>
      </c>
      <c r="E40" s="26">
        <v>0</v>
      </c>
      <c r="F40" s="23">
        <v>0</v>
      </c>
      <c r="G40" s="23">
        <v>0</v>
      </c>
      <c r="H40" s="23">
        <v>0</v>
      </c>
      <c r="I40" s="25">
        <f>B40+D40+E40+F40+C40+G40+H40</f>
        <v>540.6</v>
      </c>
    </row>
    <row r="41" spans="1:9" x14ac:dyDescent="0.25">
      <c r="A41" s="13" t="s">
        <v>29</v>
      </c>
      <c r="B41" s="29">
        <v>0</v>
      </c>
      <c r="C41" s="23">
        <v>562</v>
      </c>
      <c r="D41" s="23">
        <v>0</v>
      </c>
      <c r="E41" s="26">
        <v>0</v>
      </c>
      <c r="F41" s="23">
        <v>0</v>
      </c>
      <c r="G41" s="23">
        <v>0</v>
      </c>
      <c r="H41" s="23">
        <v>0</v>
      </c>
      <c r="I41" s="25">
        <f>B41+D41+E41+F41+C41+G41+H41</f>
        <v>562</v>
      </c>
    </row>
    <row r="42" spans="1:9" x14ac:dyDescent="0.25">
      <c r="A42" s="13" t="s">
        <v>31</v>
      </c>
      <c r="B42" s="29">
        <v>0</v>
      </c>
      <c r="C42" s="23">
        <v>620</v>
      </c>
      <c r="D42" s="23">
        <v>0</v>
      </c>
      <c r="E42" s="26">
        <v>0</v>
      </c>
      <c r="F42" s="23">
        <v>0</v>
      </c>
      <c r="G42" s="23">
        <v>0</v>
      </c>
      <c r="H42" s="23">
        <v>0</v>
      </c>
      <c r="I42" s="25">
        <f>B42+D42+E42+F42+C42+G42+H42</f>
        <v>620</v>
      </c>
    </row>
    <row r="43" spans="1:9" x14ac:dyDescent="0.25">
      <c r="A43" s="13" t="s">
        <v>32</v>
      </c>
      <c r="B43" s="29">
        <v>0</v>
      </c>
      <c r="C43" s="23">
        <v>650</v>
      </c>
      <c r="D43" s="23">
        <v>0</v>
      </c>
      <c r="E43" s="26">
        <v>0</v>
      </c>
      <c r="F43" s="23">
        <v>0</v>
      </c>
      <c r="G43" s="23">
        <v>0</v>
      </c>
      <c r="H43" s="23">
        <v>0</v>
      </c>
      <c r="I43" s="25">
        <f>B43+D43+E43+F43+C43+G43+H43</f>
        <v>650</v>
      </c>
    </row>
    <row r="44" spans="1:9" x14ac:dyDescent="0.25">
      <c r="A44" s="13" t="s">
        <v>35</v>
      </c>
      <c r="B44" s="29">
        <v>0</v>
      </c>
      <c r="C44" s="23">
        <v>670</v>
      </c>
      <c r="D44" s="23">
        <v>0</v>
      </c>
      <c r="E44" s="26">
        <v>0</v>
      </c>
      <c r="F44" s="23">
        <v>0</v>
      </c>
      <c r="G44" s="23">
        <v>0</v>
      </c>
      <c r="H44" s="23">
        <v>0</v>
      </c>
      <c r="I44" s="25">
        <f>B44+D44+E44+F44+C44+G44+H44</f>
        <v>670</v>
      </c>
    </row>
    <row r="45" spans="1:9" x14ac:dyDescent="0.25">
      <c r="A45" s="13" t="s">
        <v>36</v>
      </c>
      <c r="B45" s="29">
        <v>0</v>
      </c>
      <c r="C45" s="23">
        <v>600</v>
      </c>
      <c r="D45" s="23">
        <v>0</v>
      </c>
      <c r="E45" s="26">
        <v>0</v>
      </c>
      <c r="F45" s="23">
        <v>0</v>
      </c>
      <c r="G45" s="23">
        <v>0</v>
      </c>
      <c r="H45" s="23">
        <v>0</v>
      </c>
      <c r="I45" s="25">
        <f>B45+D45+E45+F45+C45+G45+H45</f>
        <v>600</v>
      </c>
    </row>
    <row r="46" spans="1:9" ht="24.75" customHeight="1" x14ac:dyDescent="0.25">
      <c r="A46" s="8" t="s">
        <v>12</v>
      </c>
      <c r="B46" s="39"/>
      <c r="C46" s="6"/>
      <c r="D46" s="6"/>
      <c r="E46" s="6"/>
      <c r="F46" s="6"/>
      <c r="G46" s="6"/>
      <c r="H46" s="6"/>
      <c r="I46" s="40"/>
    </row>
    <row r="47" spans="1:9" x14ac:dyDescent="0.25">
      <c r="A47" s="13" t="s">
        <v>37</v>
      </c>
      <c r="B47" s="29">
        <v>0</v>
      </c>
      <c r="C47" s="23">
        <v>521</v>
      </c>
      <c r="D47" s="23">
        <v>2958.7</v>
      </c>
      <c r="E47" s="26">
        <v>0</v>
      </c>
      <c r="F47" s="25">
        <v>0</v>
      </c>
      <c r="G47" s="25">
        <v>0</v>
      </c>
      <c r="H47" s="25">
        <v>0</v>
      </c>
      <c r="I47" s="25">
        <f>B47+D47+E47+F47+C47+G47+H47</f>
        <v>3479.7</v>
      </c>
    </row>
    <row r="48" spans="1:9" x14ac:dyDescent="0.25">
      <c r="A48" s="13" t="s">
        <v>29</v>
      </c>
      <c r="B48" s="29">
        <v>0</v>
      </c>
      <c r="C48" s="23">
        <v>0</v>
      </c>
      <c r="D48" s="23">
        <v>0</v>
      </c>
      <c r="E48" s="26">
        <v>0</v>
      </c>
      <c r="F48" s="25">
        <v>0</v>
      </c>
      <c r="G48" s="25">
        <v>0</v>
      </c>
      <c r="H48" s="25">
        <v>0.20899999999999999</v>
      </c>
      <c r="I48" s="25">
        <f>B48+D48+E48+F48+C48+G48+H48</f>
        <v>0.20899999999999999</v>
      </c>
    </row>
    <row r="49" spans="1:9" x14ac:dyDescent="0.25">
      <c r="A49" s="13" t="s">
        <v>30</v>
      </c>
      <c r="B49" s="29">
        <v>0</v>
      </c>
      <c r="C49" s="23">
        <v>106</v>
      </c>
      <c r="D49" s="23">
        <v>0</v>
      </c>
      <c r="E49" s="26">
        <v>0</v>
      </c>
      <c r="F49" s="25">
        <v>0</v>
      </c>
      <c r="G49" s="25">
        <v>0</v>
      </c>
      <c r="H49" s="25">
        <v>0</v>
      </c>
      <c r="I49" s="25">
        <f>B49+D49+E49+F49+C49+G49+H49</f>
        <v>106</v>
      </c>
    </row>
    <row r="50" spans="1:9" x14ac:dyDescent="0.25">
      <c r="A50" s="13" t="s">
        <v>32</v>
      </c>
      <c r="B50" s="29">
        <v>0</v>
      </c>
      <c r="C50" s="23">
        <v>683</v>
      </c>
      <c r="D50" s="23">
        <v>0.31</v>
      </c>
      <c r="E50" s="26">
        <v>0</v>
      </c>
      <c r="F50" s="25">
        <v>0</v>
      </c>
      <c r="G50" s="25">
        <v>0</v>
      </c>
      <c r="H50" s="25">
        <v>0</v>
      </c>
      <c r="I50" s="25">
        <f>B50+D50+E50+F50+C50+G50+H50</f>
        <v>683.31</v>
      </c>
    </row>
    <row r="51" spans="1:9" x14ac:dyDescent="0.25">
      <c r="A51" s="13" t="s">
        <v>38</v>
      </c>
      <c r="B51" s="29">
        <v>0</v>
      </c>
      <c r="C51" s="23">
        <v>1420</v>
      </c>
      <c r="D51" s="23">
        <v>0.4</v>
      </c>
      <c r="E51" s="26">
        <v>0</v>
      </c>
      <c r="F51" s="25">
        <v>0</v>
      </c>
      <c r="G51" s="25">
        <v>0</v>
      </c>
      <c r="H51" s="25">
        <v>0</v>
      </c>
      <c r="I51" s="25">
        <f>B51+D51+E51+F51+C51+G51+H51</f>
        <v>1420.4</v>
      </c>
    </row>
    <row r="52" spans="1:9" x14ac:dyDescent="0.25">
      <c r="A52" s="13" t="s">
        <v>36</v>
      </c>
      <c r="B52" s="29">
        <v>0</v>
      </c>
      <c r="C52" s="23">
        <v>600</v>
      </c>
      <c r="D52" s="23">
        <v>0.5</v>
      </c>
      <c r="E52" s="26">
        <v>0</v>
      </c>
      <c r="F52" s="25">
        <v>0</v>
      </c>
      <c r="G52" s="25">
        <v>0</v>
      </c>
      <c r="H52" s="25">
        <v>0</v>
      </c>
      <c r="I52" s="25">
        <f>B52+D52+E52+F52+C52+G52+H52</f>
        <v>600.5</v>
      </c>
    </row>
    <row r="53" spans="1:9" ht="35.25" customHeight="1" x14ac:dyDescent="0.25">
      <c r="A53" s="8" t="s">
        <v>13</v>
      </c>
      <c r="B53" s="39"/>
      <c r="C53" s="6"/>
      <c r="D53" s="6"/>
      <c r="E53" s="6"/>
      <c r="F53" s="6"/>
      <c r="G53" s="6"/>
      <c r="H53" s="6"/>
      <c r="I53" s="40"/>
    </row>
    <row r="54" spans="1:9" x14ac:dyDescent="0.25">
      <c r="A54" s="13" t="s">
        <v>37</v>
      </c>
      <c r="B54" s="29">
        <v>3179</v>
      </c>
      <c r="C54" s="23">
        <v>20858</v>
      </c>
      <c r="D54" s="23">
        <v>6783.55</v>
      </c>
      <c r="E54" s="23">
        <v>1821.5</v>
      </c>
      <c r="F54" s="23">
        <v>0</v>
      </c>
      <c r="G54" s="23">
        <v>501</v>
      </c>
      <c r="H54" s="23">
        <v>0</v>
      </c>
      <c r="I54" s="25">
        <f>B54+D54+E54+F54+C54+G54+H54</f>
        <v>33143.050000000003</v>
      </c>
    </row>
    <row r="55" spans="1:9" x14ac:dyDescent="0.25">
      <c r="A55" s="13" t="s">
        <v>29</v>
      </c>
      <c r="B55" s="29">
        <v>3703</v>
      </c>
      <c r="C55" s="23">
        <v>16799</v>
      </c>
      <c r="D55" s="23">
        <v>5732.08</v>
      </c>
      <c r="E55" s="23">
        <v>1716.4</v>
      </c>
      <c r="F55" s="23">
        <v>0</v>
      </c>
      <c r="G55" s="23">
        <v>548.1</v>
      </c>
      <c r="H55" s="23">
        <v>880.51</v>
      </c>
      <c r="I55" s="25">
        <f>B55+D55+E55+F55+C55+G55+H55</f>
        <v>29379.089999999997</v>
      </c>
    </row>
    <row r="56" spans="1:9" x14ac:dyDescent="0.25">
      <c r="A56" s="13" t="s">
        <v>30</v>
      </c>
      <c r="B56" s="29">
        <v>3217</v>
      </c>
      <c r="C56" s="23">
        <v>17600</v>
      </c>
      <c r="D56" s="23">
        <v>7085.55</v>
      </c>
      <c r="E56" s="23">
        <v>1675</v>
      </c>
      <c r="F56" s="23">
        <v>0</v>
      </c>
      <c r="G56" s="23">
        <v>481.4</v>
      </c>
      <c r="H56" s="23">
        <v>1356.73</v>
      </c>
      <c r="I56" s="25">
        <f>B56+D56+E56+F56+C56+G56+H56</f>
        <v>31415.68</v>
      </c>
    </row>
    <row r="57" spans="1:9" x14ac:dyDescent="0.25">
      <c r="A57" s="13" t="s">
        <v>32</v>
      </c>
      <c r="B57" s="29">
        <v>3410</v>
      </c>
      <c r="C57" s="23">
        <v>29000</v>
      </c>
      <c r="D57" s="23">
        <v>7156.41</v>
      </c>
      <c r="E57" s="23">
        <v>2100</v>
      </c>
      <c r="F57" s="23">
        <v>0</v>
      </c>
      <c r="G57" s="23">
        <v>540</v>
      </c>
      <c r="H57" s="23">
        <v>1356.73</v>
      </c>
      <c r="I57" s="25">
        <f>B57+D57+E57+F57+C57+G57+H57</f>
        <v>43563.140000000007</v>
      </c>
    </row>
    <row r="58" spans="1:9" x14ac:dyDescent="0.25">
      <c r="A58" s="13" t="s">
        <v>38</v>
      </c>
      <c r="B58" s="29">
        <v>3581</v>
      </c>
      <c r="C58" s="23">
        <v>31500</v>
      </c>
      <c r="D58" s="23">
        <v>7227.97</v>
      </c>
      <c r="E58" s="23">
        <v>2100</v>
      </c>
      <c r="F58" s="23">
        <v>0</v>
      </c>
      <c r="G58" s="23">
        <v>518.5</v>
      </c>
      <c r="H58" s="23">
        <v>1356.73</v>
      </c>
      <c r="I58" s="25">
        <f>B58+D58+E58+F58+C58+G58+H58</f>
        <v>46284.200000000004</v>
      </c>
    </row>
    <row r="59" spans="1:9" x14ac:dyDescent="0.25">
      <c r="A59" s="13" t="s">
        <v>36</v>
      </c>
      <c r="B59" s="29">
        <v>3760</v>
      </c>
      <c r="C59" s="23">
        <v>31000</v>
      </c>
      <c r="D59" s="23">
        <v>7300.25</v>
      </c>
      <c r="E59" s="23">
        <v>2100</v>
      </c>
      <c r="F59" s="23">
        <v>0</v>
      </c>
      <c r="G59" s="23">
        <v>562.5</v>
      </c>
      <c r="H59" s="23">
        <v>1356.73</v>
      </c>
      <c r="I59" s="25">
        <f>B59+D59+E59+F59+C59+G59+H59</f>
        <v>46079.48</v>
      </c>
    </row>
    <row r="60" spans="1:9" ht="62.25" customHeight="1" x14ac:dyDescent="0.25">
      <c r="A60" s="8" t="s">
        <v>14</v>
      </c>
      <c r="B60" s="39"/>
      <c r="C60" s="6"/>
      <c r="D60" s="6"/>
      <c r="E60" s="6"/>
      <c r="F60" s="6"/>
      <c r="G60" s="6"/>
      <c r="H60" s="6"/>
      <c r="I60" s="40"/>
    </row>
    <row r="61" spans="1:9" x14ac:dyDescent="0.25">
      <c r="A61" s="13" t="s">
        <v>37</v>
      </c>
      <c r="B61" s="29">
        <v>0</v>
      </c>
      <c r="C61" s="25">
        <v>0</v>
      </c>
      <c r="D61" s="25">
        <v>0</v>
      </c>
      <c r="E61" s="26">
        <v>0</v>
      </c>
      <c r="F61" s="25">
        <v>0</v>
      </c>
      <c r="G61" s="25">
        <v>4.9000000000000004</v>
      </c>
      <c r="H61" s="25">
        <v>0</v>
      </c>
      <c r="I61" s="25">
        <f>B61+D61+E61+F61+C61+G61+H61</f>
        <v>4.9000000000000004</v>
      </c>
    </row>
    <row r="62" spans="1:9" x14ac:dyDescent="0.25">
      <c r="A62" s="13" t="s">
        <v>29</v>
      </c>
      <c r="B62" s="29">
        <v>0</v>
      </c>
      <c r="C62" s="25">
        <v>0</v>
      </c>
      <c r="D62" s="25">
        <v>0</v>
      </c>
      <c r="E62" s="26">
        <v>0</v>
      </c>
      <c r="F62" s="25">
        <v>0</v>
      </c>
      <c r="G62" s="25">
        <v>4.9000000000000004</v>
      </c>
      <c r="H62" s="25">
        <v>0</v>
      </c>
      <c r="I62" s="25">
        <f>B62+D62+E62+F62+C62+G62+H62</f>
        <v>4.9000000000000004</v>
      </c>
    </row>
    <row r="63" spans="1:9" x14ac:dyDescent="0.25">
      <c r="A63" s="13" t="s">
        <v>30</v>
      </c>
      <c r="B63" s="29">
        <v>0</v>
      </c>
      <c r="C63" s="25">
        <v>0</v>
      </c>
      <c r="D63" s="25">
        <v>0</v>
      </c>
      <c r="E63" s="26">
        <v>0</v>
      </c>
      <c r="F63" s="25">
        <v>0</v>
      </c>
      <c r="G63" s="25">
        <v>4.9000000000000004</v>
      </c>
      <c r="H63" s="25">
        <v>0</v>
      </c>
      <c r="I63" s="25">
        <f>B63+D63+E63+F63+C63+G63+H63</f>
        <v>4.9000000000000004</v>
      </c>
    </row>
    <row r="64" spans="1:9" x14ac:dyDescent="0.25">
      <c r="A64" s="13" t="s">
        <v>32</v>
      </c>
      <c r="B64" s="29">
        <v>0</v>
      </c>
      <c r="C64" s="25">
        <v>0</v>
      </c>
      <c r="D64" s="25">
        <v>0</v>
      </c>
      <c r="E64" s="26">
        <v>0</v>
      </c>
      <c r="F64" s="25">
        <v>0</v>
      </c>
      <c r="G64" s="25">
        <v>4.9000000000000004</v>
      </c>
      <c r="H64" s="25">
        <v>0</v>
      </c>
      <c r="I64" s="25">
        <f>B64+D64+E64+F64+C64+G64+H64</f>
        <v>4.9000000000000004</v>
      </c>
    </row>
    <row r="65" spans="1:9" x14ac:dyDescent="0.25">
      <c r="A65" s="13" t="s">
        <v>38</v>
      </c>
      <c r="B65" s="29">
        <v>0</v>
      </c>
      <c r="C65" s="25">
        <v>0</v>
      </c>
      <c r="D65" s="25">
        <v>0</v>
      </c>
      <c r="E65" s="26">
        <v>0</v>
      </c>
      <c r="F65" s="25">
        <v>0</v>
      </c>
      <c r="G65" s="25">
        <v>4.9000000000000004</v>
      </c>
      <c r="H65" s="25">
        <v>0</v>
      </c>
      <c r="I65" s="25">
        <f>B65+D65+E65+F65+C65+G65+H65</f>
        <v>4.9000000000000004</v>
      </c>
    </row>
    <row r="66" spans="1:9" x14ac:dyDescent="0.25">
      <c r="A66" s="13" t="s">
        <v>36</v>
      </c>
      <c r="B66" s="29">
        <v>0</v>
      </c>
      <c r="C66" s="25">
        <v>0</v>
      </c>
      <c r="D66" s="25">
        <v>0</v>
      </c>
      <c r="E66" s="26">
        <v>0</v>
      </c>
      <c r="F66" s="25">
        <v>0</v>
      </c>
      <c r="G66" s="25">
        <v>4.9000000000000004</v>
      </c>
      <c r="H66" s="25">
        <v>0</v>
      </c>
      <c r="I66" s="25">
        <f>B66+D66+E66+F66+C66+G66+H66</f>
        <v>4.9000000000000004</v>
      </c>
    </row>
    <row r="67" spans="1:9" ht="69" customHeight="1" x14ac:dyDescent="0.25">
      <c r="A67" s="8" t="s">
        <v>15</v>
      </c>
      <c r="B67" s="39"/>
      <c r="C67" s="6"/>
      <c r="D67" s="6"/>
      <c r="E67" s="6"/>
      <c r="F67" s="6"/>
      <c r="G67" s="6"/>
      <c r="H67" s="6"/>
      <c r="I67" s="40"/>
    </row>
    <row r="68" spans="1:9" x14ac:dyDescent="0.25">
      <c r="A68" s="13" t="s">
        <v>37</v>
      </c>
      <c r="B68" s="29">
        <v>1392</v>
      </c>
      <c r="C68" s="25">
        <v>0</v>
      </c>
      <c r="D68" s="25">
        <v>0</v>
      </c>
      <c r="E68" s="23">
        <v>403.5</v>
      </c>
      <c r="F68" s="25">
        <v>0</v>
      </c>
      <c r="G68" s="25">
        <v>32</v>
      </c>
      <c r="H68" s="25">
        <v>0</v>
      </c>
      <c r="I68" s="25">
        <f>B68+D68+E68+F68+C68+G68+H68</f>
        <v>1827.5</v>
      </c>
    </row>
    <row r="69" spans="1:9" x14ac:dyDescent="0.25">
      <c r="A69" s="13" t="s">
        <v>29</v>
      </c>
      <c r="B69" s="29">
        <v>1332</v>
      </c>
      <c r="C69" s="25">
        <v>0</v>
      </c>
      <c r="D69" s="25">
        <v>1338.31</v>
      </c>
      <c r="E69" s="23">
        <v>30.6</v>
      </c>
      <c r="F69" s="25">
        <v>0</v>
      </c>
      <c r="G69" s="25">
        <v>30.1</v>
      </c>
      <c r="H69" s="25">
        <v>0</v>
      </c>
      <c r="I69" s="25">
        <f>B69+D69+E69+F69+C69+G69+H69</f>
        <v>2731.0099999999998</v>
      </c>
    </row>
    <row r="70" spans="1:9" x14ac:dyDescent="0.25">
      <c r="A70" s="13" t="s">
        <v>30</v>
      </c>
      <c r="B70" s="29">
        <v>1325</v>
      </c>
      <c r="C70" s="25">
        <v>0</v>
      </c>
      <c r="D70" s="25">
        <v>545.58000000000004</v>
      </c>
      <c r="E70" s="23">
        <v>159.9</v>
      </c>
      <c r="F70" s="25">
        <v>0</v>
      </c>
      <c r="G70" s="25">
        <v>33</v>
      </c>
      <c r="H70" s="25">
        <v>176.19</v>
      </c>
      <c r="I70" s="25">
        <f>B70+D70+E70+F70+C70+G70+H70</f>
        <v>2239.67</v>
      </c>
    </row>
    <row r="71" spans="1:9" x14ac:dyDescent="0.25">
      <c r="A71" s="13" t="s">
        <v>32</v>
      </c>
      <c r="B71" s="29">
        <v>1458</v>
      </c>
      <c r="C71" s="25">
        <v>0</v>
      </c>
      <c r="D71" s="25">
        <v>650</v>
      </c>
      <c r="E71" s="23">
        <v>230</v>
      </c>
      <c r="F71" s="25">
        <v>0</v>
      </c>
      <c r="G71" s="25">
        <v>35</v>
      </c>
      <c r="H71" s="25">
        <v>176.19</v>
      </c>
      <c r="I71" s="25">
        <f>B71+D71+E71+F71+C71+G71+H71</f>
        <v>2549.19</v>
      </c>
    </row>
    <row r="72" spans="1:9" x14ac:dyDescent="0.25">
      <c r="A72" s="13" t="s">
        <v>38</v>
      </c>
      <c r="B72" s="29">
        <v>1545</v>
      </c>
      <c r="C72" s="25">
        <v>0</v>
      </c>
      <c r="D72" s="25">
        <v>700</v>
      </c>
      <c r="E72" s="23">
        <v>250</v>
      </c>
      <c r="F72" s="25">
        <v>0</v>
      </c>
      <c r="G72" s="25">
        <v>35</v>
      </c>
      <c r="H72" s="25">
        <v>176.19</v>
      </c>
      <c r="I72" s="25">
        <f>B72+D72+E72+F72+C72+G72+H72</f>
        <v>2706.19</v>
      </c>
    </row>
    <row r="73" spans="1:9" x14ac:dyDescent="0.25">
      <c r="A73" s="13" t="s">
        <v>36</v>
      </c>
      <c r="B73" s="29">
        <v>1622</v>
      </c>
      <c r="C73" s="25">
        <v>0</v>
      </c>
      <c r="D73" s="25">
        <v>800</v>
      </c>
      <c r="E73" s="23">
        <v>280</v>
      </c>
      <c r="F73" s="25">
        <v>0</v>
      </c>
      <c r="G73" s="25">
        <v>35</v>
      </c>
      <c r="H73" s="25">
        <v>176.19</v>
      </c>
      <c r="I73" s="25">
        <f>B73+D73+E73+F73+C73+G73+H73</f>
        <v>2913.19</v>
      </c>
    </row>
    <row r="74" spans="1:9" ht="33.75" customHeight="1" x14ac:dyDescent="0.25">
      <c r="A74" s="8" t="s">
        <v>16</v>
      </c>
      <c r="B74" s="39"/>
      <c r="C74" s="6"/>
      <c r="D74" s="6"/>
      <c r="E74" s="6"/>
      <c r="F74" s="6"/>
      <c r="G74" s="6"/>
      <c r="H74" s="6"/>
      <c r="I74" s="40"/>
    </row>
    <row r="75" spans="1:9" x14ac:dyDescent="0.25">
      <c r="A75" s="13" t="s">
        <v>37</v>
      </c>
      <c r="B75" s="29">
        <v>14</v>
      </c>
      <c r="C75" s="23">
        <v>0</v>
      </c>
      <c r="D75" s="23">
        <v>10.32</v>
      </c>
      <c r="E75" s="23">
        <v>2.4</v>
      </c>
      <c r="F75" s="25">
        <v>0</v>
      </c>
      <c r="G75" s="25">
        <v>2.9</v>
      </c>
      <c r="H75" s="25">
        <v>0</v>
      </c>
      <c r="I75" s="25">
        <f>B75+D75+E75+F75+C75+G75+H75</f>
        <v>29.619999999999997</v>
      </c>
    </row>
    <row r="76" spans="1:9" x14ac:dyDescent="0.25">
      <c r="A76" s="13" t="s">
        <v>29</v>
      </c>
      <c r="B76" s="29">
        <v>7</v>
      </c>
      <c r="C76" s="23">
        <v>1328</v>
      </c>
      <c r="D76" s="23">
        <v>10</v>
      </c>
      <c r="E76" s="23">
        <v>1.8</v>
      </c>
      <c r="F76" s="25">
        <v>0</v>
      </c>
      <c r="G76" s="25">
        <v>2.9</v>
      </c>
      <c r="H76" s="25">
        <v>0</v>
      </c>
      <c r="I76" s="25">
        <f>B76+D76+E76+F76+C76+G76+H76</f>
        <v>1349.7</v>
      </c>
    </row>
    <row r="77" spans="1:9" x14ac:dyDescent="0.25">
      <c r="A77" s="13" t="s">
        <v>30</v>
      </c>
      <c r="B77" s="29">
        <v>7</v>
      </c>
      <c r="C77" s="23">
        <v>520</v>
      </c>
      <c r="D77" s="23">
        <v>10</v>
      </c>
      <c r="E77" s="23">
        <v>0</v>
      </c>
      <c r="F77" s="25">
        <v>0</v>
      </c>
      <c r="G77" s="25">
        <v>0</v>
      </c>
      <c r="H77" s="25">
        <v>0</v>
      </c>
      <c r="I77" s="25">
        <f>B77+D77+E77+F77+C77+G77+H77</f>
        <v>537</v>
      </c>
    </row>
    <row r="78" spans="1:9" x14ac:dyDescent="0.25">
      <c r="A78" s="13" t="s">
        <v>32</v>
      </c>
      <c r="B78" s="29">
        <v>8</v>
      </c>
      <c r="C78" s="23">
        <v>359</v>
      </c>
      <c r="D78" s="23">
        <v>11</v>
      </c>
      <c r="E78" s="23">
        <v>0</v>
      </c>
      <c r="F78" s="25">
        <v>0</v>
      </c>
      <c r="G78" s="25">
        <v>0</v>
      </c>
      <c r="H78" s="25">
        <v>0</v>
      </c>
      <c r="I78" s="25">
        <f>B78+D78+E78+F78+C78+G78+H78</f>
        <v>378</v>
      </c>
    </row>
    <row r="79" spans="1:9" x14ac:dyDescent="0.25">
      <c r="A79" s="13" t="s">
        <v>38</v>
      </c>
      <c r="B79" s="29">
        <v>9</v>
      </c>
      <c r="C79" s="23">
        <v>300</v>
      </c>
      <c r="D79" s="23">
        <v>12</v>
      </c>
      <c r="E79" s="23">
        <v>0</v>
      </c>
      <c r="F79" s="25">
        <v>0</v>
      </c>
      <c r="G79" s="25">
        <v>0</v>
      </c>
      <c r="H79" s="25">
        <v>0</v>
      </c>
      <c r="I79" s="25">
        <f>B79+D79+E79+F79+C79+G79+H79</f>
        <v>321</v>
      </c>
    </row>
    <row r="80" spans="1:9" x14ac:dyDescent="0.25">
      <c r="A80" s="13" t="s">
        <v>36</v>
      </c>
      <c r="B80" s="29">
        <v>10</v>
      </c>
      <c r="C80" s="23">
        <v>300</v>
      </c>
      <c r="D80" s="23">
        <v>15</v>
      </c>
      <c r="E80" s="23">
        <v>0</v>
      </c>
      <c r="F80" s="25">
        <v>0</v>
      </c>
      <c r="G80" s="25">
        <v>0</v>
      </c>
      <c r="H80" s="25">
        <v>0</v>
      </c>
      <c r="I80" s="25">
        <f>B80+D80+E80+F80+C80+G80+H80</f>
        <v>325</v>
      </c>
    </row>
    <row r="81" spans="1:10" x14ac:dyDescent="0.25">
      <c r="A81" s="8" t="s">
        <v>17</v>
      </c>
      <c r="B81" s="39"/>
      <c r="C81" s="6"/>
      <c r="D81" s="6"/>
      <c r="E81" s="6"/>
      <c r="F81" s="6"/>
      <c r="G81" s="6"/>
      <c r="H81" s="6"/>
      <c r="I81" s="40"/>
    </row>
    <row r="82" spans="1:10" x14ac:dyDescent="0.25">
      <c r="A82" s="13" t="s">
        <v>37</v>
      </c>
      <c r="B82" s="29">
        <v>3</v>
      </c>
      <c r="C82" s="23">
        <v>80</v>
      </c>
      <c r="D82" s="23">
        <v>265.12</v>
      </c>
      <c r="E82" s="26">
        <v>0</v>
      </c>
      <c r="F82" s="25">
        <v>0</v>
      </c>
      <c r="G82" s="25">
        <v>0</v>
      </c>
      <c r="H82" s="25">
        <v>0</v>
      </c>
      <c r="I82" s="25">
        <f>B82+D82+E82+F82+C82+G82+H82</f>
        <v>348.12</v>
      </c>
    </row>
    <row r="83" spans="1:10" x14ac:dyDescent="0.25">
      <c r="A83" s="13" t="s">
        <v>29</v>
      </c>
      <c r="B83" s="29">
        <v>3</v>
      </c>
      <c r="C83" s="23">
        <v>104</v>
      </c>
      <c r="D83" s="23">
        <v>264.37</v>
      </c>
      <c r="E83" s="26">
        <v>0</v>
      </c>
      <c r="F83" s="25">
        <v>0</v>
      </c>
      <c r="G83" s="25">
        <v>0</v>
      </c>
      <c r="H83" s="25">
        <v>0</v>
      </c>
      <c r="I83" s="25">
        <f>B83+D83+E83+F83+C83+G83+H83</f>
        <v>371.37</v>
      </c>
    </row>
    <row r="84" spans="1:10" x14ac:dyDescent="0.25">
      <c r="A84" s="13" t="s">
        <v>30</v>
      </c>
      <c r="B84" s="29">
        <v>3</v>
      </c>
      <c r="C84" s="23">
        <v>100</v>
      </c>
      <c r="D84" s="23">
        <v>200.51</v>
      </c>
      <c r="E84" s="26">
        <v>0</v>
      </c>
      <c r="F84" s="25">
        <v>0</v>
      </c>
      <c r="G84" s="25">
        <v>0</v>
      </c>
      <c r="H84" s="25">
        <v>0</v>
      </c>
      <c r="I84" s="25">
        <f>B84+D84+E84+F84+C84+G84+H84</f>
        <v>303.51</v>
      </c>
    </row>
    <row r="85" spans="1:10" x14ac:dyDescent="0.25">
      <c r="A85" s="13" t="s">
        <v>32</v>
      </c>
      <c r="B85" s="29">
        <v>3</v>
      </c>
      <c r="C85" s="23">
        <v>120</v>
      </c>
      <c r="D85" s="23">
        <v>220.56</v>
      </c>
      <c r="E85" s="26">
        <v>0</v>
      </c>
      <c r="F85" s="25">
        <v>0</v>
      </c>
      <c r="G85" s="25">
        <v>0</v>
      </c>
      <c r="H85" s="25">
        <v>0</v>
      </c>
      <c r="I85" s="25">
        <f>B85+D85+E85+F85+C85+G85+H85</f>
        <v>343.56</v>
      </c>
    </row>
    <row r="86" spans="1:10" x14ac:dyDescent="0.25">
      <c r="A86" s="13" t="s">
        <v>38</v>
      </c>
      <c r="B86" s="29">
        <v>4</v>
      </c>
      <c r="C86" s="23">
        <v>90</v>
      </c>
      <c r="D86" s="23">
        <v>242.62</v>
      </c>
      <c r="E86" s="26">
        <v>0</v>
      </c>
      <c r="F86" s="25">
        <v>0</v>
      </c>
      <c r="G86" s="25">
        <v>0</v>
      </c>
      <c r="H86" s="25">
        <v>0</v>
      </c>
      <c r="I86" s="25">
        <f>B86+D86+E86+F86+C86+G86+H86</f>
        <v>336.62</v>
      </c>
    </row>
    <row r="87" spans="1:10" x14ac:dyDescent="0.25">
      <c r="A87" s="13" t="s">
        <v>36</v>
      </c>
      <c r="B87" s="29">
        <v>5</v>
      </c>
      <c r="C87" s="23">
        <v>85</v>
      </c>
      <c r="D87" s="23">
        <v>266.88</v>
      </c>
      <c r="E87" s="26">
        <v>0</v>
      </c>
      <c r="F87" s="25">
        <v>0</v>
      </c>
      <c r="G87" s="25">
        <v>0</v>
      </c>
      <c r="H87" s="25">
        <v>0</v>
      </c>
      <c r="I87" s="25">
        <f>B87+D87+E87+F87+C87+G87+H87</f>
        <v>356.88</v>
      </c>
    </row>
    <row r="88" spans="1:10" ht="48" customHeight="1" x14ac:dyDescent="0.25">
      <c r="A88" s="8" t="s">
        <v>18</v>
      </c>
      <c r="B88" s="39"/>
      <c r="C88" s="6"/>
      <c r="D88" s="6"/>
      <c r="E88" s="6"/>
      <c r="F88" s="6"/>
      <c r="G88" s="6"/>
      <c r="H88" s="6"/>
      <c r="I88" s="40"/>
    </row>
    <row r="89" spans="1:10" x14ac:dyDescent="0.25">
      <c r="A89" s="13" t="s">
        <v>37</v>
      </c>
      <c r="B89" s="27">
        <v>2796</v>
      </c>
      <c r="C89" s="23">
        <v>0</v>
      </c>
      <c r="D89" s="23">
        <v>295.87</v>
      </c>
      <c r="E89" s="23">
        <v>68.099999999999994</v>
      </c>
      <c r="F89" s="27">
        <v>0</v>
      </c>
      <c r="G89" s="27">
        <v>0</v>
      </c>
      <c r="H89" s="27">
        <v>0</v>
      </c>
      <c r="I89" s="25">
        <f>B89+D89+E89+F89+C89+G89+H89</f>
        <v>3159.97</v>
      </c>
    </row>
    <row r="90" spans="1:10" x14ac:dyDescent="0.25">
      <c r="A90" s="13" t="s">
        <v>29</v>
      </c>
      <c r="B90" s="27">
        <v>883</v>
      </c>
      <c r="C90" s="23">
        <v>0</v>
      </c>
      <c r="D90" s="23">
        <v>0</v>
      </c>
      <c r="E90" s="23">
        <v>150.80000000000001</v>
      </c>
      <c r="F90" s="27">
        <v>0</v>
      </c>
      <c r="G90" s="27">
        <v>0</v>
      </c>
      <c r="H90" s="27">
        <v>0</v>
      </c>
      <c r="I90" s="25">
        <f>B90+D90+E90+F90+C90+G90+H90</f>
        <v>1033.8</v>
      </c>
    </row>
    <row r="91" spans="1:10" x14ac:dyDescent="0.25">
      <c r="A91" s="13" t="s">
        <v>30</v>
      </c>
      <c r="B91" s="27">
        <v>801</v>
      </c>
      <c r="C91" s="23">
        <v>0</v>
      </c>
      <c r="D91" s="23">
        <v>34.65</v>
      </c>
      <c r="E91" s="23">
        <v>64.900000000000006</v>
      </c>
      <c r="F91" s="27">
        <v>0</v>
      </c>
      <c r="G91" s="27">
        <v>0</v>
      </c>
      <c r="H91" s="27">
        <v>0</v>
      </c>
      <c r="I91" s="25">
        <f>B91+D91+E91+F91+C91+G91+H91</f>
        <v>900.55</v>
      </c>
      <c r="J91" s="4"/>
    </row>
    <row r="92" spans="1:10" x14ac:dyDescent="0.25">
      <c r="A92" s="13" t="s">
        <v>32</v>
      </c>
      <c r="B92" s="27">
        <v>849</v>
      </c>
      <c r="C92" s="23">
        <v>271</v>
      </c>
      <c r="D92" s="23">
        <v>94.6</v>
      </c>
      <c r="E92" s="23">
        <v>50</v>
      </c>
      <c r="F92" s="27">
        <v>0</v>
      </c>
      <c r="G92" s="27">
        <v>0</v>
      </c>
      <c r="H92" s="27">
        <v>0</v>
      </c>
      <c r="I92" s="25">
        <f>B92+D92+E92+F92+C92+G92+H92</f>
        <v>1264.5999999999999</v>
      </c>
    </row>
    <row r="93" spans="1:10" x14ac:dyDescent="0.25">
      <c r="A93" s="13" t="s">
        <v>38</v>
      </c>
      <c r="B93" s="27">
        <v>899</v>
      </c>
      <c r="C93" s="23">
        <v>800</v>
      </c>
      <c r="D93" s="23">
        <v>100</v>
      </c>
      <c r="E93" s="23">
        <v>56</v>
      </c>
      <c r="F93" s="27">
        <v>0</v>
      </c>
      <c r="G93" s="27">
        <v>0</v>
      </c>
      <c r="H93" s="27">
        <v>0</v>
      </c>
      <c r="I93" s="25">
        <f>B93+D93+E93+F93+C93+G93+H93</f>
        <v>1855</v>
      </c>
    </row>
    <row r="94" spans="1:10" x14ac:dyDescent="0.25">
      <c r="A94" s="13" t="s">
        <v>36</v>
      </c>
      <c r="B94" s="27">
        <v>952</v>
      </c>
      <c r="C94" s="23">
        <v>200</v>
      </c>
      <c r="D94" s="23">
        <v>150</v>
      </c>
      <c r="E94" s="23">
        <v>80</v>
      </c>
      <c r="F94" s="27">
        <v>0</v>
      </c>
      <c r="G94" s="27">
        <v>0</v>
      </c>
      <c r="H94" s="27">
        <v>0</v>
      </c>
      <c r="I94" s="25">
        <f>B94+D94+E94+F94+C94+G94+H94</f>
        <v>1382</v>
      </c>
    </row>
    <row r="95" spans="1:10" x14ac:dyDescent="0.25">
      <c r="A95" s="8" t="s">
        <v>19</v>
      </c>
      <c r="B95" s="39"/>
      <c r="C95" s="6"/>
      <c r="D95" s="6"/>
      <c r="E95" s="6"/>
      <c r="F95" s="6"/>
      <c r="G95" s="6"/>
      <c r="H95" s="6"/>
      <c r="I95" s="40"/>
    </row>
    <row r="96" spans="1:10" x14ac:dyDescent="0.25">
      <c r="A96" s="13" t="s">
        <v>37</v>
      </c>
      <c r="B96" s="29">
        <v>706</v>
      </c>
      <c r="C96" s="23">
        <v>519</v>
      </c>
      <c r="D96" s="25">
        <v>0</v>
      </c>
      <c r="E96" s="26">
        <v>0</v>
      </c>
      <c r="F96" s="25">
        <v>0</v>
      </c>
      <c r="G96" s="25">
        <v>9</v>
      </c>
      <c r="H96" s="25">
        <v>0</v>
      </c>
      <c r="I96" s="25">
        <f>B96+D96+E96+F96+C96+G96+H96</f>
        <v>1234</v>
      </c>
    </row>
    <row r="97" spans="1:11" x14ac:dyDescent="0.25">
      <c r="A97" s="13" t="s">
        <v>29</v>
      </c>
      <c r="B97" s="29">
        <v>706</v>
      </c>
      <c r="C97" s="23">
        <v>81</v>
      </c>
      <c r="D97" s="25">
        <v>0</v>
      </c>
      <c r="E97" s="26">
        <v>0</v>
      </c>
      <c r="F97" s="25">
        <v>0</v>
      </c>
      <c r="G97" s="25">
        <v>9</v>
      </c>
      <c r="H97" s="25">
        <v>0</v>
      </c>
      <c r="I97" s="25">
        <f>B97+D97+E97+F97+C97+G97+H97</f>
        <v>796</v>
      </c>
    </row>
    <row r="98" spans="1:11" x14ac:dyDescent="0.25">
      <c r="A98" s="13" t="s">
        <v>30</v>
      </c>
      <c r="B98" s="29">
        <v>982</v>
      </c>
      <c r="C98" s="23">
        <v>0</v>
      </c>
      <c r="D98" s="25">
        <v>0</v>
      </c>
      <c r="E98" s="26">
        <v>7.2</v>
      </c>
      <c r="F98" s="25">
        <v>0</v>
      </c>
      <c r="G98" s="25">
        <v>9</v>
      </c>
      <c r="H98" s="25">
        <v>0</v>
      </c>
      <c r="I98" s="25">
        <f>B98+D98+E98+F98+C98+G98+H98</f>
        <v>998.2</v>
      </c>
    </row>
    <row r="99" spans="1:11" x14ac:dyDescent="0.25">
      <c r="A99" s="13" t="s">
        <v>32</v>
      </c>
      <c r="B99" s="29">
        <v>1050</v>
      </c>
      <c r="C99" s="23">
        <v>320</v>
      </c>
      <c r="D99" s="25">
        <v>0</v>
      </c>
      <c r="E99" s="26">
        <v>18</v>
      </c>
      <c r="F99" s="25">
        <v>0</v>
      </c>
      <c r="G99" s="25">
        <v>9</v>
      </c>
      <c r="H99" s="25">
        <v>0</v>
      </c>
      <c r="I99" s="25">
        <f>B99+D99+E99+F99+C99+G99+H99</f>
        <v>1397</v>
      </c>
    </row>
    <row r="100" spans="1:11" x14ac:dyDescent="0.25">
      <c r="A100" s="13" t="s">
        <v>38</v>
      </c>
      <c r="B100" s="29">
        <v>1102</v>
      </c>
      <c r="C100" s="23">
        <v>300</v>
      </c>
      <c r="D100" s="25">
        <v>0</v>
      </c>
      <c r="E100" s="26">
        <v>18</v>
      </c>
      <c r="F100" s="25">
        <v>0</v>
      </c>
      <c r="G100" s="25">
        <v>9</v>
      </c>
      <c r="H100" s="25">
        <v>0</v>
      </c>
      <c r="I100" s="25">
        <f>B100+D100+E100+F100+C100+G100+H100</f>
        <v>1429</v>
      </c>
    </row>
    <row r="101" spans="1:11" x14ac:dyDescent="0.25">
      <c r="A101" s="13" t="s">
        <v>36</v>
      </c>
      <c r="B101" s="29">
        <v>1157</v>
      </c>
      <c r="C101" s="23">
        <v>300</v>
      </c>
      <c r="D101" s="25">
        <v>0</v>
      </c>
      <c r="E101" s="26">
        <v>18</v>
      </c>
      <c r="F101" s="25">
        <v>0</v>
      </c>
      <c r="G101" s="25">
        <v>9</v>
      </c>
      <c r="H101" s="25">
        <v>0</v>
      </c>
      <c r="I101" s="25">
        <f>B101+D101+E101+F101+C101+G101+H101</f>
        <v>1484</v>
      </c>
    </row>
    <row r="102" spans="1:11" x14ac:dyDescent="0.25">
      <c r="A102" s="8" t="s">
        <v>20</v>
      </c>
      <c r="B102" s="39"/>
      <c r="C102" s="6"/>
      <c r="D102" s="6"/>
      <c r="E102" s="6"/>
      <c r="F102" s="6"/>
      <c r="G102" s="6"/>
      <c r="H102" s="6"/>
      <c r="I102" s="40"/>
    </row>
    <row r="103" spans="1:11" x14ac:dyDescent="0.25">
      <c r="A103" s="13" t="s">
        <v>37</v>
      </c>
      <c r="B103" s="29">
        <v>69</v>
      </c>
      <c r="C103" s="23">
        <v>1198</v>
      </c>
      <c r="D103" s="23">
        <v>0</v>
      </c>
      <c r="E103" s="23">
        <v>0</v>
      </c>
      <c r="F103" s="25">
        <v>0</v>
      </c>
      <c r="G103" s="25">
        <v>36.6</v>
      </c>
      <c r="H103" s="25">
        <v>0</v>
      </c>
      <c r="I103" s="25">
        <f>B103+D103+E103+F103+C103+G103+H103</f>
        <v>1303.5999999999999</v>
      </c>
    </row>
    <row r="104" spans="1:11" x14ac:dyDescent="0.25">
      <c r="A104" s="13" t="s">
        <v>29</v>
      </c>
      <c r="B104" s="29">
        <v>113</v>
      </c>
      <c r="C104" s="23">
        <v>1292</v>
      </c>
      <c r="D104" s="23">
        <v>0</v>
      </c>
      <c r="E104" s="23">
        <v>0</v>
      </c>
      <c r="F104" s="25">
        <v>0</v>
      </c>
      <c r="G104" s="25">
        <v>36.6</v>
      </c>
      <c r="H104" s="25">
        <v>0</v>
      </c>
      <c r="I104" s="25">
        <f>B104+D104+E104+F104+C104+G104+H104</f>
        <v>1441.6</v>
      </c>
    </row>
    <row r="105" spans="1:11" x14ac:dyDescent="0.25">
      <c r="A105" s="13" t="s">
        <v>30</v>
      </c>
      <c r="B105" s="29">
        <v>1081</v>
      </c>
      <c r="C105" s="23">
        <v>1200</v>
      </c>
      <c r="D105" s="23">
        <v>0</v>
      </c>
      <c r="E105" s="23">
        <v>0</v>
      </c>
      <c r="F105" s="25">
        <v>0</v>
      </c>
      <c r="G105" s="25">
        <v>36.6</v>
      </c>
      <c r="H105" s="25">
        <v>0</v>
      </c>
      <c r="I105" s="25">
        <f>B105+D105+E105+F105+C105+G105+H105</f>
        <v>2317.6</v>
      </c>
    </row>
    <row r="106" spans="1:11" x14ac:dyDescent="0.25">
      <c r="A106" s="13" t="s">
        <v>32</v>
      </c>
      <c r="B106" s="29">
        <v>118</v>
      </c>
      <c r="C106" s="23">
        <v>1500</v>
      </c>
      <c r="D106" s="23">
        <v>0</v>
      </c>
      <c r="E106" s="23">
        <v>0</v>
      </c>
      <c r="F106" s="25">
        <v>0</v>
      </c>
      <c r="G106" s="25">
        <v>36.6</v>
      </c>
      <c r="H106" s="25">
        <v>0</v>
      </c>
      <c r="I106" s="25">
        <f>B106+D106+E106+F106+C106+G106+H106</f>
        <v>1654.6</v>
      </c>
    </row>
    <row r="107" spans="1:11" x14ac:dyDescent="0.25">
      <c r="A107" s="13" t="s">
        <v>38</v>
      </c>
      <c r="B107" s="29">
        <v>121</v>
      </c>
      <c r="C107" s="23">
        <v>1500</v>
      </c>
      <c r="D107" s="23">
        <v>0</v>
      </c>
      <c r="E107" s="23">
        <v>0</v>
      </c>
      <c r="F107" s="25">
        <v>0</v>
      </c>
      <c r="G107" s="25">
        <v>36.6</v>
      </c>
      <c r="H107" s="25">
        <v>0</v>
      </c>
      <c r="I107" s="25">
        <f>B107+D107+E107+F107+C107+G107+H107</f>
        <v>1657.6</v>
      </c>
    </row>
    <row r="108" spans="1:11" x14ac:dyDescent="0.25">
      <c r="A108" s="13" t="s">
        <v>36</v>
      </c>
      <c r="B108" s="29">
        <v>127</v>
      </c>
      <c r="C108" s="23">
        <v>1500</v>
      </c>
      <c r="D108" s="23">
        <v>0</v>
      </c>
      <c r="E108" s="23">
        <v>0</v>
      </c>
      <c r="F108" s="25">
        <v>0</v>
      </c>
      <c r="G108" s="25">
        <v>36.6</v>
      </c>
      <c r="H108" s="25">
        <v>0</v>
      </c>
      <c r="I108" s="25">
        <f>B108+D108+E108+F108+C108+G108+H108</f>
        <v>1663.6</v>
      </c>
    </row>
    <row r="109" spans="1:11" ht="28.5" x14ac:dyDescent="0.25">
      <c r="A109" s="9" t="s">
        <v>21</v>
      </c>
      <c r="B109" s="10"/>
      <c r="C109" s="11"/>
      <c r="D109" s="11"/>
      <c r="E109" s="11"/>
      <c r="F109" s="11"/>
      <c r="G109" s="11"/>
      <c r="H109" s="11"/>
      <c r="I109" s="11"/>
    </row>
    <row r="110" spans="1:11" x14ac:dyDescent="0.25">
      <c r="A110" s="12" t="s">
        <v>6</v>
      </c>
      <c r="B110" s="28">
        <f>B112+B113+B114+B115+B116+B117</f>
        <v>3901.23</v>
      </c>
      <c r="C110" s="28">
        <f t="shared" ref="C110:I110" si="0">C112+C113+C114+C115+C116+C117</f>
        <v>3919.5249999999996</v>
      </c>
      <c r="D110" s="28">
        <f t="shared" si="0"/>
        <v>1796.5835499999998</v>
      </c>
      <c r="E110" s="28">
        <f>E112+E113+E114+E115+E116+E117</f>
        <v>370.99799999999993</v>
      </c>
      <c r="F110" s="28">
        <f t="shared" si="0"/>
        <v>0</v>
      </c>
      <c r="G110" s="28">
        <f t="shared" si="0"/>
        <v>104.9</v>
      </c>
      <c r="H110" s="28">
        <f t="shared" ref="H110" si="1">H112+H113+H114+H115+H116+H117</f>
        <v>0</v>
      </c>
      <c r="I110" s="28">
        <f t="shared" si="0"/>
        <v>9988.33655</v>
      </c>
      <c r="K110" s="4"/>
    </row>
    <row r="111" spans="1:11" ht="12.95" customHeight="1" x14ac:dyDescent="0.25">
      <c r="A111" s="3" t="s">
        <v>22</v>
      </c>
      <c r="B111" s="29"/>
      <c r="C111" s="29"/>
      <c r="D111" s="29"/>
      <c r="E111" s="29"/>
      <c r="F111" s="29"/>
      <c r="G111" s="29"/>
      <c r="H111" s="29"/>
      <c r="I111" s="25"/>
      <c r="K111" s="4"/>
    </row>
    <row r="112" spans="1:11" x14ac:dyDescent="0.25">
      <c r="A112" s="13" t="s">
        <v>10</v>
      </c>
      <c r="B112" s="29">
        <f t="shared" ref="B112:G112" si="2">B33*0.395</f>
        <v>534.83000000000004</v>
      </c>
      <c r="C112" s="29">
        <f t="shared" si="2"/>
        <v>3457.4349999999999</v>
      </c>
      <c r="D112" s="29">
        <f t="shared" si="2"/>
        <v>1230.3025500000001</v>
      </c>
      <c r="E112" s="29">
        <f t="shared" si="2"/>
        <v>301.93799999999999</v>
      </c>
      <c r="F112" s="29">
        <f t="shared" si="2"/>
        <v>0</v>
      </c>
      <c r="G112" s="29">
        <f t="shared" si="2"/>
        <v>91.64</v>
      </c>
      <c r="H112" s="29">
        <f>H33*0.395</f>
        <v>0</v>
      </c>
      <c r="I112" s="29">
        <f>B112+C112+D112+E112+F112</f>
        <v>5524.5055499999999</v>
      </c>
      <c r="K112" s="4"/>
    </row>
    <row r="113" spans="1:11" x14ac:dyDescent="0.25">
      <c r="A113" s="13" t="s">
        <v>12</v>
      </c>
      <c r="B113" s="29">
        <f t="shared" ref="B113:G113" si="3">B47*9%</f>
        <v>0</v>
      </c>
      <c r="C113" s="29">
        <f t="shared" si="3"/>
        <v>46.89</v>
      </c>
      <c r="D113" s="29">
        <f t="shared" si="3"/>
        <v>266.28299999999996</v>
      </c>
      <c r="E113" s="29">
        <f t="shared" si="3"/>
        <v>0</v>
      </c>
      <c r="F113" s="29">
        <f t="shared" si="3"/>
        <v>0</v>
      </c>
      <c r="G113" s="29">
        <f t="shared" si="3"/>
        <v>0</v>
      </c>
      <c r="H113" s="29">
        <f>H47*9%</f>
        <v>0</v>
      </c>
      <c r="I113" s="29">
        <f>B113+C113+D113+E113+F113</f>
        <v>313.17299999999994</v>
      </c>
      <c r="K113" s="4"/>
    </row>
    <row r="114" spans="1:11" x14ac:dyDescent="0.25">
      <c r="A114" s="13" t="s">
        <v>23</v>
      </c>
      <c r="B114" s="29">
        <f t="shared" ref="B114:G114" si="4">B61</f>
        <v>0</v>
      </c>
      <c r="C114" s="29">
        <f t="shared" si="4"/>
        <v>0</v>
      </c>
      <c r="D114" s="29">
        <f t="shared" si="4"/>
        <v>0</v>
      </c>
      <c r="E114" s="29">
        <f t="shared" si="4"/>
        <v>0</v>
      </c>
      <c r="F114" s="29">
        <f t="shared" si="4"/>
        <v>0</v>
      </c>
      <c r="G114" s="29">
        <f t="shared" si="4"/>
        <v>4.9000000000000004</v>
      </c>
      <c r="H114" s="29">
        <f>H61</f>
        <v>0</v>
      </c>
      <c r="I114" s="29">
        <f>B114+C114+D114+E114+F114</f>
        <v>0</v>
      </c>
      <c r="K114" s="4"/>
    </row>
    <row r="115" spans="1:11" ht="30" x14ac:dyDescent="0.25">
      <c r="A115" s="13" t="s">
        <v>24</v>
      </c>
      <c r="B115" s="29">
        <f t="shared" ref="B115:G115" si="5">B75*0.4</f>
        <v>5.6000000000000005</v>
      </c>
      <c r="C115" s="29">
        <f t="shared" si="5"/>
        <v>0</v>
      </c>
      <c r="D115" s="29">
        <f t="shared" si="5"/>
        <v>4.1280000000000001</v>
      </c>
      <c r="E115" s="29">
        <f t="shared" si="5"/>
        <v>0.96</v>
      </c>
      <c r="F115" s="29">
        <f t="shared" si="5"/>
        <v>0</v>
      </c>
      <c r="G115" s="29">
        <f t="shared" si="5"/>
        <v>1.1599999999999999</v>
      </c>
      <c r="H115" s="29">
        <f t="shared" ref="H115" si="6">H75*0.4</f>
        <v>0</v>
      </c>
      <c r="I115" s="29">
        <f>B115+C115+D115+E115+F115</f>
        <v>10.688000000000002</v>
      </c>
      <c r="K115" s="4"/>
    </row>
    <row r="116" spans="1:11" x14ac:dyDescent="0.25">
      <c r="A116" s="13" t="s">
        <v>25</v>
      </c>
      <c r="B116" s="29">
        <f t="shared" ref="B116:G116" si="7">B96*0.8</f>
        <v>564.80000000000007</v>
      </c>
      <c r="C116" s="29">
        <f t="shared" si="7"/>
        <v>415.20000000000005</v>
      </c>
      <c r="D116" s="29">
        <f t="shared" si="7"/>
        <v>0</v>
      </c>
      <c r="E116" s="29">
        <f t="shared" si="7"/>
        <v>0</v>
      </c>
      <c r="F116" s="29">
        <f t="shared" si="7"/>
        <v>0</v>
      </c>
      <c r="G116" s="29">
        <f t="shared" si="7"/>
        <v>7.2</v>
      </c>
      <c r="H116" s="29">
        <f t="shared" ref="H116" si="8">H96*0.8</f>
        <v>0</v>
      </c>
      <c r="I116" s="29">
        <f>B116+C116+D116+E116+F116</f>
        <v>980.00000000000011</v>
      </c>
      <c r="K116" s="4"/>
    </row>
    <row r="117" spans="1:11" ht="30" customHeight="1" x14ac:dyDescent="0.25">
      <c r="A117" s="20" t="s">
        <v>26</v>
      </c>
      <c r="B117" s="30">
        <f t="shared" ref="B117:G117" si="9">B89</f>
        <v>2796</v>
      </c>
      <c r="C117" s="30">
        <f t="shared" si="9"/>
        <v>0</v>
      </c>
      <c r="D117" s="30">
        <f t="shared" si="9"/>
        <v>295.87</v>
      </c>
      <c r="E117" s="30">
        <f t="shared" si="9"/>
        <v>68.099999999999994</v>
      </c>
      <c r="F117" s="31">
        <f t="shared" si="9"/>
        <v>0</v>
      </c>
      <c r="G117" s="31">
        <f t="shared" si="9"/>
        <v>0</v>
      </c>
      <c r="H117" s="31">
        <v>0</v>
      </c>
      <c r="I117" s="31">
        <f>B117+C117+D117+E117+F117</f>
        <v>3159.97</v>
      </c>
      <c r="K117" s="4"/>
    </row>
    <row r="118" spans="1:11" ht="12.95" customHeight="1" x14ac:dyDescent="0.25">
      <c r="A118" s="12" t="s">
        <v>29</v>
      </c>
      <c r="B118" s="28">
        <f>B120+B121+B122+B123+B124+B125</f>
        <v>2005.575</v>
      </c>
      <c r="C118" s="28">
        <f t="shared" ref="C118:I118" si="10">C120+C121+C122+C123+C124+C125</f>
        <v>4621.4450000000006</v>
      </c>
      <c r="D118" s="28">
        <f t="shared" si="10"/>
        <v>924.25915000000009</v>
      </c>
      <c r="E118" s="28">
        <f>E120+E121+E122+E123+E124+E125</f>
        <v>437.77650000000006</v>
      </c>
      <c r="F118" s="28">
        <f t="shared" si="10"/>
        <v>0</v>
      </c>
      <c r="G118" s="28">
        <f t="shared" si="10"/>
        <v>109.04750000000001</v>
      </c>
      <c r="H118" s="28">
        <f t="shared" ref="H118" si="11">H120+H121+H122+H123+H124+H125</f>
        <v>130.33721000000003</v>
      </c>
      <c r="I118" s="28">
        <f t="shared" si="10"/>
        <v>7989.0556500000012</v>
      </c>
      <c r="K118" s="4"/>
    </row>
    <row r="119" spans="1:11" ht="12.95" customHeight="1" x14ac:dyDescent="0.25">
      <c r="A119" s="13" t="s">
        <v>27</v>
      </c>
      <c r="B119" s="29"/>
      <c r="C119" s="29"/>
      <c r="D119" s="29"/>
      <c r="E119" s="29"/>
      <c r="F119" s="29"/>
      <c r="G119" s="29"/>
      <c r="H119" s="29"/>
      <c r="I119" s="25"/>
      <c r="K119" s="4"/>
    </row>
    <row r="120" spans="1:11" x14ac:dyDescent="0.25">
      <c r="A120" s="3" t="s">
        <v>10</v>
      </c>
      <c r="B120" s="29">
        <f t="shared" ref="B120:G120" si="12">B34*0.395</f>
        <v>554.97500000000002</v>
      </c>
      <c r="C120" s="29">
        <f t="shared" si="12"/>
        <v>4025.4450000000002</v>
      </c>
      <c r="D120" s="29">
        <f t="shared" si="12"/>
        <v>920.25915000000009</v>
      </c>
      <c r="E120" s="29">
        <f t="shared" si="12"/>
        <v>286.25650000000002</v>
      </c>
      <c r="F120" s="29">
        <f t="shared" si="12"/>
        <v>0</v>
      </c>
      <c r="G120" s="29">
        <f t="shared" si="12"/>
        <v>95.787500000000009</v>
      </c>
      <c r="H120" s="29">
        <f t="shared" ref="H120" si="13">H34*0.395</f>
        <v>130.31840000000003</v>
      </c>
      <c r="I120" s="29">
        <f>B120+C120+D120+E120+F120</f>
        <v>5786.9356500000004</v>
      </c>
      <c r="K120" s="4"/>
    </row>
    <row r="121" spans="1:11" x14ac:dyDescent="0.25">
      <c r="A121" s="3" t="s">
        <v>12</v>
      </c>
      <c r="B121" s="29">
        <f t="shared" ref="B121:G121" si="14">B48*9%</f>
        <v>0</v>
      </c>
      <c r="C121" s="29">
        <f t="shared" si="14"/>
        <v>0</v>
      </c>
      <c r="D121" s="29">
        <f t="shared" si="14"/>
        <v>0</v>
      </c>
      <c r="E121" s="29">
        <f t="shared" si="14"/>
        <v>0</v>
      </c>
      <c r="F121" s="29">
        <f t="shared" si="14"/>
        <v>0</v>
      </c>
      <c r="G121" s="29">
        <f t="shared" si="14"/>
        <v>0</v>
      </c>
      <c r="H121" s="29">
        <f t="shared" ref="H121" si="15">H48*9%</f>
        <v>1.8809999999999997E-2</v>
      </c>
      <c r="I121" s="29">
        <f>B121+C121+D121+E121+F121</f>
        <v>0</v>
      </c>
      <c r="K121" s="4"/>
    </row>
    <row r="122" spans="1:11" x14ac:dyDescent="0.25">
      <c r="A122" s="3" t="s">
        <v>23</v>
      </c>
      <c r="B122" s="29">
        <f t="shared" ref="B122:G122" si="16">B62</f>
        <v>0</v>
      </c>
      <c r="C122" s="29">
        <f t="shared" si="16"/>
        <v>0</v>
      </c>
      <c r="D122" s="29">
        <f t="shared" si="16"/>
        <v>0</v>
      </c>
      <c r="E122" s="29">
        <f t="shared" si="16"/>
        <v>0</v>
      </c>
      <c r="F122" s="29">
        <f t="shared" si="16"/>
        <v>0</v>
      </c>
      <c r="G122" s="29">
        <f t="shared" si="16"/>
        <v>4.9000000000000004</v>
      </c>
      <c r="H122" s="29">
        <f t="shared" ref="H122" si="17">H62</f>
        <v>0</v>
      </c>
      <c r="I122" s="29">
        <f>B122+C122+D122+E122+F122</f>
        <v>0</v>
      </c>
      <c r="K122" s="4"/>
    </row>
    <row r="123" spans="1:11" ht="30" x14ac:dyDescent="0.25">
      <c r="A123" s="3" t="s">
        <v>24</v>
      </c>
      <c r="B123" s="29">
        <f t="shared" ref="B123:G123" si="18">B76*0.4</f>
        <v>2.8000000000000003</v>
      </c>
      <c r="C123" s="29">
        <f t="shared" si="18"/>
        <v>531.20000000000005</v>
      </c>
      <c r="D123" s="29">
        <f t="shared" si="18"/>
        <v>4</v>
      </c>
      <c r="E123" s="29">
        <f t="shared" si="18"/>
        <v>0.72000000000000008</v>
      </c>
      <c r="F123" s="29">
        <f t="shared" si="18"/>
        <v>0</v>
      </c>
      <c r="G123" s="29">
        <f t="shared" si="18"/>
        <v>1.1599999999999999</v>
      </c>
      <c r="H123" s="29">
        <f t="shared" ref="H123" si="19">H76*0.4</f>
        <v>0</v>
      </c>
      <c r="I123" s="29">
        <f>B123+C123+D123+E123+F123</f>
        <v>538.72</v>
      </c>
      <c r="K123" s="4"/>
    </row>
    <row r="124" spans="1:11" x14ac:dyDescent="0.25">
      <c r="A124" s="3" t="s">
        <v>25</v>
      </c>
      <c r="B124" s="29">
        <f t="shared" ref="B124:G124" si="20">B97*0.8</f>
        <v>564.80000000000007</v>
      </c>
      <c r="C124" s="29">
        <f t="shared" si="20"/>
        <v>64.8</v>
      </c>
      <c r="D124" s="29">
        <f t="shared" si="20"/>
        <v>0</v>
      </c>
      <c r="E124" s="29">
        <f t="shared" si="20"/>
        <v>0</v>
      </c>
      <c r="F124" s="29">
        <f t="shared" si="20"/>
        <v>0</v>
      </c>
      <c r="G124" s="29">
        <f t="shared" si="20"/>
        <v>7.2</v>
      </c>
      <c r="H124" s="29">
        <f t="shared" ref="H124" si="21">H97*0.8</f>
        <v>0</v>
      </c>
      <c r="I124" s="29">
        <f>B124+C124+D124+E124+F124</f>
        <v>629.6</v>
      </c>
      <c r="K124" s="4"/>
    </row>
    <row r="125" spans="1:11" ht="26.25" customHeight="1" x14ac:dyDescent="0.25">
      <c r="A125" s="20" t="s">
        <v>26</v>
      </c>
      <c r="B125" s="30">
        <f>B90</f>
        <v>883</v>
      </c>
      <c r="C125" s="30">
        <f>C90</f>
        <v>0</v>
      </c>
      <c r="D125" s="30">
        <f>D90</f>
        <v>0</v>
      </c>
      <c r="E125" s="30">
        <f>E90</f>
        <v>150.80000000000001</v>
      </c>
      <c r="F125" s="31">
        <v>0</v>
      </c>
      <c r="G125" s="31">
        <f>G90</f>
        <v>0</v>
      </c>
      <c r="H125" s="31">
        <v>0</v>
      </c>
      <c r="I125" s="31">
        <f>B125+C125+D125+E125+F125</f>
        <v>1033.8</v>
      </c>
      <c r="K125" s="4"/>
    </row>
    <row r="126" spans="1:11" ht="15.75" customHeight="1" x14ac:dyDescent="0.25">
      <c r="A126" s="12" t="s">
        <v>30</v>
      </c>
      <c r="B126" s="28">
        <f>B128+B129+B130+B131+B132+B133</f>
        <v>2213.895</v>
      </c>
      <c r="C126" s="28">
        <f t="shared" ref="C126:I126" si="22">C128+C129+C130+C131+C132+C133</f>
        <v>4957.54</v>
      </c>
      <c r="D126" s="28">
        <f t="shared" si="22"/>
        <v>1093.2368000000001</v>
      </c>
      <c r="E126" s="28">
        <f>E128+E129+E130+E131+E132+E133</f>
        <v>343.21000000000004</v>
      </c>
      <c r="F126" s="28">
        <f t="shared" si="22"/>
        <v>0</v>
      </c>
      <c r="G126" s="28">
        <f t="shared" si="22"/>
        <v>90.310000000000016</v>
      </c>
      <c r="H126" s="28">
        <f t="shared" ref="H126" si="23">H128+H129+H130+H131+H132+H133</f>
        <v>224.19015000000002</v>
      </c>
      <c r="I126" s="28">
        <f t="shared" si="22"/>
        <v>8607.8817999999992</v>
      </c>
      <c r="K126" s="4"/>
    </row>
    <row r="127" spans="1:11" ht="12.95" customHeight="1" x14ac:dyDescent="0.25">
      <c r="A127" s="13" t="s">
        <v>22</v>
      </c>
      <c r="B127" s="29"/>
      <c r="C127" s="25"/>
      <c r="D127" s="25"/>
      <c r="E127" s="26"/>
      <c r="F127" s="25"/>
      <c r="G127" s="25"/>
      <c r="H127" s="25"/>
      <c r="I127" s="25"/>
      <c r="K127" s="4"/>
    </row>
    <row r="128" spans="1:11" x14ac:dyDescent="0.25">
      <c r="A128" s="3" t="s">
        <v>10</v>
      </c>
      <c r="B128" s="29">
        <f t="shared" ref="B128:G128" si="24">B35*0.395</f>
        <v>624.495</v>
      </c>
      <c r="C128" s="29">
        <f t="shared" si="24"/>
        <v>4740</v>
      </c>
      <c r="D128" s="29">
        <f t="shared" si="24"/>
        <v>1054.5868</v>
      </c>
      <c r="E128" s="29">
        <f t="shared" si="24"/>
        <v>272.55</v>
      </c>
      <c r="F128" s="29">
        <f t="shared" si="24"/>
        <v>0</v>
      </c>
      <c r="G128" s="29">
        <f t="shared" si="24"/>
        <v>78.210000000000008</v>
      </c>
      <c r="H128" s="29">
        <f t="shared" ref="H128" si="25">H35*0.395</f>
        <v>224.19015000000002</v>
      </c>
      <c r="I128" s="29">
        <f>B128+C128+D128+E128+F128</f>
        <v>6691.6318000000001</v>
      </c>
      <c r="K128" s="4"/>
    </row>
    <row r="129" spans="1:11" x14ac:dyDescent="0.25">
      <c r="A129" s="3" t="s">
        <v>12</v>
      </c>
      <c r="B129" s="29">
        <f t="shared" ref="B129:G129" si="26">B49*9%</f>
        <v>0</v>
      </c>
      <c r="C129" s="29">
        <f t="shared" si="26"/>
        <v>9.5399999999999991</v>
      </c>
      <c r="D129" s="29">
        <f t="shared" si="26"/>
        <v>0</v>
      </c>
      <c r="E129" s="29">
        <f t="shared" si="26"/>
        <v>0</v>
      </c>
      <c r="F129" s="29">
        <f t="shared" si="26"/>
        <v>0</v>
      </c>
      <c r="G129" s="29">
        <f t="shared" si="26"/>
        <v>0</v>
      </c>
      <c r="H129" s="29">
        <f t="shared" ref="H129" si="27">H49*9%</f>
        <v>0</v>
      </c>
      <c r="I129" s="29">
        <f>B129+C129+D129+E129+F129</f>
        <v>9.5399999999999991</v>
      </c>
      <c r="K129" s="4"/>
    </row>
    <row r="130" spans="1:11" x14ac:dyDescent="0.25">
      <c r="A130" s="3" t="s">
        <v>23</v>
      </c>
      <c r="B130" s="29">
        <f t="shared" ref="B130:G130" si="28">B63</f>
        <v>0</v>
      </c>
      <c r="C130" s="29">
        <f t="shared" si="28"/>
        <v>0</v>
      </c>
      <c r="D130" s="29">
        <f t="shared" si="28"/>
        <v>0</v>
      </c>
      <c r="E130" s="29">
        <f t="shared" si="28"/>
        <v>0</v>
      </c>
      <c r="F130" s="29">
        <f t="shared" si="28"/>
        <v>0</v>
      </c>
      <c r="G130" s="29">
        <f t="shared" si="28"/>
        <v>4.9000000000000004</v>
      </c>
      <c r="H130" s="29">
        <f t="shared" ref="H130" si="29">H63</f>
        <v>0</v>
      </c>
      <c r="I130" s="29">
        <f>B130+C130+D130+E130+F130</f>
        <v>0</v>
      </c>
      <c r="K130" s="4"/>
    </row>
    <row r="131" spans="1:11" ht="30" x14ac:dyDescent="0.25">
      <c r="A131" s="3" t="s">
        <v>24</v>
      </c>
      <c r="B131" s="29">
        <f t="shared" ref="B131:G131" si="30">B77*0.4</f>
        <v>2.8000000000000003</v>
      </c>
      <c r="C131" s="29">
        <f t="shared" si="30"/>
        <v>208</v>
      </c>
      <c r="D131" s="29">
        <f t="shared" si="30"/>
        <v>4</v>
      </c>
      <c r="E131" s="29">
        <f t="shared" si="30"/>
        <v>0</v>
      </c>
      <c r="F131" s="29">
        <f t="shared" si="30"/>
        <v>0</v>
      </c>
      <c r="G131" s="29">
        <f t="shared" si="30"/>
        <v>0</v>
      </c>
      <c r="H131" s="29">
        <f t="shared" ref="H131" si="31">H77*0.4</f>
        <v>0</v>
      </c>
      <c r="I131" s="29">
        <f>B131+C131+D131+E131+F131</f>
        <v>214.8</v>
      </c>
      <c r="K131" s="4"/>
    </row>
    <row r="132" spans="1:11" x14ac:dyDescent="0.25">
      <c r="A132" s="3" t="s">
        <v>25</v>
      </c>
      <c r="B132" s="29">
        <f t="shared" ref="B132:G132" si="32">B98*0.8</f>
        <v>785.6</v>
      </c>
      <c r="C132" s="29">
        <f t="shared" si="32"/>
        <v>0</v>
      </c>
      <c r="D132" s="29">
        <f t="shared" si="32"/>
        <v>0</v>
      </c>
      <c r="E132" s="29">
        <f t="shared" si="32"/>
        <v>5.7600000000000007</v>
      </c>
      <c r="F132" s="29">
        <f t="shared" si="32"/>
        <v>0</v>
      </c>
      <c r="G132" s="29">
        <f t="shared" si="32"/>
        <v>7.2</v>
      </c>
      <c r="H132" s="29">
        <f t="shared" ref="H132" si="33">H98*0.8</f>
        <v>0</v>
      </c>
      <c r="I132" s="29">
        <f>B132+C132+D132+E132+F132</f>
        <v>791.36</v>
      </c>
      <c r="K132" s="4"/>
    </row>
    <row r="133" spans="1:11" ht="31.5" customHeight="1" x14ac:dyDescent="0.25">
      <c r="A133" s="20" t="s">
        <v>26</v>
      </c>
      <c r="B133" s="30">
        <f t="shared" ref="B133:H133" si="34">B91</f>
        <v>801</v>
      </c>
      <c r="C133" s="30">
        <f t="shared" si="34"/>
        <v>0</v>
      </c>
      <c r="D133" s="30">
        <f t="shared" si="34"/>
        <v>34.65</v>
      </c>
      <c r="E133" s="30">
        <f t="shared" si="34"/>
        <v>64.900000000000006</v>
      </c>
      <c r="F133" s="31">
        <f t="shared" si="34"/>
        <v>0</v>
      </c>
      <c r="G133" s="31">
        <f t="shared" si="34"/>
        <v>0</v>
      </c>
      <c r="H133" s="31">
        <f t="shared" si="34"/>
        <v>0</v>
      </c>
      <c r="I133" s="31">
        <f>B133+C133+D133+E133+F133</f>
        <v>900.55</v>
      </c>
      <c r="K133" s="4"/>
    </row>
    <row r="134" spans="1:11" x14ac:dyDescent="0.25">
      <c r="A134" s="12" t="s">
        <v>32</v>
      </c>
      <c r="B134" s="28">
        <f>B136+B137+B138+B139+B140+B141</f>
        <v>2353.8249999999998</v>
      </c>
      <c r="C134" s="28">
        <f t="shared" ref="C134:G134" si="35">C136+C137+C138+C139+C140+C141</f>
        <v>6459.5700000000006</v>
      </c>
      <c r="D134" s="28">
        <f t="shared" si="35"/>
        <v>1259.07575</v>
      </c>
      <c r="E134" s="28">
        <f t="shared" si="35"/>
        <v>390.27499999999998</v>
      </c>
      <c r="F134" s="28">
        <f t="shared" si="35"/>
        <v>0</v>
      </c>
      <c r="G134" s="28">
        <f t="shared" si="35"/>
        <v>102.79200000000002</v>
      </c>
      <c r="H134" s="28">
        <f t="shared" ref="H134" si="36">H136+H137+H138+H139+H140+H141</f>
        <v>224.19015000000002</v>
      </c>
      <c r="I134" s="28">
        <f>I136+I137+I138+I139+I140+I141</f>
        <v>10462.74575</v>
      </c>
      <c r="K134" s="4"/>
    </row>
    <row r="135" spans="1:11" ht="30" x14ac:dyDescent="0.25">
      <c r="A135" s="13" t="s">
        <v>22</v>
      </c>
      <c r="B135" s="29"/>
      <c r="C135" s="29"/>
      <c r="D135" s="29"/>
      <c r="E135" s="29"/>
      <c r="F135" s="29"/>
      <c r="G135" s="29"/>
      <c r="H135" s="29"/>
      <c r="I135" s="25"/>
      <c r="K135" s="4"/>
    </row>
    <row r="136" spans="1:11" x14ac:dyDescent="0.25">
      <c r="A136" s="3" t="s">
        <v>10</v>
      </c>
      <c r="B136" s="29">
        <f t="shared" ref="B136:G136" si="37">B36*0.395</f>
        <v>661.625</v>
      </c>
      <c r="C136" s="29">
        <f t="shared" si="37"/>
        <v>5727.5</v>
      </c>
      <c r="D136" s="29">
        <f t="shared" si="37"/>
        <v>1160.0478499999999</v>
      </c>
      <c r="E136" s="29">
        <f t="shared" si="37"/>
        <v>325.875</v>
      </c>
      <c r="F136" s="29">
        <f t="shared" si="37"/>
        <v>0</v>
      </c>
      <c r="G136" s="29">
        <f t="shared" si="37"/>
        <v>90.692000000000007</v>
      </c>
      <c r="H136" s="29">
        <f t="shared" ref="H136" si="38">H36*0.395</f>
        <v>224.19015000000002</v>
      </c>
      <c r="I136" s="29">
        <f>B136+C136+D136+E136+F136</f>
        <v>7875.0478499999999</v>
      </c>
      <c r="K136" s="4"/>
    </row>
    <row r="137" spans="1:11" x14ac:dyDescent="0.25">
      <c r="A137" s="3" t="s">
        <v>12</v>
      </c>
      <c r="B137" s="29">
        <f t="shared" ref="B137:G137" si="39">B50*9%</f>
        <v>0</v>
      </c>
      <c r="C137" s="29">
        <f t="shared" si="39"/>
        <v>61.47</v>
      </c>
      <c r="D137" s="29">
        <f t="shared" si="39"/>
        <v>2.7899999999999998E-2</v>
      </c>
      <c r="E137" s="29">
        <f t="shared" si="39"/>
        <v>0</v>
      </c>
      <c r="F137" s="29">
        <f t="shared" si="39"/>
        <v>0</v>
      </c>
      <c r="G137" s="29">
        <f t="shared" si="39"/>
        <v>0</v>
      </c>
      <c r="H137" s="29">
        <f t="shared" ref="H137" si="40">H50*9%</f>
        <v>0</v>
      </c>
      <c r="I137" s="29">
        <f>B137+C137+D137+E137+F137</f>
        <v>61.497900000000001</v>
      </c>
      <c r="K137" s="4"/>
    </row>
    <row r="138" spans="1:11" x14ac:dyDescent="0.25">
      <c r="A138" s="3" t="s">
        <v>23</v>
      </c>
      <c r="B138" s="29">
        <f t="shared" ref="B138:G138" si="41">B64</f>
        <v>0</v>
      </c>
      <c r="C138" s="29">
        <f t="shared" si="41"/>
        <v>0</v>
      </c>
      <c r="D138" s="29">
        <f t="shared" si="41"/>
        <v>0</v>
      </c>
      <c r="E138" s="29">
        <f t="shared" si="41"/>
        <v>0</v>
      </c>
      <c r="F138" s="29">
        <f t="shared" si="41"/>
        <v>0</v>
      </c>
      <c r="G138" s="29">
        <f t="shared" si="41"/>
        <v>4.9000000000000004</v>
      </c>
      <c r="H138" s="29">
        <f t="shared" ref="H138" si="42">H64</f>
        <v>0</v>
      </c>
      <c r="I138" s="29">
        <f>B138+C138+D138+E138+F138</f>
        <v>0</v>
      </c>
      <c r="K138" s="4"/>
    </row>
    <row r="139" spans="1:11" ht="30" x14ac:dyDescent="0.25">
      <c r="A139" s="3" t="s">
        <v>24</v>
      </c>
      <c r="B139" s="29">
        <f t="shared" ref="B139:G139" si="43">B78*0.4</f>
        <v>3.2</v>
      </c>
      <c r="C139" s="29">
        <f t="shared" si="43"/>
        <v>143.6</v>
      </c>
      <c r="D139" s="29">
        <f t="shared" si="43"/>
        <v>4.4000000000000004</v>
      </c>
      <c r="E139" s="29">
        <f t="shared" si="43"/>
        <v>0</v>
      </c>
      <c r="F139" s="29">
        <f t="shared" si="43"/>
        <v>0</v>
      </c>
      <c r="G139" s="29">
        <f t="shared" si="43"/>
        <v>0</v>
      </c>
      <c r="H139" s="29">
        <f t="shared" ref="H139" si="44">H78*0.4</f>
        <v>0</v>
      </c>
      <c r="I139" s="29">
        <f>B139+C139+D139+E139+F139</f>
        <v>151.19999999999999</v>
      </c>
      <c r="K139" s="4"/>
    </row>
    <row r="140" spans="1:11" x14ac:dyDescent="0.25">
      <c r="A140" s="3" t="s">
        <v>25</v>
      </c>
      <c r="B140" s="29">
        <f t="shared" ref="B140:G140" si="45">B99*0.8</f>
        <v>840</v>
      </c>
      <c r="C140" s="29">
        <f t="shared" si="45"/>
        <v>256</v>
      </c>
      <c r="D140" s="29">
        <f t="shared" si="45"/>
        <v>0</v>
      </c>
      <c r="E140" s="29">
        <f t="shared" si="45"/>
        <v>14.4</v>
      </c>
      <c r="F140" s="29">
        <f t="shared" si="45"/>
        <v>0</v>
      </c>
      <c r="G140" s="29">
        <f t="shared" si="45"/>
        <v>7.2</v>
      </c>
      <c r="H140" s="29">
        <f t="shared" ref="H140" si="46">H99*0.8</f>
        <v>0</v>
      </c>
      <c r="I140" s="29">
        <f>B140+C140+D140+E140+F140</f>
        <v>1110.4000000000001</v>
      </c>
      <c r="K140" s="4"/>
    </row>
    <row r="141" spans="1:11" ht="25.5" x14ac:dyDescent="0.25">
      <c r="A141" s="20" t="s">
        <v>26</v>
      </c>
      <c r="B141" s="30">
        <f>B92</f>
        <v>849</v>
      </c>
      <c r="C141" s="30">
        <f>C92</f>
        <v>271</v>
      </c>
      <c r="D141" s="30">
        <f>D92</f>
        <v>94.6</v>
      </c>
      <c r="E141" s="30">
        <f>E92</f>
        <v>50</v>
      </c>
      <c r="F141" s="31">
        <v>0</v>
      </c>
      <c r="G141" s="31">
        <f>G92</f>
        <v>0</v>
      </c>
      <c r="H141" s="31">
        <f>H92</f>
        <v>0</v>
      </c>
      <c r="I141" s="31">
        <f>B141+C141+D141+E141+F141</f>
        <v>1264.5999999999999</v>
      </c>
      <c r="K141" s="4"/>
    </row>
    <row r="142" spans="1:11" x14ac:dyDescent="0.25">
      <c r="A142" s="12" t="s">
        <v>35</v>
      </c>
      <c r="B142" s="28">
        <f>B143+B144+B145+B146+B147+B148+B149</f>
        <v>2475.0100000000002</v>
      </c>
      <c r="C142" s="28">
        <f>C144+C145+C146+C147+C148+C149</f>
        <v>6620.3</v>
      </c>
      <c r="D142" s="28">
        <f t="shared" ref="D142:G142" si="47">D144+D145+D146+D147+D148+D149</f>
        <v>1380.8874500000002</v>
      </c>
      <c r="E142" s="28">
        <f t="shared" si="47"/>
        <v>396.27499999999998</v>
      </c>
      <c r="F142" s="28">
        <f t="shared" si="47"/>
        <v>0</v>
      </c>
      <c r="G142" s="28">
        <f t="shared" si="47"/>
        <v>99.54</v>
      </c>
      <c r="H142" s="28">
        <f t="shared" ref="H142" si="48">H144+H145+H146+H147+H148+H149</f>
        <v>224.19015000000002</v>
      </c>
      <c r="I142" s="28">
        <f>I144+I145+I146+I147+I148+I149</f>
        <v>10872.472450000001</v>
      </c>
      <c r="K142" s="4"/>
    </row>
    <row r="143" spans="1:11" ht="30" x14ac:dyDescent="0.25">
      <c r="A143" s="13" t="s">
        <v>22</v>
      </c>
      <c r="B143" s="29"/>
      <c r="C143" s="29"/>
      <c r="D143" s="29"/>
      <c r="E143" s="29"/>
      <c r="F143" s="29"/>
      <c r="G143" s="29"/>
      <c r="H143" s="29"/>
      <c r="I143" s="25"/>
      <c r="K143" s="4"/>
    </row>
    <row r="144" spans="1:11" x14ac:dyDescent="0.25">
      <c r="A144" s="3" t="s">
        <v>10</v>
      </c>
      <c r="B144" s="29">
        <f>B37*0.395</f>
        <v>694.41000000000008</v>
      </c>
      <c r="C144" s="29">
        <f t="shared" ref="C144:H144" si="49">C37*0.395</f>
        <v>5332.5</v>
      </c>
      <c r="D144" s="29">
        <f t="shared" si="49"/>
        <v>1276.0514500000002</v>
      </c>
      <c r="E144" s="29">
        <f t="shared" si="49"/>
        <v>325.875</v>
      </c>
      <c r="F144" s="29">
        <f t="shared" si="49"/>
        <v>0</v>
      </c>
      <c r="G144" s="29">
        <f t="shared" si="49"/>
        <v>99.54</v>
      </c>
      <c r="H144" s="29">
        <f t="shared" si="49"/>
        <v>224.19015000000002</v>
      </c>
      <c r="I144" s="29">
        <f>B144+C144+D144+E144+F144</f>
        <v>7628.8364499999998</v>
      </c>
      <c r="K144" s="4"/>
    </row>
    <row r="145" spans="1:11" x14ac:dyDescent="0.25">
      <c r="A145" s="3" t="s">
        <v>12</v>
      </c>
      <c r="B145" s="29">
        <f>B51*9%</f>
        <v>0</v>
      </c>
      <c r="C145" s="29">
        <f>C51*9%</f>
        <v>127.8</v>
      </c>
      <c r="D145" s="29">
        <f>D51*9%</f>
        <v>3.5999999999999997E-2</v>
      </c>
      <c r="E145" s="29">
        <f>E51*9%</f>
        <v>0</v>
      </c>
      <c r="F145" s="29">
        <f>F60*9%</f>
        <v>0</v>
      </c>
      <c r="G145" s="29">
        <f>G60*9%</f>
        <v>0</v>
      </c>
      <c r="H145" s="29">
        <f>H60*9%</f>
        <v>0</v>
      </c>
      <c r="I145" s="29">
        <f>B145+C145+D145+E145+F145</f>
        <v>127.836</v>
      </c>
      <c r="K145" s="4"/>
    </row>
    <row r="146" spans="1:11" x14ac:dyDescent="0.25">
      <c r="A146" s="3" t="s">
        <v>23</v>
      </c>
      <c r="B146" s="29">
        <f>B65</f>
        <v>0</v>
      </c>
      <c r="C146" s="29">
        <f>C65</f>
        <v>0</v>
      </c>
      <c r="D146" s="29">
        <f t="shared" ref="D146:H146" si="50">D74</f>
        <v>0</v>
      </c>
      <c r="E146" s="29">
        <f t="shared" si="50"/>
        <v>0</v>
      </c>
      <c r="F146" s="29">
        <f t="shared" si="50"/>
        <v>0</v>
      </c>
      <c r="G146" s="29">
        <f t="shared" si="50"/>
        <v>0</v>
      </c>
      <c r="H146" s="29">
        <f t="shared" si="50"/>
        <v>0</v>
      </c>
      <c r="I146" s="29">
        <f>B146+C146+D146+E146+F146</f>
        <v>0</v>
      </c>
      <c r="K146" s="4"/>
    </row>
    <row r="147" spans="1:11" ht="30" x14ac:dyDescent="0.25">
      <c r="A147" s="3" t="s">
        <v>24</v>
      </c>
      <c r="B147" s="29">
        <f>B88*0.4</f>
        <v>0</v>
      </c>
      <c r="C147" s="29">
        <f>C79*0.4</f>
        <v>120</v>
      </c>
      <c r="D147" s="29">
        <f>D79*0.4</f>
        <v>4.8000000000000007</v>
      </c>
      <c r="E147" s="29">
        <f>E79*0.4</f>
        <v>0</v>
      </c>
      <c r="F147" s="29">
        <f>F88*0.4</f>
        <v>0</v>
      </c>
      <c r="G147" s="29">
        <f>G88*0.4</f>
        <v>0</v>
      </c>
      <c r="H147" s="29">
        <f>H88*0.4</f>
        <v>0</v>
      </c>
      <c r="I147" s="29">
        <f>B147+C147+D147+E147+F147</f>
        <v>124.8</v>
      </c>
      <c r="K147" s="4"/>
    </row>
    <row r="148" spans="1:11" x14ac:dyDescent="0.25">
      <c r="A148" s="3" t="s">
        <v>25</v>
      </c>
      <c r="B148" s="29">
        <f>B100*0.8</f>
        <v>881.6</v>
      </c>
      <c r="C148" s="29">
        <f>C100*0.8</f>
        <v>240</v>
      </c>
      <c r="D148" s="29">
        <f>D100*0.8</f>
        <v>0</v>
      </c>
      <c r="E148" s="29">
        <f>E100*0.8</f>
        <v>14.4</v>
      </c>
      <c r="F148" s="29">
        <f>F109*0.8</f>
        <v>0</v>
      </c>
      <c r="G148" s="29">
        <f>G109*0.8</f>
        <v>0</v>
      </c>
      <c r="H148" s="29">
        <f>H109*0.8</f>
        <v>0</v>
      </c>
      <c r="I148" s="29">
        <f>B148+C148+D148+E148+F148</f>
        <v>1136</v>
      </c>
      <c r="K148" s="4"/>
    </row>
    <row r="149" spans="1:11" ht="25.5" x14ac:dyDescent="0.25">
      <c r="A149" s="20" t="s">
        <v>26</v>
      </c>
      <c r="B149" s="30">
        <f>B93</f>
        <v>899</v>
      </c>
      <c r="C149" s="30">
        <f>C93</f>
        <v>800</v>
      </c>
      <c r="D149" s="30">
        <f>D93</f>
        <v>100</v>
      </c>
      <c r="E149" s="30">
        <f>E93</f>
        <v>56</v>
      </c>
      <c r="F149" s="30">
        <f>F93</f>
        <v>0</v>
      </c>
      <c r="G149" s="30">
        <v>0</v>
      </c>
      <c r="H149" s="30">
        <f>H93</f>
        <v>0</v>
      </c>
      <c r="I149" s="31">
        <f>B149+C149+D149+E149+F149</f>
        <v>1855</v>
      </c>
      <c r="K149" s="4"/>
    </row>
    <row r="150" spans="1:11" ht="42.75" customHeight="1" x14ac:dyDescent="0.25">
      <c r="A150" s="14" t="s">
        <v>42</v>
      </c>
      <c r="B150" s="28"/>
      <c r="C150" s="32"/>
      <c r="D150" s="32"/>
      <c r="E150" s="32"/>
      <c r="F150" s="32"/>
      <c r="G150" s="32"/>
      <c r="H150" s="32"/>
      <c r="I150" s="32"/>
      <c r="K150" s="4"/>
    </row>
    <row r="151" spans="1:11" x14ac:dyDescent="0.25">
      <c r="A151" s="3" t="s">
        <v>29</v>
      </c>
      <c r="B151" s="29">
        <f t="shared" ref="B151:F154" si="51">B5+B12-B19</f>
        <v>823</v>
      </c>
      <c r="C151" s="29">
        <f t="shared" si="51"/>
        <v>27440</v>
      </c>
      <c r="D151" s="29">
        <f t="shared" si="51"/>
        <v>4321.3100000000013</v>
      </c>
      <c r="E151" s="29">
        <f>E5+E12-E19</f>
        <v>132.19999999999982</v>
      </c>
      <c r="F151" s="29">
        <f t="shared" si="51"/>
        <v>0</v>
      </c>
      <c r="G151" s="29">
        <f>G5+G12-G19</f>
        <v>150.19999999999993</v>
      </c>
      <c r="H151" s="29">
        <f t="shared" ref="H151" si="52">H5+H12-H19</f>
        <v>81.11</v>
      </c>
      <c r="I151" s="29">
        <f>B151+C151+D151+E151+F151</f>
        <v>32716.510000000002</v>
      </c>
      <c r="K151" s="4"/>
    </row>
    <row r="152" spans="1:11" x14ac:dyDescent="0.25">
      <c r="A152" s="3" t="s">
        <v>30</v>
      </c>
      <c r="B152" s="29">
        <f t="shared" si="51"/>
        <v>507</v>
      </c>
      <c r="C152" s="29">
        <f t="shared" si="51"/>
        <v>34803</v>
      </c>
      <c r="D152" s="29">
        <f t="shared" si="51"/>
        <v>3287.4699999999993</v>
      </c>
      <c r="E152" s="29">
        <f>E6+E13-E20</f>
        <v>104.79999999999973</v>
      </c>
      <c r="F152" s="29">
        <f t="shared" si="51"/>
        <v>0</v>
      </c>
      <c r="G152" s="29">
        <f t="shared" ref="G152:H152" si="53">G6+G13-G20</f>
        <v>123.49999999999989</v>
      </c>
      <c r="H152" s="29">
        <f t="shared" si="53"/>
        <v>1068.25</v>
      </c>
      <c r="I152" s="29">
        <f>B152+C152+D152+E152+F152</f>
        <v>38702.270000000004</v>
      </c>
      <c r="K152" s="4"/>
    </row>
    <row r="153" spans="1:11" x14ac:dyDescent="0.25">
      <c r="A153" s="3" t="s">
        <v>32</v>
      </c>
      <c r="B153" s="29">
        <f t="shared" si="51"/>
        <v>833</v>
      </c>
      <c r="C153" s="29">
        <f t="shared" si="51"/>
        <v>42338</v>
      </c>
      <c r="D153" s="29">
        <f>D7+D14-D21</f>
        <v>4792.8099999999995</v>
      </c>
      <c r="E153" s="29">
        <f>E7+E14-E21</f>
        <v>130</v>
      </c>
      <c r="F153" s="29">
        <f t="shared" si="51"/>
        <v>0</v>
      </c>
      <c r="G153" s="29">
        <f t="shared" ref="G153:H153" si="54">G7+G14-G21</f>
        <v>136.5</v>
      </c>
      <c r="H153" s="29">
        <f t="shared" si="54"/>
        <v>369.36999999999989</v>
      </c>
      <c r="I153" s="29">
        <f>B153+C153+D153+E153+F153</f>
        <v>48093.81</v>
      </c>
      <c r="K153" s="4"/>
    </row>
    <row r="154" spans="1:11" x14ac:dyDescent="0.25">
      <c r="A154" s="3" t="s">
        <v>35</v>
      </c>
      <c r="B154" s="29">
        <f t="shared" si="51"/>
        <v>618</v>
      </c>
      <c r="C154" s="29">
        <f t="shared" si="51"/>
        <v>29938</v>
      </c>
      <c r="D154" s="29">
        <f t="shared" si="51"/>
        <v>3792.5299999999988</v>
      </c>
      <c r="E154" s="29">
        <f>E8+E15-E22</f>
        <v>106</v>
      </c>
      <c r="F154" s="29">
        <f t="shared" si="51"/>
        <v>0</v>
      </c>
      <c r="G154" s="29">
        <f t="shared" ref="G154:H154" si="55">G8+G15-G22</f>
        <v>106.89999999999998</v>
      </c>
      <c r="H154" s="29">
        <f t="shared" si="55"/>
        <v>369.36999999999989</v>
      </c>
      <c r="I154" s="29">
        <f>B154+C154+D154+E154+F154</f>
        <v>34454.53</v>
      </c>
      <c r="K154" s="4"/>
    </row>
    <row r="155" spans="1:11" x14ac:dyDescent="0.25">
      <c r="A155" s="3" t="s">
        <v>36</v>
      </c>
      <c r="B155" s="29">
        <f>B9+B16-B23</f>
        <v>373</v>
      </c>
      <c r="C155" s="29">
        <f>C9+C16-C23</f>
        <v>14649</v>
      </c>
      <c r="D155" s="29">
        <f t="shared" ref="D155:I155" si="56">D9+D16-D23</f>
        <v>2792.5299999999988</v>
      </c>
      <c r="E155" s="29">
        <f>E9+E16-E23</f>
        <v>130</v>
      </c>
      <c r="F155" s="29">
        <f t="shared" si="56"/>
        <v>0</v>
      </c>
      <c r="G155" s="29">
        <f t="shared" ref="G155:H155" si="57">G9+G16-G23</f>
        <v>76.399999999999977</v>
      </c>
      <c r="H155" s="29">
        <f t="shared" si="57"/>
        <v>369.36999999999989</v>
      </c>
      <c r="I155" s="29">
        <f t="shared" si="56"/>
        <v>18390.300000000003</v>
      </c>
      <c r="K155" s="4"/>
    </row>
    <row r="156" spans="1:11" ht="12.95" customHeight="1" x14ac:dyDescent="0.25">
      <c r="A156" s="22"/>
      <c r="B156" s="18"/>
      <c r="C156" s="18"/>
      <c r="D156" s="18"/>
      <c r="E156" s="18"/>
      <c r="F156" s="18"/>
      <c r="G156" s="18"/>
      <c r="H156" s="18"/>
      <c r="I156" s="18"/>
      <c r="K156" s="4"/>
    </row>
    <row r="157" spans="1:11" ht="29.25" customHeight="1" x14ac:dyDescent="0.25">
      <c r="A157" s="21"/>
      <c r="B157" s="17"/>
      <c r="C157" s="17"/>
      <c r="E157" s="19"/>
      <c r="F157" s="41"/>
      <c r="G157" s="41"/>
      <c r="H157" s="41"/>
      <c r="I157" s="42"/>
      <c r="K157" s="4"/>
    </row>
    <row r="158" spans="1:11" ht="19.5" customHeight="1" x14ac:dyDescent="0.25">
      <c r="E158" s="1"/>
      <c r="K158" s="4"/>
    </row>
    <row r="159" spans="1:11" x14ac:dyDescent="0.25">
      <c r="B159" s="15" t="s">
        <v>28</v>
      </c>
      <c r="C159" s="15"/>
    </row>
    <row r="160" spans="1:11" x14ac:dyDescent="0.25">
      <c r="E160" s="1"/>
    </row>
    <row r="161" spans="2:3" x14ac:dyDescent="0.25">
      <c r="B161" s="15"/>
      <c r="C161" s="15"/>
    </row>
    <row r="163" spans="2:3" x14ac:dyDescent="0.25">
      <c r="B163" s="15"/>
      <c r="C163" s="15"/>
    </row>
    <row r="164" spans="2:3" x14ac:dyDescent="0.25">
      <c r="B164" s="15"/>
      <c r="C164" s="15"/>
    </row>
    <row r="165" spans="2:3" x14ac:dyDescent="0.25">
      <c r="B165" s="15"/>
      <c r="C165" s="15"/>
    </row>
    <row r="166" spans="2:3" x14ac:dyDescent="0.25">
      <c r="B166" s="15"/>
      <c r="C166" s="15"/>
    </row>
    <row r="167" spans="2:3" x14ac:dyDescent="0.25">
      <c r="B167" s="15"/>
      <c r="C167" s="15"/>
    </row>
    <row r="168" spans="2:3" x14ac:dyDescent="0.25">
      <c r="B168" s="15"/>
      <c r="C168" s="15"/>
    </row>
  </sheetData>
  <mergeCells count="2">
    <mergeCell ref="F157:I157"/>
    <mergeCell ref="A2:I2"/>
  </mergeCells>
  <printOptions horizontalCentered="1"/>
  <pageMargins left="0.23622047244094488" right="0.15748031496062992" top="0.74803149606299213" bottom="0.74803149606299213" header="0.51181102362204722" footer="0.51181102362204722"/>
  <pageSetup paperSize="9" firstPageNumber="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2014-2018</vt:lpstr>
      <vt:lpstr>'2014-2018'!Заголовки_для_печати</vt:lpstr>
      <vt:lpstr>'2014-2018'!Область_печати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mz1</dc:creator>
  <cp:lastModifiedBy>bardanastas</cp:lastModifiedBy>
  <cp:lastPrinted>2017-10-17T04:16:43Z</cp:lastPrinted>
  <dcterms:created xsi:type="dcterms:W3CDTF">2013-10-18T09:16:47Z</dcterms:created>
  <dcterms:modified xsi:type="dcterms:W3CDTF">2017-11-13T03:12:44Z</dcterms:modified>
</cp:coreProperties>
</file>