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<sst xmlns="http://schemas.openxmlformats.org/spreadsheetml/2006/main" count="550" uniqueCount="146">
  <si>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</si>
  <si>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</si>
  <si>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</si>
  <si>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</si>
  <si>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</si>
  <si>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</si>
  <si>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</si>
  <si>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</si>
  <si>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</si>
  <si>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</si>
  <si>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</si>
  <si>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</si>
  <si>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</si>
  <si>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</si>
  <si>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</si>
  <si>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</si>
  <si>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</si>
  <si>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</si>
  <si>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</si>
  <si>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</si>
  <si>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</si>
  <si>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</si>
  <si>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</si>
  <si>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</si>
  <si>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</si>
  <si>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</si>
  <si>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</si>
  <si>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</si>
  <si>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</si>
  <si>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</si>
  <si>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</si>
  <si>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</si>
  <si>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</si>
  <si>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</si>
  <si>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</si>
  <si>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</si>
  <si>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</si>
  <si>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</si>
  <si>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</si>
  <si>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</si>
  <si>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</si>
  <si>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</si>
  <si>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</si>
  <si>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</si>
  <si>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</si>
  <si>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</si>
  <si>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</si>
  <si>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</si>
  <si>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</si>
  <si>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</si>
  <si>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</si>
  <si>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</si>
  <si>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</si>
  <si>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</si>
  <si>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</si>
  <si>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</si>
  <si>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</si>
  <si>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</si>
  <si>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</si>
  <si>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</si>
  <si>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</si>
  <si>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</si>
  <si>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</si>
  <si>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</si>
  <si>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</si>
  <si>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</si>
  <si>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</si>
  <si>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</si>
  <si>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</si>
  <si>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</si>
  <si>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</si>
  <si>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</si>
  <si>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</si>
  <si>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</si>
  <si>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</si>
  <si>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</si>
  <si>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</si>
  <si>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</si>
  <si>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</si>
  <si>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</si>
  <si>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</si>
  <si>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</si>
  <si>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</si>
  <si>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</si>
  <si>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</si>
  <si>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</si>
  <si>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</si>
  <si>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</si>
  <si>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</si>
  <si>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</si>
  <si>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</si>
  <si>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</si>
  <si>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</si>
  <si>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</si>
  <si>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</si>
  <si>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</si>
  <si>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</si>
  <si>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</si>
  <si>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</si>
  <si>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</si>
  <si>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</si>
  <si>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</si>
  <si>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</si>
  <si>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</si>
  <si>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</si>
  <si>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</si>
  <si>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</si>
  <si>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</si>
  <si>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</si>
  <si>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</si>
  <si>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</si>
  <si>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</si>
  <si>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</si>
  <si>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</si>
  <si>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</si>
  <si>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</si>
  <si>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</si>
  <si>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</si>
  <si>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</si>
  <si>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</si>
  <si>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</si>
  <si>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</si>
  <si>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</si>
  <si>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</si>
  <si>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</si>
  <si>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</si>
  <si>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</si>
  <si>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</si>
  <si>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</si>
  <si>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</si>
  <si>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</si>
  <si>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</si>
  <si>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</si>
  <si>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</si>
  <si>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</si>
  <si>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</si>
  <si>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</si>
  <si>
    <t>на 01 марта 2017 года</t>
  </si>
  <si>
    <t>На 01.03.2017</t>
  </si>
  <si>
    <t>на 01 апреля 2017 года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</si>
  <si>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</si>
  <si>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01.04.2017</t>
  </si>
  <si>
    <t>на 01 мая 2017 года</t>
  </si>
  <si>
    <t>План за 4 мес 2017 г.</t>
  </si>
  <si>
    <t>Денежные взыскания (штрафы) за нарушение бюджетного законодательства Российской Федерации (1 16 18000)</t>
  </si>
  <si>
    <t xml:space="preserve">На 01.01.2015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</si>
</sst>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4" sqref="I12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5" t="s">
        <v>122</v>
      </c>
      <c r="B1" s="65"/>
      <c r="C1" s="65"/>
      <c r="D1" s="65"/>
      <c r="E1" s="65"/>
      <c r="F1" s="65"/>
      <c r="G1" s="65"/>
      <c r="H1" s="65"/>
      <c r="I1" s="38"/>
    </row>
    <row r="2" spans="1:9" ht="15">
      <c r="A2" s="66" t="s">
        <v>131</v>
      </c>
      <c r="B2" s="66"/>
      <c r="C2" s="66"/>
      <c r="D2" s="66"/>
      <c r="E2" s="66"/>
      <c r="F2" s="66"/>
      <c r="G2" s="66"/>
      <c r="H2" s="66"/>
      <c r="I2" s="39"/>
    </row>
    <row r="3" spans="1:9" ht="5.25" customHeight="1" hidden="1">
      <c r="A3" s="67" t="s">
        <v>0</v>
      </c>
      <c r="B3" s="67"/>
      <c r="C3" s="67"/>
      <c r="D3" s="67"/>
      <c r="E3" s="67"/>
      <c r="F3" s="67"/>
      <c r="G3" s="67"/>
      <c r="H3" s="67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8" t="s">
        <v>3</v>
      </c>
      <c r="B6" s="69"/>
      <c r="C6" s="69"/>
      <c r="D6" s="69"/>
      <c r="E6" s="69"/>
      <c r="F6" s="69"/>
      <c r="G6" s="69"/>
      <c r="H6" s="69"/>
      <c r="I6" s="70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1" t="s">
        <v>82</v>
      </c>
      <c r="B10" s="58">
        <f>B12+B13+B14+B15</f>
        <v>207980.7</v>
      </c>
      <c r="C10" s="58">
        <f>C12+C13+C14+C15</f>
        <v>7865</v>
      </c>
      <c r="D10" s="58">
        <f>D12+D13+D14+D15</f>
        <v>7372.51</v>
      </c>
      <c r="E10" s="60">
        <f>$D:$D/$B:$B*100</f>
        <v>3.544804878529594</v>
      </c>
      <c r="F10" s="58">
        <f>$D:$D/$C:$C*100</f>
        <v>93.73820724729815</v>
      </c>
      <c r="G10" s="58">
        <f>G12+G13+G14+G15</f>
        <v>7951.78</v>
      </c>
      <c r="H10" s="60">
        <f>$D:$D/$G:$G*100</f>
        <v>92.71521596422437</v>
      </c>
      <c r="I10" s="58">
        <f>I12+I13+I14+I15</f>
        <v>7372.51</v>
      </c>
    </row>
    <row r="11" spans="1:9" ht="12.75">
      <c r="A11" s="72"/>
      <c r="B11" s="59"/>
      <c r="C11" s="59"/>
      <c r="D11" s="59"/>
      <c r="E11" s="61"/>
      <c r="F11" s="73"/>
      <c r="G11" s="59"/>
      <c r="H11" s="61"/>
      <c r="I11" s="59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62" t="s">
        <v>34</v>
      </c>
      <c r="B71" s="63"/>
      <c r="C71" s="63"/>
      <c r="D71" s="63"/>
      <c r="E71" s="63"/>
      <c r="F71" s="63"/>
      <c r="G71" s="63"/>
      <c r="H71" s="63"/>
      <c r="I71" s="64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I120" sqref="I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5" t="s">
        <v>122</v>
      </c>
      <c r="B1" s="65"/>
      <c r="C1" s="65"/>
      <c r="D1" s="65"/>
      <c r="E1" s="65"/>
      <c r="F1" s="65"/>
      <c r="G1" s="65"/>
      <c r="H1" s="65"/>
      <c r="I1" s="38"/>
    </row>
    <row r="2" spans="1:9" ht="15">
      <c r="A2" s="66" t="s">
        <v>137</v>
      </c>
      <c r="B2" s="66"/>
      <c r="C2" s="66"/>
      <c r="D2" s="66"/>
      <c r="E2" s="66"/>
      <c r="F2" s="66"/>
      <c r="G2" s="66"/>
      <c r="H2" s="66"/>
      <c r="I2" s="39"/>
    </row>
    <row r="3" spans="1:9" ht="5.25" customHeight="1" hidden="1">
      <c r="A3" s="67" t="s">
        <v>0</v>
      </c>
      <c r="B3" s="67"/>
      <c r="C3" s="67"/>
      <c r="D3" s="67"/>
      <c r="E3" s="67"/>
      <c r="F3" s="67"/>
      <c r="G3" s="67"/>
      <c r="H3" s="67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8" t="s">
        <v>3</v>
      </c>
      <c r="B6" s="69"/>
      <c r="C6" s="69"/>
      <c r="D6" s="69"/>
      <c r="E6" s="69"/>
      <c r="F6" s="69"/>
      <c r="G6" s="69"/>
      <c r="H6" s="69"/>
      <c r="I6" s="70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47801.57</v>
      </c>
      <c r="D7" s="42">
        <f>D8+D16+D21+D25+D28+D32+D35+D41+D42+D43+D47</f>
        <v>44190.31</v>
      </c>
      <c r="E7" s="33">
        <f>$D:$D/$B:$B*100</f>
        <v>11.385444845326893</v>
      </c>
      <c r="F7" s="33">
        <f>$D:$D/$C:$C*100</f>
        <v>92.4453108966923</v>
      </c>
      <c r="G7" s="42">
        <f>G8+G16+G21+G25+G28+G32+G35+G41+G42+G43+G47</f>
        <v>49292.04000000001</v>
      </c>
      <c r="H7" s="33">
        <f>$D:$D/$G:$G*100</f>
        <v>89.64999216912099</v>
      </c>
      <c r="I7" s="42">
        <f>I8+I16+I21+I25+I28+I32+I35+I41+I42+I43+I47</f>
        <v>22688.62</v>
      </c>
    </row>
    <row r="8" spans="1:9" ht="12.75">
      <c r="A8" s="6" t="s">
        <v>4</v>
      </c>
      <c r="B8" s="33">
        <f>B9+B10</f>
        <v>210385</v>
      </c>
      <c r="C8" s="33">
        <f>C9+C10</f>
        <v>26456</v>
      </c>
      <c r="D8" s="33">
        <f>D9+D10</f>
        <v>24154.38</v>
      </c>
      <c r="E8" s="33">
        <f>$D:$D/$B:$B*100</f>
        <v>11.481037146184377</v>
      </c>
      <c r="F8" s="33">
        <f>$D:$D/$C:$C*100</f>
        <v>91.30019655276686</v>
      </c>
      <c r="G8" s="33">
        <f>G9+G10</f>
        <v>26582.589999999997</v>
      </c>
      <c r="H8" s="33">
        <f>$D:$D/$G:$G*100</f>
        <v>90.86541228676364</v>
      </c>
      <c r="I8" s="33">
        <f>I9+I10</f>
        <v>16488.22</v>
      </c>
    </row>
    <row r="9" spans="1:9" ht="25.5">
      <c r="A9" s="4" t="s">
        <v>5</v>
      </c>
      <c r="B9" s="34">
        <v>2404.3</v>
      </c>
      <c r="C9" s="34">
        <v>71</v>
      </c>
      <c r="D9" s="53">
        <v>341.67</v>
      </c>
      <c r="E9" s="33">
        <f>$D:$D/$B:$B*100</f>
        <v>14.210789003036226</v>
      </c>
      <c r="F9" s="33">
        <f>$D:$D/$C:$C*100</f>
        <v>481.22535211267603</v>
      </c>
      <c r="G9" s="53">
        <v>71.88</v>
      </c>
      <c r="H9" s="33">
        <f>$D:$D/$G:$G*100</f>
        <v>475.3338898163607</v>
      </c>
      <c r="I9" s="53">
        <v>48.02</v>
      </c>
    </row>
    <row r="10" spans="1:9" ht="12.75" customHeight="1">
      <c r="A10" s="71" t="s">
        <v>82</v>
      </c>
      <c r="B10" s="58">
        <f>B12+B13+B14+B15</f>
        <v>207980.7</v>
      </c>
      <c r="C10" s="58">
        <f>C12+C13+C14+C15</f>
        <v>26385</v>
      </c>
      <c r="D10" s="58">
        <f>D12+D13+D14+D15</f>
        <v>23812.710000000003</v>
      </c>
      <c r="E10" s="60">
        <f>$D:$D/$B:$B*100</f>
        <v>11.449480648925599</v>
      </c>
      <c r="F10" s="58">
        <f>$D:$D/$C:$C*100</f>
        <v>90.2509380329733</v>
      </c>
      <c r="G10" s="58">
        <f>G12+G13+G14+G15</f>
        <v>26510.709999999995</v>
      </c>
      <c r="H10" s="60">
        <f>$D:$D/$G:$G*100</f>
        <v>89.82298097636769</v>
      </c>
      <c r="I10" s="58">
        <f>I12+I13+I14+I15</f>
        <v>16440.2</v>
      </c>
    </row>
    <row r="11" spans="1:9" ht="12.75">
      <c r="A11" s="72"/>
      <c r="B11" s="59"/>
      <c r="C11" s="59"/>
      <c r="D11" s="59"/>
      <c r="E11" s="61"/>
      <c r="F11" s="73"/>
      <c r="G11" s="59"/>
      <c r="H11" s="61"/>
      <c r="I11" s="59"/>
    </row>
    <row r="12" spans="1:9" ht="51" customHeight="1">
      <c r="A12" s="1" t="s">
        <v>86</v>
      </c>
      <c r="B12" s="35">
        <v>200535.2</v>
      </c>
      <c r="C12" s="35">
        <v>26120</v>
      </c>
      <c r="D12" s="54">
        <v>23367.13</v>
      </c>
      <c r="E12" s="33">
        <f aca="true" t="shared" si="0" ref="E12:E70">$D:$D/$B:$B*100</f>
        <v>11.6523832224966</v>
      </c>
      <c r="F12" s="33">
        <f aca="true" t="shared" si="1" ref="F12:F70">$D:$D/$C:$C*100</f>
        <v>89.46068147013783</v>
      </c>
      <c r="G12" s="54">
        <v>26244.87</v>
      </c>
      <c r="H12" s="33">
        <f aca="true" t="shared" si="2" ref="H12:H70">$D:$D/$G:$G*100</f>
        <v>89.03503808553825</v>
      </c>
      <c r="I12" s="54">
        <v>16300.69</v>
      </c>
    </row>
    <row r="13" spans="1:9" ht="89.25">
      <c r="A13" s="2" t="s">
        <v>87</v>
      </c>
      <c r="B13" s="35">
        <v>3078.1</v>
      </c>
      <c r="C13" s="35">
        <v>135</v>
      </c>
      <c r="D13" s="35">
        <v>145.15</v>
      </c>
      <c r="E13" s="33">
        <f t="shared" si="0"/>
        <v>4.715571293980053</v>
      </c>
      <c r="F13" s="33">
        <f t="shared" si="1"/>
        <v>107.51851851851852</v>
      </c>
      <c r="G13" s="35">
        <v>136.94</v>
      </c>
      <c r="H13" s="33">
        <f t="shared" si="2"/>
        <v>105.99532642033007</v>
      </c>
      <c r="I13" s="35">
        <v>15.59</v>
      </c>
    </row>
    <row r="14" spans="1:9" ht="25.5">
      <c r="A14" s="3" t="s">
        <v>88</v>
      </c>
      <c r="B14" s="35">
        <v>3471</v>
      </c>
      <c r="C14" s="35">
        <v>70</v>
      </c>
      <c r="D14" s="35">
        <v>128.43</v>
      </c>
      <c r="E14" s="33">
        <f t="shared" si="0"/>
        <v>3.700086430423509</v>
      </c>
      <c r="F14" s="33">
        <f t="shared" si="1"/>
        <v>183.47142857142856</v>
      </c>
      <c r="G14" s="35">
        <v>73.05</v>
      </c>
      <c r="H14" s="33">
        <f t="shared" si="2"/>
        <v>175.8110882956879</v>
      </c>
      <c r="I14" s="35">
        <v>32.91</v>
      </c>
    </row>
    <row r="15" spans="1:9" ht="65.25" customHeight="1">
      <c r="A15" s="7" t="s">
        <v>90</v>
      </c>
      <c r="B15" s="35">
        <v>896.4</v>
      </c>
      <c r="C15" s="49">
        <v>60</v>
      </c>
      <c r="D15" s="35">
        <v>172</v>
      </c>
      <c r="E15" s="33">
        <f t="shared" si="0"/>
        <v>19.18786256135654</v>
      </c>
      <c r="F15" s="33">
        <f t="shared" si="1"/>
        <v>286.6666666666667</v>
      </c>
      <c r="G15" s="35">
        <v>55.85</v>
      </c>
      <c r="H15" s="33">
        <f t="shared" si="2"/>
        <v>307.9677708146822</v>
      </c>
      <c r="I15" s="35">
        <v>91.01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1589.7800000000002</v>
      </c>
      <c r="E16" s="33">
        <f t="shared" si="0"/>
        <v>7.695338593349145</v>
      </c>
      <c r="F16" s="33">
        <f t="shared" si="1"/>
        <v>126.87789305666402</v>
      </c>
      <c r="G16" s="42">
        <f>G17+G18+G19+G20</f>
        <v>1543.6399999999999</v>
      </c>
      <c r="H16" s="33">
        <f t="shared" si="2"/>
        <v>102.98903889507918</v>
      </c>
      <c r="I16" s="42">
        <f>I17+I18+I19+I20</f>
        <v>5.6200000000000045</v>
      </c>
    </row>
    <row r="17" spans="1:9" ht="37.5" customHeight="1">
      <c r="A17" s="10" t="s">
        <v>96</v>
      </c>
      <c r="B17" s="35">
        <v>8244.7</v>
      </c>
      <c r="C17" s="49">
        <v>643</v>
      </c>
      <c r="D17" s="35">
        <v>564.09</v>
      </c>
      <c r="E17" s="33">
        <f t="shared" si="0"/>
        <v>6.841849915703421</v>
      </c>
      <c r="F17" s="33">
        <f t="shared" si="1"/>
        <v>87.72783825816487</v>
      </c>
      <c r="G17" s="35">
        <v>642.72</v>
      </c>
      <c r="H17" s="33">
        <f t="shared" si="2"/>
        <v>87.7660567587752</v>
      </c>
      <c r="I17" s="35">
        <v>43.42</v>
      </c>
    </row>
    <row r="18" spans="1:9" ht="56.25" customHeight="1">
      <c r="A18" s="10" t="s">
        <v>97</v>
      </c>
      <c r="B18" s="35">
        <v>113.1</v>
      </c>
      <c r="C18" s="49">
        <v>11</v>
      </c>
      <c r="D18" s="35">
        <v>5.92</v>
      </c>
      <c r="E18" s="33">
        <f t="shared" si="0"/>
        <v>5.234305923961097</v>
      </c>
      <c r="F18" s="33">
        <f t="shared" si="1"/>
        <v>53.81818181818182</v>
      </c>
      <c r="G18" s="35">
        <v>13.05</v>
      </c>
      <c r="H18" s="33">
        <f t="shared" si="2"/>
        <v>45.3639846743295</v>
      </c>
      <c r="I18" s="35">
        <v>0.01</v>
      </c>
    </row>
    <row r="19" spans="1:9" ht="55.5" customHeight="1">
      <c r="A19" s="10" t="s">
        <v>98</v>
      </c>
      <c r="B19" s="35">
        <v>14067</v>
      </c>
      <c r="C19" s="49">
        <v>801.2</v>
      </c>
      <c r="D19" s="35">
        <v>1107.64</v>
      </c>
      <c r="E19" s="33">
        <f t="shared" si="0"/>
        <v>7.874031421056374</v>
      </c>
      <c r="F19" s="33">
        <f t="shared" si="1"/>
        <v>138.24762855716426</v>
      </c>
      <c r="G19" s="35">
        <v>1021.81</v>
      </c>
      <c r="H19" s="33">
        <f t="shared" si="2"/>
        <v>108.39980035427332</v>
      </c>
      <c r="I19" s="35">
        <v>14.55</v>
      </c>
    </row>
    <row r="20" spans="1:9" ht="54" customHeight="1">
      <c r="A20" s="10" t="s">
        <v>99</v>
      </c>
      <c r="B20" s="35">
        <v>-1765.8</v>
      </c>
      <c r="C20" s="49">
        <v>-202.2</v>
      </c>
      <c r="D20" s="35">
        <v>-87.87</v>
      </c>
      <c r="E20" s="33">
        <f t="shared" si="0"/>
        <v>4.976214746856948</v>
      </c>
      <c r="F20" s="33">
        <f t="shared" si="1"/>
        <v>43.456973293768556</v>
      </c>
      <c r="G20" s="35">
        <v>-133.94</v>
      </c>
      <c r="H20" s="33">
        <f t="shared" si="2"/>
        <v>65.6040017918471</v>
      </c>
      <c r="I20" s="35">
        <v>-52.36</v>
      </c>
    </row>
    <row r="21" spans="1:9" ht="12.75">
      <c r="A21" s="8" t="s">
        <v>7</v>
      </c>
      <c r="B21" s="42">
        <f>B22+B23+B24</f>
        <v>41691.5</v>
      </c>
      <c r="C21" s="42">
        <f>C22+C23+C24</f>
        <v>9240</v>
      </c>
      <c r="D21" s="42">
        <f>D22+D23+D24</f>
        <v>8421.02</v>
      </c>
      <c r="E21" s="33">
        <f t="shared" si="0"/>
        <v>20.19840974779032</v>
      </c>
      <c r="F21" s="33">
        <f t="shared" si="1"/>
        <v>91.13658008658008</v>
      </c>
      <c r="G21" s="42">
        <f>G22+G23+G24</f>
        <v>8808.74</v>
      </c>
      <c r="H21" s="33">
        <f t="shared" si="2"/>
        <v>95.59846243617136</v>
      </c>
      <c r="I21" s="42">
        <f>I22+I23+I24</f>
        <v>702.61</v>
      </c>
    </row>
    <row r="22" spans="1:9" ht="18.75" customHeight="1">
      <c r="A22" s="5" t="s">
        <v>102</v>
      </c>
      <c r="B22" s="35">
        <v>39484.3</v>
      </c>
      <c r="C22" s="35">
        <v>8790</v>
      </c>
      <c r="D22" s="35">
        <v>8053.46</v>
      </c>
      <c r="E22" s="33">
        <f t="shared" si="0"/>
        <v>20.39661333745311</v>
      </c>
      <c r="F22" s="33">
        <f t="shared" si="1"/>
        <v>91.6207053469852</v>
      </c>
      <c r="G22" s="35">
        <v>8619.76</v>
      </c>
      <c r="H22" s="33">
        <f t="shared" si="2"/>
        <v>93.43021151400967</v>
      </c>
      <c r="I22" s="35">
        <v>679.36</v>
      </c>
    </row>
    <row r="23" spans="1:9" ht="12.75">
      <c r="A23" s="3" t="s">
        <v>100</v>
      </c>
      <c r="B23" s="35">
        <v>734</v>
      </c>
      <c r="C23" s="35">
        <v>100</v>
      </c>
      <c r="D23" s="35">
        <v>310.55</v>
      </c>
      <c r="E23" s="33">
        <f t="shared" si="0"/>
        <v>42.309264305177116</v>
      </c>
      <c r="F23" s="33">
        <f t="shared" si="1"/>
        <v>310.55</v>
      </c>
      <c r="G23" s="35">
        <v>65</v>
      </c>
      <c r="H23" s="33">
        <f t="shared" si="2"/>
        <v>477.76923076923083</v>
      </c>
      <c r="I23" s="35">
        <v>12.22</v>
      </c>
    </row>
    <row r="24" spans="1:9" ht="27" customHeight="1">
      <c r="A24" s="3" t="s">
        <v>101</v>
      </c>
      <c r="B24" s="35">
        <v>1473.2</v>
      </c>
      <c r="C24" s="35">
        <v>350</v>
      </c>
      <c r="D24" s="35">
        <v>57.01</v>
      </c>
      <c r="E24" s="33">
        <f t="shared" si="0"/>
        <v>3.869807222373065</v>
      </c>
      <c r="F24" s="33">
        <f t="shared" si="1"/>
        <v>16.288571428571426</v>
      </c>
      <c r="G24" s="35">
        <v>123.98</v>
      </c>
      <c r="H24" s="33">
        <f t="shared" si="2"/>
        <v>45.983223100500076</v>
      </c>
      <c r="I24" s="35">
        <v>11.03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1960</v>
      </c>
      <c r="D25" s="42">
        <f>$26:$26+$27:$27</f>
        <v>2564.9900000000002</v>
      </c>
      <c r="E25" s="33">
        <f t="shared" si="0"/>
        <v>9.490577835991816</v>
      </c>
      <c r="F25" s="33">
        <f t="shared" si="1"/>
        <v>130.8668367346939</v>
      </c>
      <c r="G25" s="42">
        <f>$26:$26+$27:$27</f>
        <v>2375.23</v>
      </c>
      <c r="H25" s="33">
        <f t="shared" si="2"/>
        <v>107.98912105354009</v>
      </c>
      <c r="I25" s="42">
        <f>$26:$26+$27:$27</f>
        <v>800.17</v>
      </c>
    </row>
    <row r="26" spans="1:9" ht="12.75">
      <c r="A26" s="3" t="s">
        <v>9</v>
      </c>
      <c r="B26" s="35">
        <v>10018.7</v>
      </c>
      <c r="C26" s="35">
        <v>160</v>
      </c>
      <c r="D26" s="35">
        <v>732.35</v>
      </c>
      <c r="E26" s="33">
        <f t="shared" si="0"/>
        <v>7.309830616746684</v>
      </c>
      <c r="F26" s="33">
        <f t="shared" si="1"/>
        <v>457.71875</v>
      </c>
      <c r="G26" s="35">
        <v>263.93</v>
      </c>
      <c r="H26" s="33">
        <f t="shared" si="2"/>
        <v>277.4788769749555</v>
      </c>
      <c r="I26" s="35">
        <v>245.28</v>
      </c>
    </row>
    <row r="27" spans="1:9" ht="12.75">
      <c r="A27" s="3" t="s">
        <v>10</v>
      </c>
      <c r="B27" s="35">
        <v>17008</v>
      </c>
      <c r="C27" s="35">
        <v>1800</v>
      </c>
      <c r="D27" s="35">
        <v>1832.64</v>
      </c>
      <c r="E27" s="33">
        <f t="shared" si="0"/>
        <v>10.775164628410161</v>
      </c>
      <c r="F27" s="33">
        <f t="shared" si="1"/>
        <v>101.81333333333333</v>
      </c>
      <c r="G27" s="35">
        <v>2111.3</v>
      </c>
      <c r="H27" s="33">
        <f t="shared" si="2"/>
        <v>86.80149670818926</v>
      </c>
      <c r="I27" s="35">
        <v>554.89</v>
      </c>
    </row>
    <row r="28" spans="1:9" ht="12.75">
      <c r="A28" s="6" t="s">
        <v>11</v>
      </c>
      <c r="B28" s="42">
        <f>B29+B30+B31</f>
        <v>14334.1</v>
      </c>
      <c r="C28" s="42">
        <f>C29+C30+C31</f>
        <v>2209.6</v>
      </c>
      <c r="D28" s="42">
        <f>D29+D30+D31</f>
        <v>1991.77</v>
      </c>
      <c r="E28" s="33">
        <f t="shared" si="0"/>
        <v>13.89532652904612</v>
      </c>
      <c r="F28" s="33">
        <f t="shared" si="1"/>
        <v>90.1416545981173</v>
      </c>
      <c r="G28" s="42">
        <f>G29+G30+G31</f>
        <v>2096.71</v>
      </c>
      <c r="H28" s="33">
        <f t="shared" si="2"/>
        <v>94.99501600125912</v>
      </c>
      <c r="I28" s="42">
        <f>I29+I30+I31</f>
        <v>982.7099999999999</v>
      </c>
    </row>
    <row r="29" spans="1:9" ht="25.5">
      <c r="A29" s="3" t="s">
        <v>12</v>
      </c>
      <c r="B29" s="35">
        <v>14256.1</v>
      </c>
      <c r="C29" s="35">
        <v>2200</v>
      </c>
      <c r="D29" s="35">
        <v>1972.57</v>
      </c>
      <c r="E29" s="33">
        <f t="shared" si="0"/>
        <v>13.836673424007968</v>
      </c>
      <c r="F29" s="33">
        <f t="shared" si="1"/>
        <v>89.66227272727274</v>
      </c>
      <c r="G29" s="35">
        <v>2085.51</v>
      </c>
      <c r="H29" s="33">
        <f t="shared" si="2"/>
        <v>94.58453807461963</v>
      </c>
      <c r="I29" s="35">
        <v>969.91</v>
      </c>
    </row>
    <row r="30" spans="1:9" ht="25.5">
      <c r="A30" s="5" t="s">
        <v>104</v>
      </c>
      <c r="B30" s="35">
        <v>58</v>
      </c>
      <c r="C30" s="35">
        <v>9.6</v>
      </c>
      <c r="D30" s="35">
        <v>19.2</v>
      </c>
      <c r="E30" s="33">
        <f t="shared" si="0"/>
        <v>33.10344827586207</v>
      </c>
      <c r="F30" s="33">
        <f t="shared" si="1"/>
        <v>200</v>
      </c>
      <c r="G30" s="35">
        <v>11.2</v>
      </c>
      <c r="H30" s="33">
        <f t="shared" si="2"/>
        <v>171.42857142857144</v>
      </c>
      <c r="I30" s="35">
        <v>12.8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7.41</v>
      </c>
      <c r="H32" s="33">
        <f t="shared" si="2"/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7.41</v>
      </c>
      <c r="H33" s="33">
        <f t="shared" si="2"/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5278.869999999999</v>
      </c>
      <c r="D35" s="42">
        <f>D36+D39+D40</f>
        <v>3757.72</v>
      </c>
      <c r="E35" s="33">
        <f t="shared" si="0"/>
        <v>6.909948824320124</v>
      </c>
      <c r="F35" s="33">
        <f t="shared" si="1"/>
        <v>71.18417388569902</v>
      </c>
      <c r="G35" s="42">
        <f>G36+G39+G40</f>
        <v>6305.75</v>
      </c>
      <c r="H35" s="33">
        <f t="shared" si="2"/>
        <v>59.59195971930381</v>
      </c>
      <c r="I35" s="42">
        <f>I36+I39+I40</f>
        <v>2706.6600000000003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5052.9</v>
      </c>
      <c r="D36" s="35">
        <f>D37+D38</f>
        <v>3401.33</v>
      </c>
      <c r="E36" s="33">
        <f t="shared" si="0"/>
        <v>6.476712944362036</v>
      </c>
      <c r="F36" s="33">
        <f t="shared" si="1"/>
        <v>67.31441350511588</v>
      </c>
      <c r="G36" s="35">
        <f>G37+G38</f>
        <v>6029.49</v>
      </c>
      <c r="H36" s="33">
        <f t="shared" si="2"/>
        <v>56.411570464500315</v>
      </c>
      <c r="I36" s="35">
        <f>I37+I38</f>
        <v>2361.51</v>
      </c>
    </row>
    <row r="37" spans="1:9" ht="81.75" customHeight="1">
      <c r="A37" s="1" t="s">
        <v>108</v>
      </c>
      <c r="B37" s="35">
        <v>26658</v>
      </c>
      <c r="C37" s="35">
        <v>1800</v>
      </c>
      <c r="D37" s="35">
        <v>1474.08</v>
      </c>
      <c r="E37" s="33">
        <f t="shared" si="0"/>
        <v>5.529597119063696</v>
      </c>
      <c r="F37" s="33">
        <f t="shared" si="1"/>
        <v>81.89333333333333</v>
      </c>
      <c r="G37" s="35">
        <v>3116.01</v>
      </c>
      <c r="H37" s="33">
        <f t="shared" si="2"/>
        <v>47.3066517758287</v>
      </c>
      <c r="I37" s="35">
        <v>985.09</v>
      </c>
    </row>
    <row r="38" spans="1:9" ht="76.5">
      <c r="A38" s="3" t="s">
        <v>109</v>
      </c>
      <c r="B38" s="35">
        <v>25858.3</v>
      </c>
      <c r="C38" s="35">
        <v>3252.9</v>
      </c>
      <c r="D38" s="35">
        <v>1927.25</v>
      </c>
      <c r="E38" s="33">
        <f t="shared" si="0"/>
        <v>7.453119501281987</v>
      </c>
      <c r="F38" s="33">
        <f t="shared" si="1"/>
        <v>59.247133327184976</v>
      </c>
      <c r="G38" s="35">
        <v>2913.48</v>
      </c>
      <c r="H38" s="33">
        <f t="shared" si="2"/>
        <v>66.14941581888326</v>
      </c>
      <c r="I38" s="35">
        <v>1376.42</v>
      </c>
    </row>
    <row r="39" spans="1:9" ht="51">
      <c r="A39" s="5" t="s">
        <v>110</v>
      </c>
      <c r="B39" s="35">
        <v>868</v>
      </c>
      <c r="C39" s="35">
        <v>158.32</v>
      </c>
      <c r="D39" s="35">
        <v>0</v>
      </c>
      <c r="E39" s="33">
        <f t="shared" si="0"/>
        <v>0</v>
      </c>
      <c r="F39" s="33">
        <f t="shared" si="1"/>
        <v>0</v>
      </c>
      <c r="G39" s="35">
        <v>150.79</v>
      </c>
      <c r="H39" s="33">
        <f t="shared" si="2"/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67.65</v>
      </c>
      <c r="D40" s="35">
        <v>356.39</v>
      </c>
      <c r="E40" s="33">
        <f t="shared" si="0"/>
        <v>35.74623871614844</v>
      </c>
      <c r="F40" s="33">
        <f t="shared" si="1"/>
        <v>526.8144863266814</v>
      </c>
      <c r="G40" s="35">
        <v>125.47</v>
      </c>
      <c r="H40" s="33">
        <f t="shared" si="2"/>
        <v>284.0439945803778</v>
      </c>
      <c r="I40" s="35">
        <v>345.15</v>
      </c>
    </row>
    <row r="41" spans="1:9" ht="25.5">
      <c r="A41" s="4" t="s">
        <v>15</v>
      </c>
      <c r="B41" s="34">
        <v>953.5</v>
      </c>
      <c r="C41" s="34">
        <v>115</v>
      </c>
      <c r="D41" s="34">
        <v>40.28</v>
      </c>
      <c r="E41" s="33">
        <f t="shared" si="0"/>
        <v>4.22443628736235</v>
      </c>
      <c r="F41" s="33">
        <f t="shared" si="1"/>
        <v>35.02608695652174</v>
      </c>
      <c r="G41" s="34">
        <v>123.55</v>
      </c>
      <c r="H41" s="33">
        <f t="shared" si="2"/>
        <v>32.60218535006071</v>
      </c>
      <c r="I41" s="34">
        <v>15.45</v>
      </c>
    </row>
    <row r="42" spans="1:9" ht="25.5">
      <c r="A42" s="12" t="s">
        <v>115</v>
      </c>
      <c r="B42" s="34">
        <v>9443.9</v>
      </c>
      <c r="C42" s="34">
        <v>127.53</v>
      </c>
      <c r="D42" s="34">
        <v>103.86</v>
      </c>
      <c r="E42" s="33">
        <f t="shared" si="0"/>
        <v>1.0997575154332426</v>
      </c>
      <c r="F42" s="33">
        <f t="shared" si="1"/>
        <v>81.43966125617501</v>
      </c>
      <c r="G42" s="34">
        <v>124.29</v>
      </c>
      <c r="H42" s="33">
        <f t="shared" si="2"/>
        <v>83.56263577118031</v>
      </c>
      <c r="I42" s="34">
        <v>78.53</v>
      </c>
    </row>
    <row r="43" spans="1:9" ht="25.5">
      <c r="A43" s="8" t="s">
        <v>16</v>
      </c>
      <c r="B43" s="42">
        <f>B44+B45+B46</f>
        <v>1440</v>
      </c>
      <c r="C43" s="42">
        <f>C44+C45+C46</f>
        <v>127.57</v>
      </c>
      <c r="D43" s="42">
        <f>D44+D45+D46</f>
        <v>245.22000000000003</v>
      </c>
      <c r="E43" s="33">
        <f t="shared" si="0"/>
        <v>17.02916666666667</v>
      </c>
      <c r="F43" s="33">
        <f t="shared" si="1"/>
        <v>192.22387708708948</v>
      </c>
      <c r="G43" s="42">
        <f>G44+G45+G46</f>
        <v>308.55</v>
      </c>
      <c r="H43" s="33">
        <f t="shared" si="2"/>
        <v>79.47496353913466</v>
      </c>
      <c r="I43" s="42">
        <f>I44+I45+I46</f>
        <v>103.92999999999999</v>
      </c>
    </row>
    <row r="44" spans="1:9" ht="12.75">
      <c r="A44" s="3" t="s">
        <v>112</v>
      </c>
      <c r="B44" s="35">
        <v>40</v>
      </c>
      <c r="C44" s="35">
        <v>7.57</v>
      </c>
      <c r="D44" s="35">
        <v>46.39</v>
      </c>
      <c r="E44" s="33">
        <f t="shared" si="0"/>
        <v>115.97500000000001</v>
      </c>
      <c r="F44" s="33">
        <f t="shared" si="1"/>
        <v>612.8137384412154</v>
      </c>
      <c r="G44" s="35">
        <v>4.32</v>
      </c>
      <c r="H44" s="33">
        <f t="shared" si="2"/>
        <v>1073.8425925925926</v>
      </c>
      <c r="I44" s="35">
        <v>0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42.31</v>
      </c>
      <c r="E45" s="33">
        <v>0</v>
      </c>
      <c r="F45" s="33">
        <v>0</v>
      </c>
      <c r="G45" s="35">
        <v>42.85</v>
      </c>
      <c r="H45" s="33">
        <f t="shared" si="2"/>
        <v>98.73978996499416</v>
      </c>
      <c r="I45" s="35">
        <v>21.13</v>
      </c>
    </row>
    <row r="46" spans="1:9" ht="12.75">
      <c r="A46" s="48" t="s">
        <v>111</v>
      </c>
      <c r="B46" s="35">
        <v>1400</v>
      </c>
      <c r="C46" s="35">
        <v>120</v>
      </c>
      <c r="D46" s="35">
        <v>156.52</v>
      </c>
      <c r="E46" s="33">
        <f t="shared" si="0"/>
        <v>11.180000000000001</v>
      </c>
      <c r="F46" s="33">
        <f t="shared" si="1"/>
        <v>130.43333333333334</v>
      </c>
      <c r="G46" s="35">
        <v>261.38</v>
      </c>
      <c r="H46" s="33">
        <f t="shared" si="2"/>
        <v>59.8821638993037</v>
      </c>
      <c r="I46" s="35">
        <v>82.8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1034</v>
      </c>
      <c r="D47" s="42">
        <f>D48+D49+D50+D51+D52+D53+D54+D56+D57+D59+D60+D55</f>
        <v>1321.29</v>
      </c>
      <c r="E47" s="33">
        <f t="shared" si="0"/>
        <v>16.907426246185146</v>
      </c>
      <c r="F47" s="33">
        <f t="shared" si="1"/>
        <v>127.784332688588</v>
      </c>
      <c r="G47" s="42">
        <f>G48+G49+G50+G51+G52+G53+G54+G56+G57+G59+G60+G55</f>
        <v>1015.5799999999999</v>
      </c>
      <c r="H47" s="33">
        <f t="shared" si="2"/>
        <v>130.10201067370372</v>
      </c>
      <c r="I47" s="42">
        <f>I48+I49+I50+I51+I52+I53+I54+I56+I57+I59+I60+I55</f>
        <v>804.72</v>
      </c>
    </row>
    <row r="48" spans="1:9" ht="25.5">
      <c r="A48" s="3" t="s">
        <v>18</v>
      </c>
      <c r="B48" s="35">
        <v>135</v>
      </c>
      <c r="C48" s="35">
        <v>11</v>
      </c>
      <c r="D48" s="35">
        <v>39.42</v>
      </c>
      <c r="E48" s="33">
        <f t="shared" si="0"/>
        <v>29.200000000000003</v>
      </c>
      <c r="F48" s="33">
        <f t="shared" si="1"/>
        <v>358.3636363636364</v>
      </c>
      <c r="G48" s="35">
        <v>11.86</v>
      </c>
      <c r="H48" s="36">
        <f t="shared" si="2"/>
        <v>332.3777403035413</v>
      </c>
      <c r="I48" s="35">
        <v>25.24</v>
      </c>
    </row>
    <row r="49" spans="1:9" ht="63.75">
      <c r="A49" s="3" t="s">
        <v>125</v>
      </c>
      <c r="B49" s="35">
        <v>200</v>
      </c>
      <c r="C49" s="35">
        <v>10</v>
      </c>
      <c r="D49" s="35">
        <v>158.46</v>
      </c>
      <c r="E49" s="33">
        <f t="shared" si="0"/>
        <v>79.23</v>
      </c>
      <c r="F49" s="33">
        <f t="shared" si="1"/>
        <v>1584.6</v>
      </c>
      <c r="G49" s="35">
        <v>13</v>
      </c>
      <c r="H49" s="36">
        <f t="shared" si="2"/>
        <v>1218.923076923077</v>
      </c>
      <c r="I49" s="35">
        <v>143.46</v>
      </c>
    </row>
    <row r="50" spans="1:9" ht="52.5" customHeight="1">
      <c r="A50" s="5" t="s">
        <v>123</v>
      </c>
      <c r="B50" s="35">
        <v>90</v>
      </c>
      <c r="C50" s="35">
        <v>12</v>
      </c>
      <c r="D50" s="35">
        <v>10</v>
      </c>
      <c r="E50" s="33">
        <f t="shared" si="0"/>
        <v>11.11111111111111</v>
      </c>
      <c r="F50" s="33">
        <f t="shared" si="1"/>
        <v>83.33333333333334</v>
      </c>
      <c r="G50" s="35">
        <v>11.8</v>
      </c>
      <c r="H50" s="36">
        <f t="shared" si="2"/>
        <v>84.7457627118644</v>
      </c>
      <c r="I50" s="35">
        <v>0</v>
      </c>
    </row>
    <row r="51" spans="1:9" ht="38.25">
      <c r="A51" s="3" t="s">
        <v>19</v>
      </c>
      <c r="B51" s="35">
        <v>1147</v>
      </c>
      <c r="C51" s="35">
        <v>186</v>
      </c>
      <c r="D51" s="35">
        <v>105.05</v>
      </c>
      <c r="E51" s="33">
        <f t="shared" si="0"/>
        <v>9.158674803836094</v>
      </c>
      <c r="F51" s="33">
        <f t="shared" si="1"/>
        <v>56.47849462365592</v>
      </c>
      <c r="G51" s="35">
        <v>192.12</v>
      </c>
      <c r="H51" s="36">
        <f t="shared" si="2"/>
        <v>54.67936706225276</v>
      </c>
      <c r="I51" s="35">
        <v>53.5</v>
      </c>
    </row>
    <row r="52" spans="1:9" ht="63.75">
      <c r="A52" s="3" t="s">
        <v>20</v>
      </c>
      <c r="B52" s="35">
        <v>2060</v>
      </c>
      <c r="C52" s="35">
        <v>260</v>
      </c>
      <c r="D52" s="35">
        <v>366.4</v>
      </c>
      <c r="E52" s="33">
        <f t="shared" si="0"/>
        <v>17.78640776699029</v>
      </c>
      <c r="F52" s="33">
        <f t="shared" si="1"/>
        <v>140.9230769230769</v>
      </c>
      <c r="G52" s="35">
        <v>245.1</v>
      </c>
      <c r="H52" s="36">
        <f t="shared" si="2"/>
        <v>149.49000407996735</v>
      </c>
      <c r="I52" s="35">
        <v>196.55</v>
      </c>
    </row>
    <row r="53" spans="1:9" ht="25.5">
      <c r="A53" s="3" t="s">
        <v>21</v>
      </c>
      <c r="B53" s="35">
        <v>40</v>
      </c>
      <c r="C53" s="35">
        <v>6</v>
      </c>
      <c r="D53" s="35">
        <v>34</v>
      </c>
      <c r="E53" s="33">
        <f t="shared" si="0"/>
        <v>85</v>
      </c>
      <c r="F53" s="33">
        <f t="shared" si="1"/>
        <v>566.6666666666667</v>
      </c>
      <c r="G53" s="35">
        <v>7.5</v>
      </c>
      <c r="H53" s="36">
        <f t="shared" si="2"/>
        <v>453.3333333333333</v>
      </c>
      <c r="I53" s="35">
        <v>30.5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6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6">
        <v>0</v>
      </c>
      <c r="I55" s="35">
        <v>0</v>
      </c>
    </row>
    <row r="56" spans="1:9" ht="67.5" customHeight="1">
      <c r="A56" s="3" t="s">
        <v>114</v>
      </c>
      <c r="B56" s="35">
        <v>16</v>
      </c>
      <c r="C56" s="35">
        <v>2.5</v>
      </c>
      <c r="D56" s="35">
        <v>0.59</v>
      </c>
      <c r="E56" s="33">
        <f t="shared" si="0"/>
        <v>3.6875</v>
      </c>
      <c r="F56" s="33">
        <f t="shared" si="1"/>
        <v>23.599999999999998</v>
      </c>
      <c r="G56" s="35">
        <v>3.58</v>
      </c>
      <c r="H56" s="36">
        <f t="shared" si="2"/>
        <v>16.480446927374302</v>
      </c>
      <c r="I56" s="35">
        <v>0.33</v>
      </c>
    </row>
    <row r="57" spans="1:9" ht="79.5" customHeight="1">
      <c r="A57" s="3" t="s">
        <v>128</v>
      </c>
      <c r="B57" s="35">
        <v>1553</v>
      </c>
      <c r="C57" s="35">
        <v>344</v>
      </c>
      <c r="D57" s="35">
        <v>214.24</v>
      </c>
      <c r="E57" s="33">
        <f t="shared" si="0"/>
        <v>13.795235028976174</v>
      </c>
      <c r="F57" s="33">
        <f t="shared" si="1"/>
        <v>62.27906976744186</v>
      </c>
      <c r="G57" s="35">
        <v>234.35</v>
      </c>
      <c r="H57" s="36">
        <f t="shared" si="2"/>
        <v>91.41881800725412</v>
      </c>
      <c r="I57" s="35">
        <v>164.35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6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4.08</v>
      </c>
      <c r="E59" s="33">
        <v>0</v>
      </c>
      <c r="F59" s="33">
        <v>0</v>
      </c>
      <c r="G59" s="35">
        <v>10.86</v>
      </c>
      <c r="H59" s="36">
        <f t="shared" si="2"/>
        <v>37.569060773480665</v>
      </c>
      <c r="I59" s="35">
        <v>2.08</v>
      </c>
    </row>
    <row r="60" spans="1:9" ht="38.25">
      <c r="A60" s="3" t="s">
        <v>23</v>
      </c>
      <c r="B60" s="35">
        <v>2568.85</v>
      </c>
      <c r="C60" s="35">
        <v>202.5</v>
      </c>
      <c r="D60" s="35">
        <v>389.05</v>
      </c>
      <c r="E60" s="33">
        <f t="shared" si="0"/>
        <v>15.14490920061506</v>
      </c>
      <c r="F60" s="33">
        <f t="shared" si="1"/>
        <v>192.12345679012347</v>
      </c>
      <c r="G60" s="35">
        <v>285.41</v>
      </c>
      <c r="H60" s="36">
        <f t="shared" si="2"/>
        <v>136.31267299674153</v>
      </c>
      <c r="I60" s="35">
        <v>188.71</v>
      </c>
    </row>
    <row r="61" spans="1:9" ht="12.75">
      <c r="A61" s="6" t="s">
        <v>24</v>
      </c>
      <c r="B61" s="34">
        <v>0</v>
      </c>
      <c r="C61" s="34">
        <v>0</v>
      </c>
      <c r="D61" s="34">
        <v>47.25</v>
      </c>
      <c r="E61" s="33">
        <v>0</v>
      </c>
      <c r="F61" s="33">
        <v>0</v>
      </c>
      <c r="G61" s="34">
        <v>656.31</v>
      </c>
      <c r="H61" s="36">
        <f t="shared" si="2"/>
        <v>7.199341774466335</v>
      </c>
      <c r="I61" s="34">
        <v>33.83</v>
      </c>
    </row>
    <row r="62" spans="1:9" ht="12.75">
      <c r="A62" s="8" t="s">
        <v>25</v>
      </c>
      <c r="B62" s="42">
        <f>B8+B16+B21+B25+B28+B32+B35+B41+B42+B43+B61+B47</f>
        <v>388129.85</v>
      </c>
      <c r="C62" s="42">
        <f>C8+C16+C21+C25+C28+C32+C35+C41+C42+C43+C61+C47</f>
        <v>47801.57</v>
      </c>
      <c r="D62" s="42">
        <f>D8+D16+D21+D25+D28+D32+D35+D41+D42+D43+D61+D47</f>
        <v>44237.56</v>
      </c>
      <c r="E62" s="33">
        <f t="shared" si="0"/>
        <v>11.397618606247368</v>
      </c>
      <c r="F62" s="33">
        <f t="shared" si="1"/>
        <v>92.54415702245763</v>
      </c>
      <c r="G62" s="42">
        <f>G8+G16+G21+G25+G28+G32+G35+G41+G42+G43+G61+G47</f>
        <v>49948.350000000006</v>
      </c>
      <c r="H62" s="33">
        <f t="shared" si="2"/>
        <v>88.56660930741455</v>
      </c>
      <c r="I62" s="42">
        <f>I8+I16+I21+I25+I28+I32+I35+I41+I42+I43+I61+I47</f>
        <v>22722.45</v>
      </c>
    </row>
    <row r="63" spans="1:9" ht="12.75">
      <c r="A63" s="8" t="s">
        <v>26</v>
      </c>
      <c r="B63" s="42">
        <f>B64+B69</f>
        <v>1395662.7</v>
      </c>
      <c r="C63" s="42">
        <f>C64+C69</f>
        <v>188966.93</v>
      </c>
      <c r="D63" s="42">
        <f>D64+D69</f>
        <v>188944.94</v>
      </c>
      <c r="E63" s="33">
        <f t="shared" si="0"/>
        <v>13.538008861310116</v>
      </c>
      <c r="F63" s="33">
        <f t="shared" si="1"/>
        <v>99.9883630432055</v>
      </c>
      <c r="G63" s="42">
        <f>G64+G69</f>
        <v>135167.9</v>
      </c>
      <c r="H63" s="33">
        <f t="shared" si="2"/>
        <v>139.78536324082864</v>
      </c>
      <c r="I63" s="42">
        <f>I64+I69</f>
        <v>116102</v>
      </c>
    </row>
    <row r="64" spans="1:9" ht="25.5">
      <c r="A64" s="8" t="s">
        <v>27</v>
      </c>
      <c r="B64" s="42">
        <f>B65+B66+B67+B68</f>
        <v>1395662.7</v>
      </c>
      <c r="C64" s="42">
        <f>C65+C66+C67+C68</f>
        <v>188966.93</v>
      </c>
      <c r="D64" s="42">
        <f>D65+D66+D67+D68</f>
        <v>188966.93</v>
      </c>
      <c r="E64" s="33">
        <f t="shared" si="0"/>
        <v>13.539584456903519</v>
      </c>
      <c r="F64" s="33">
        <f t="shared" si="1"/>
        <v>100</v>
      </c>
      <c r="G64" s="42">
        <f>G65+G66+G67+G68</f>
        <v>141251.47</v>
      </c>
      <c r="H64" s="33">
        <f t="shared" si="2"/>
        <v>133.78050508076126</v>
      </c>
      <c r="I64" s="42">
        <f>I65+I66+I67+I68</f>
        <v>116112.77</v>
      </c>
    </row>
    <row r="65" spans="1:9" ht="12.75">
      <c r="A65" s="3" t="s">
        <v>28</v>
      </c>
      <c r="B65" s="35">
        <v>276183.3</v>
      </c>
      <c r="C65" s="35">
        <v>96227.1</v>
      </c>
      <c r="D65" s="35">
        <v>96227.1</v>
      </c>
      <c r="E65" s="33">
        <f t="shared" si="0"/>
        <v>34.841751836552035</v>
      </c>
      <c r="F65" s="33">
        <f t="shared" si="1"/>
        <v>100</v>
      </c>
      <c r="G65" s="35">
        <v>53136.7</v>
      </c>
      <c r="H65" s="33">
        <f t="shared" si="2"/>
        <v>181.0934815297149</v>
      </c>
      <c r="I65" s="35">
        <v>53940</v>
      </c>
    </row>
    <row r="66" spans="1:9" ht="12.75">
      <c r="A66" s="3" t="s">
        <v>29</v>
      </c>
      <c r="B66" s="35">
        <v>213113.8</v>
      </c>
      <c r="C66" s="35">
        <v>224.55</v>
      </c>
      <c r="D66" s="35">
        <v>224.55</v>
      </c>
      <c r="E66" s="33">
        <f t="shared" si="0"/>
        <v>0.10536624094732486</v>
      </c>
      <c r="F66" s="33">
        <f t="shared" si="1"/>
        <v>100</v>
      </c>
      <c r="G66" s="35">
        <v>0</v>
      </c>
      <c r="H66" s="33">
        <v>0</v>
      </c>
      <c r="I66" s="35">
        <v>224.55</v>
      </c>
    </row>
    <row r="67" spans="1:9" ht="12.75">
      <c r="A67" s="3" t="s">
        <v>30</v>
      </c>
      <c r="B67" s="35">
        <v>897907.4</v>
      </c>
      <c r="C67" s="35">
        <v>92515.28</v>
      </c>
      <c r="D67" s="35">
        <v>92515.28</v>
      </c>
      <c r="E67" s="33">
        <f t="shared" si="0"/>
        <v>10.303432180200318</v>
      </c>
      <c r="F67" s="33">
        <f t="shared" si="1"/>
        <v>100</v>
      </c>
      <c r="G67" s="35">
        <v>88114.77</v>
      </c>
      <c r="H67" s="33">
        <f t="shared" si="2"/>
        <v>104.99406626153593</v>
      </c>
      <c r="I67" s="35">
        <v>61948.22</v>
      </c>
    </row>
    <row r="68" spans="1:9" ht="24.75" customHeight="1">
      <c r="A68" s="3" t="s">
        <v>31</v>
      </c>
      <c r="B68" s="35">
        <v>8458.2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-21.99</v>
      </c>
      <c r="E69" s="33">
        <v>0</v>
      </c>
      <c r="F69" s="33">
        <v>0</v>
      </c>
      <c r="G69" s="34">
        <v>-6083.57</v>
      </c>
      <c r="H69" s="33">
        <f t="shared" si="2"/>
        <v>0.3614653895656662</v>
      </c>
      <c r="I69" s="34">
        <v>-10.77</v>
      </c>
    </row>
    <row r="70" spans="1:9" ht="12.75">
      <c r="A70" s="6" t="s">
        <v>32</v>
      </c>
      <c r="B70" s="42">
        <f>B63+B62</f>
        <v>1783792.5499999998</v>
      </c>
      <c r="C70" s="42">
        <f>C63+C62</f>
        <v>236768.5</v>
      </c>
      <c r="D70" s="42">
        <f>D63+D62</f>
        <v>233182.5</v>
      </c>
      <c r="E70" s="33">
        <f t="shared" si="0"/>
        <v>13.072288030354203</v>
      </c>
      <c r="F70" s="33">
        <f t="shared" si="1"/>
        <v>98.48544041965042</v>
      </c>
      <c r="G70" s="42">
        <f>G63+G62</f>
        <v>185116.25</v>
      </c>
      <c r="H70" s="33">
        <f t="shared" si="2"/>
        <v>125.96544063527648</v>
      </c>
      <c r="I70" s="42">
        <f>I63+I62</f>
        <v>138824.45</v>
      </c>
    </row>
    <row r="71" spans="1:9" ht="12.75">
      <c r="A71" s="62" t="s">
        <v>34</v>
      </c>
      <c r="B71" s="63"/>
      <c r="C71" s="63"/>
      <c r="D71" s="63"/>
      <c r="E71" s="63"/>
      <c r="F71" s="63"/>
      <c r="G71" s="63"/>
      <c r="H71" s="63"/>
      <c r="I71" s="64"/>
    </row>
    <row r="72" spans="1:9" ht="12.75">
      <c r="A72" s="13" t="s">
        <v>35</v>
      </c>
      <c r="B72" s="42">
        <f>B73+B74+B75+B76+B77+B78+B79+B80</f>
        <v>99637</v>
      </c>
      <c r="C72" s="42">
        <f>C73+C74+C75+C76+C77+C78+C79+C80</f>
        <v>10833.7</v>
      </c>
      <c r="D72" s="42">
        <f>D73+D74+D75+D76+D77+D78+D79+D80</f>
        <v>9850.5</v>
      </c>
      <c r="E72" s="33">
        <f>$D:$D/$B:$B*100</f>
        <v>9.886387586940595</v>
      </c>
      <c r="F72" s="33">
        <f>$D:$D/$C:$C*100</f>
        <v>90.92461485918938</v>
      </c>
      <c r="G72" s="42">
        <f>G73+G74+G75+G76+G77+G78+G79+G80</f>
        <v>11372.599999999999</v>
      </c>
      <c r="H72" s="33">
        <f>$D:$D/$G:$G*100</f>
        <v>86.61607723827446</v>
      </c>
      <c r="I72" s="42">
        <f>I73+I74+I75+I76+I77+I78+I79+I80</f>
        <v>6077.200000000001</v>
      </c>
    </row>
    <row r="73" spans="1:9" ht="14.25" customHeight="1">
      <c r="A73" s="14" t="s">
        <v>36</v>
      </c>
      <c r="B73" s="43">
        <v>1246.6</v>
      </c>
      <c r="C73" s="43">
        <v>188.5</v>
      </c>
      <c r="D73" s="43">
        <v>188.2</v>
      </c>
      <c r="E73" s="36">
        <f>$D:$D/$B:$B*100</f>
        <v>15.097064014118402</v>
      </c>
      <c r="F73" s="36">
        <f>$D:$D/$C:$C*100</f>
        <v>99.84084880636604</v>
      </c>
      <c r="G73" s="43">
        <v>170.9</v>
      </c>
      <c r="H73" s="36">
        <f>$D:$D/$G:$G*100</f>
        <v>110.12287887653598</v>
      </c>
      <c r="I73" s="43">
        <f>D73-Январь!D73</f>
        <v>106.29999999999998</v>
      </c>
    </row>
    <row r="74" spans="1:9" ht="12.75">
      <c r="A74" s="14" t="s">
        <v>37</v>
      </c>
      <c r="B74" s="43">
        <v>4243.6</v>
      </c>
      <c r="C74" s="43">
        <v>480.5</v>
      </c>
      <c r="D74" s="43">
        <v>358.7</v>
      </c>
      <c r="E74" s="36">
        <f>$D:$D/$B:$B*100</f>
        <v>8.452728815156942</v>
      </c>
      <c r="F74" s="36">
        <f>$D:$D/$C:$C*100</f>
        <v>74.65140478668054</v>
      </c>
      <c r="G74" s="43">
        <v>448</v>
      </c>
      <c r="H74" s="36">
        <f>$D:$D/$G:$G*100</f>
        <v>80.06696428571428</v>
      </c>
      <c r="I74" s="43">
        <f>D74-Январь!D74</f>
        <v>232.5</v>
      </c>
    </row>
    <row r="75" spans="1:9" ht="25.5">
      <c r="A75" s="14" t="s">
        <v>38</v>
      </c>
      <c r="B75" s="43">
        <v>35581.4</v>
      </c>
      <c r="C75" s="43">
        <v>5184.1</v>
      </c>
      <c r="D75" s="43">
        <v>4791.6</v>
      </c>
      <c r="E75" s="36">
        <f>$D:$D/$B:$B*100</f>
        <v>13.466586474956015</v>
      </c>
      <c r="F75" s="36">
        <f>$D:$D/$C:$C*100</f>
        <v>92.42877259312128</v>
      </c>
      <c r="G75" s="43">
        <v>5119.3</v>
      </c>
      <c r="H75" s="36">
        <f>$D:$D/$G:$G*100</f>
        <v>93.59873420194168</v>
      </c>
      <c r="I75" s="43">
        <f>D75-Январь!D75</f>
        <v>2665.4000000000005</v>
      </c>
    </row>
    <row r="76" spans="1:9" ht="12.75">
      <c r="A76" s="14" t="s">
        <v>84</v>
      </c>
      <c r="B76" s="35">
        <v>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D76-Январь!D76</f>
        <v>0</v>
      </c>
    </row>
    <row r="77" spans="1:9" ht="25.5">
      <c r="A77" s="3" t="s">
        <v>39</v>
      </c>
      <c r="B77" s="43">
        <v>10418.1</v>
      </c>
      <c r="C77" s="43">
        <v>1780.3</v>
      </c>
      <c r="D77" s="43">
        <v>1426.6</v>
      </c>
      <c r="E77" s="36">
        <f>$D:$D/$B:$B*100</f>
        <v>13.693475777732983</v>
      </c>
      <c r="F77" s="36">
        <v>0</v>
      </c>
      <c r="G77" s="43">
        <v>1801.2</v>
      </c>
      <c r="H77" s="36">
        <f>$D:$D/$G:$G*100</f>
        <v>79.20275371974239</v>
      </c>
      <c r="I77" s="43">
        <f>D77-Январь!D77</f>
        <v>758.8999999999999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D78-Январь!D78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D79-Январь!D79</f>
        <v>0</v>
      </c>
    </row>
    <row r="80" spans="1:9" ht="12.75">
      <c r="A80" s="3" t="s">
        <v>42</v>
      </c>
      <c r="B80" s="43">
        <v>46357.3</v>
      </c>
      <c r="C80" s="43">
        <v>3200.3</v>
      </c>
      <c r="D80" s="43">
        <v>3085.4</v>
      </c>
      <c r="E80" s="36">
        <f>$D:$D/$B:$B*100</f>
        <v>6.655693925228605</v>
      </c>
      <c r="F80" s="36">
        <f>$D:$D/$C:$C*100</f>
        <v>96.40971158953849</v>
      </c>
      <c r="G80" s="43">
        <v>3833.2</v>
      </c>
      <c r="H80" s="36">
        <f>$D:$D/$G:$G*100</f>
        <v>80.49149535636023</v>
      </c>
      <c r="I80" s="43">
        <f>D80-Январь!D80</f>
        <v>2314.1000000000004</v>
      </c>
    </row>
    <row r="81" spans="1:9" ht="12.75">
      <c r="A81" s="13" t="s">
        <v>43</v>
      </c>
      <c r="B81" s="34">
        <v>266.6</v>
      </c>
      <c r="C81" s="34">
        <v>33.5</v>
      </c>
      <c r="D81" s="34">
        <v>33.5</v>
      </c>
      <c r="E81" s="33">
        <f>$D:$D/$B:$B*100</f>
        <v>12.565641410352587</v>
      </c>
      <c r="F81" s="33">
        <f>$D:$D/$C:$C*100</f>
        <v>100</v>
      </c>
      <c r="G81" s="34">
        <v>28.2</v>
      </c>
      <c r="H81" s="33">
        <f>$D:$D/$G:$G*100</f>
        <v>118.79432624113475</v>
      </c>
      <c r="I81" s="42">
        <f>D81-Январь!D81</f>
        <v>33.5</v>
      </c>
    </row>
    <row r="82" spans="1:9" ht="25.5">
      <c r="A82" s="15" t="s">
        <v>44</v>
      </c>
      <c r="B82" s="34">
        <f>4533.1+30</f>
        <v>4563.1</v>
      </c>
      <c r="C82" s="34">
        <v>427.4</v>
      </c>
      <c r="D82" s="34">
        <v>283</v>
      </c>
      <c r="E82" s="33">
        <f>$D:$D/$B:$B*100</f>
        <v>6.201924130525301</v>
      </c>
      <c r="F82" s="33">
        <f>$D:$D/$C:$C*100</f>
        <v>66.21431913897989</v>
      </c>
      <c r="G82" s="34">
        <v>221.4</v>
      </c>
      <c r="H82" s="33">
        <f>$D:$D/$G:$G*100</f>
        <v>127.82294489611563</v>
      </c>
      <c r="I82" s="42">
        <f>D82-Январь!D82</f>
        <v>229.5</v>
      </c>
    </row>
    <row r="83" spans="1:9" ht="12.75">
      <c r="A83" s="13" t="s">
        <v>45</v>
      </c>
      <c r="B83" s="42">
        <f>B84+B85+B86+B87+B88</f>
        <v>227287.6</v>
      </c>
      <c r="C83" s="42">
        <f>C84+C85+C86+C87+C88</f>
        <v>35291.8</v>
      </c>
      <c r="D83" s="42">
        <f>D84+D85+D86+D87+D88</f>
        <v>34249.8</v>
      </c>
      <c r="E83" s="33">
        <f>$D:$D/$B:$B*100</f>
        <v>15.068925889489792</v>
      </c>
      <c r="F83" s="33">
        <f>$D:$D/$C:$C*100</f>
        <v>97.04747278404615</v>
      </c>
      <c r="G83" s="42">
        <f>G84+G85+G86+G87+G88</f>
        <v>4211.6</v>
      </c>
      <c r="H83" s="33">
        <f>$D:$D/$G:$G*100</f>
        <v>813.2253775287302</v>
      </c>
      <c r="I83" s="42">
        <f>D83-Январь!D83</f>
        <v>3524.0000000000036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/>
      <c r="H84" s="36">
        <v>0</v>
      </c>
      <c r="I84" s="43">
        <f>D84-Январь!D84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D85-Январь!D85</f>
        <v>0</v>
      </c>
    </row>
    <row r="86" spans="1:9" ht="12.75">
      <c r="A86" s="14" t="s">
        <v>46</v>
      </c>
      <c r="B86" s="43">
        <v>15243</v>
      </c>
      <c r="C86" s="43">
        <v>1269</v>
      </c>
      <c r="D86" s="43">
        <v>1269</v>
      </c>
      <c r="E86" s="36">
        <f>$D:$D/$B:$B*100</f>
        <v>8.325132847864595</v>
      </c>
      <c r="F86" s="36">
        <v>0</v>
      </c>
      <c r="G86" s="43">
        <v>1289.4</v>
      </c>
      <c r="H86" s="36">
        <v>0</v>
      </c>
      <c r="I86" s="43">
        <f>D86-Январь!D86</f>
        <v>1269</v>
      </c>
    </row>
    <row r="87" spans="1:9" ht="12.75">
      <c r="A87" s="16" t="s">
        <v>89</v>
      </c>
      <c r="B87" s="35">
        <v>170098.1</v>
      </c>
      <c r="C87" s="35">
        <v>2635.4</v>
      </c>
      <c r="D87" s="35">
        <v>2635.4</v>
      </c>
      <c r="E87" s="36">
        <f>$D:$D/$B:$B*100</f>
        <v>1.5493412330884355</v>
      </c>
      <c r="F87" s="36">
        <f>$D:$D/$C:$C*100</f>
        <v>100</v>
      </c>
      <c r="G87" s="35">
        <v>1396.2</v>
      </c>
      <c r="H87" s="36">
        <v>0</v>
      </c>
      <c r="I87" s="43">
        <f>D87-Январь!D87</f>
        <v>1328.4</v>
      </c>
    </row>
    <row r="88" spans="1:9" ht="12.75">
      <c r="A88" s="14" t="s">
        <v>47</v>
      </c>
      <c r="B88" s="43">
        <v>41946.5</v>
      </c>
      <c r="C88" s="43">
        <v>31387.4</v>
      </c>
      <c r="D88" s="43">
        <v>30345.4</v>
      </c>
      <c r="E88" s="36">
        <f>$D:$D/$B:$B*100</f>
        <v>72.34310371544707</v>
      </c>
      <c r="F88" s="36">
        <f>$D:$D/$C:$C*100</f>
        <v>96.68019651197615</v>
      </c>
      <c r="G88" s="43">
        <v>1526</v>
      </c>
      <c r="H88" s="36">
        <f>$D:$D/$G:$G*100</f>
        <v>1988.5583224115337</v>
      </c>
      <c r="I88" s="43">
        <f>D88-Январь!D88</f>
        <v>926.6000000000022</v>
      </c>
    </row>
    <row r="89" spans="1:9" ht="12.75">
      <c r="A89" s="13" t="s">
        <v>48</v>
      </c>
      <c r="B89" s="42">
        <f>B91+B92+B93</f>
        <v>70803.8</v>
      </c>
      <c r="C89" s="42">
        <f aca="true" t="shared" si="3" ref="C89:H89">C91+C92+C93</f>
        <v>6528.9</v>
      </c>
      <c r="D89" s="42">
        <f t="shared" si="3"/>
        <v>6461.9</v>
      </c>
      <c r="E89" s="42">
        <f t="shared" si="3"/>
        <v>29.398592954926823</v>
      </c>
      <c r="F89" s="42">
        <f t="shared" si="3"/>
        <v>197.78265566518667</v>
      </c>
      <c r="G89" s="42">
        <f>G90+G91+G92+G93</f>
        <v>4534.6</v>
      </c>
      <c r="H89" s="42">
        <f t="shared" si="3"/>
        <v>284.0892940467723</v>
      </c>
      <c r="I89" s="42">
        <f>D89-Январь!D89</f>
        <v>4515.799999999999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/>
      <c r="H90" s="36">
        <v>0</v>
      </c>
      <c r="I90" s="43">
        <f>D90-Январь!D90</f>
        <v>0</v>
      </c>
    </row>
    <row r="91" spans="1:9" ht="12.75">
      <c r="A91" s="14" t="s">
        <v>50</v>
      </c>
      <c r="B91" s="43">
        <v>25730.9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>D91-Январь!D91</f>
        <v>0</v>
      </c>
    </row>
    <row r="92" spans="1:9" ht="12.75">
      <c r="A92" s="14" t="s">
        <v>51</v>
      </c>
      <c r="B92" s="43">
        <v>29546.7</v>
      </c>
      <c r="C92" s="43">
        <v>4001.8</v>
      </c>
      <c r="D92" s="43">
        <v>3998.6</v>
      </c>
      <c r="E92" s="36">
        <f>$D:$D/$B:$B*100</f>
        <v>13.533152602490295</v>
      </c>
      <c r="F92" s="36">
        <f>$D:$D/$C:$C*100</f>
        <v>99.92003598380728</v>
      </c>
      <c r="G92" s="43">
        <v>2299.9</v>
      </c>
      <c r="H92" s="36">
        <f>$D:$D/$G:$G*100</f>
        <v>173.85973303187095</v>
      </c>
      <c r="I92" s="43">
        <f>D92-Январь!D92</f>
        <v>3203.3999999999996</v>
      </c>
    </row>
    <row r="93" spans="1:9" ht="12.75">
      <c r="A93" s="14" t="s">
        <v>52</v>
      </c>
      <c r="B93" s="43">
        <v>15526.2</v>
      </c>
      <c r="C93" s="43">
        <v>2517.1</v>
      </c>
      <c r="D93" s="43">
        <v>2463.3</v>
      </c>
      <c r="E93" s="36">
        <f>$D:$D/$B:$B*100</f>
        <v>15.865440352436528</v>
      </c>
      <c r="F93" s="36">
        <f>$D:$D/$C:$C*100</f>
        <v>97.86261968137939</v>
      </c>
      <c r="G93" s="43">
        <v>2234.7</v>
      </c>
      <c r="H93" s="36">
        <f>$D:$D/$G:$G*100</f>
        <v>110.22956101490135</v>
      </c>
      <c r="I93" s="43">
        <f>D93-Январь!D93</f>
        <v>1312.4</v>
      </c>
    </row>
    <row r="94" spans="1:9" ht="12.75">
      <c r="A94" s="17" t="s">
        <v>53</v>
      </c>
      <c r="B94" s="42">
        <f>B95+B96+B97+B98+B99</f>
        <v>1093541.5</v>
      </c>
      <c r="C94" s="42">
        <f aca="true" t="shared" si="4" ref="C94:H94">C95+C96+C98+C99+C97</f>
        <v>140308.6</v>
      </c>
      <c r="D94" s="42">
        <f>D95+D96+D98+D99+D97</f>
        <v>119587.40000000001</v>
      </c>
      <c r="E94" s="42">
        <f t="shared" si="4"/>
        <v>48.62397191434845</v>
      </c>
      <c r="F94" s="42">
        <f t="shared" si="4"/>
        <v>426.4169929421067</v>
      </c>
      <c r="G94" s="42">
        <f>G95+G96+G97+G98+G99</f>
        <v>121223.59999999999</v>
      </c>
      <c r="H94" s="42">
        <f t="shared" si="4"/>
        <v>395.4972444203496</v>
      </c>
      <c r="I94" s="42">
        <f>D94-Январь!D94</f>
        <v>80692.70000000001</v>
      </c>
    </row>
    <row r="95" spans="1:9" ht="12.75">
      <c r="A95" s="14" t="s">
        <v>54</v>
      </c>
      <c r="B95" s="43">
        <v>434253.1</v>
      </c>
      <c r="C95" s="43">
        <v>54872.9</v>
      </c>
      <c r="D95" s="43">
        <v>47878</v>
      </c>
      <c r="E95" s="36">
        <f aca="true" t="shared" si="5" ref="E95:E112">$D:$D/$B:$B*100</f>
        <v>11.025367464273716</v>
      </c>
      <c r="F95" s="36">
        <f aca="true" t="shared" si="6" ref="F95:F102">$D:$D/$C:$C*100</f>
        <v>87.25254178292016</v>
      </c>
      <c r="G95" s="43">
        <v>46667.7</v>
      </c>
      <c r="H95" s="36">
        <f aca="true" t="shared" si="7" ref="H95:H101">$D:$D/$G:$G*100</f>
        <v>102.59344257377158</v>
      </c>
      <c r="I95" s="43">
        <f>D95-Январь!D95</f>
        <v>32333.7</v>
      </c>
    </row>
    <row r="96" spans="1:9" ht="12.75">
      <c r="A96" s="14" t="s">
        <v>55</v>
      </c>
      <c r="B96" s="43">
        <v>483191.3</v>
      </c>
      <c r="C96" s="43">
        <v>65720.7</v>
      </c>
      <c r="D96" s="43">
        <v>54608.9</v>
      </c>
      <c r="E96" s="36">
        <f t="shared" si="5"/>
        <v>11.301714248580222</v>
      </c>
      <c r="F96" s="36">
        <f t="shared" si="6"/>
        <v>83.09238946024618</v>
      </c>
      <c r="G96" s="43">
        <v>68496.1</v>
      </c>
      <c r="H96" s="36">
        <f t="shared" si="7"/>
        <v>79.72556101734259</v>
      </c>
      <c r="I96" s="43">
        <f>D96-Январь!D96</f>
        <v>35599.5</v>
      </c>
    </row>
    <row r="97" spans="1:9" ht="12.75">
      <c r="A97" s="14" t="s">
        <v>134</v>
      </c>
      <c r="B97" s="43">
        <v>96444.5</v>
      </c>
      <c r="C97" s="43">
        <v>11919.7</v>
      </c>
      <c r="D97" s="43">
        <v>10685.6</v>
      </c>
      <c r="E97" s="36">
        <f t="shared" si="5"/>
        <v>11.079532788287565</v>
      </c>
      <c r="F97" s="36">
        <f t="shared" si="6"/>
        <v>89.64655150716881</v>
      </c>
      <c r="G97" s="43">
        <v>0</v>
      </c>
      <c r="H97" s="36">
        <v>0</v>
      </c>
      <c r="I97" s="43">
        <f>D97-Январь!D97</f>
        <v>7877.200000000001</v>
      </c>
    </row>
    <row r="98" spans="1:9" ht="12.75">
      <c r="A98" s="14" t="s">
        <v>56</v>
      </c>
      <c r="B98" s="43">
        <v>34238.9</v>
      </c>
      <c r="C98" s="43">
        <v>1789.2</v>
      </c>
      <c r="D98" s="43">
        <v>1519.3</v>
      </c>
      <c r="E98" s="36">
        <f t="shared" si="5"/>
        <v>4.437350498993834</v>
      </c>
      <c r="F98" s="36">
        <f t="shared" si="6"/>
        <v>84.91504583053879</v>
      </c>
      <c r="G98" s="43">
        <v>1407.4</v>
      </c>
      <c r="H98" s="36">
        <f t="shared" si="7"/>
        <v>107.95083132016484</v>
      </c>
      <c r="I98" s="43">
        <f>D98-Январь!D98</f>
        <v>1070.5</v>
      </c>
    </row>
    <row r="99" spans="1:9" ht="12.75">
      <c r="A99" s="14" t="s">
        <v>57</v>
      </c>
      <c r="B99" s="43">
        <v>45413.7</v>
      </c>
      <c r="C99" s="43">
        <v>6006.1</v>
      </c>
      <c r="D99" s="35">
        <v>4895.6</v>
      </c>
      <c r="E99" s="36">
        <f t="shared" si="5"/>
        <v>10.780006914213114</v>
      </c>
      <c r="F99" s="36">
        <f t="shared" si="6"/>
        <v>81.51046436123275</v>
      </c>
      <c r="G99" s="35">
        <v>4652.4</v>
      </c>
      <c r="H99" s="36">
        <f t="shared" si="7"/>
        <v>105.22740950907061</v>
      </c>
      <c r="I99" s="43">
        <f>D99-Январь!D99</f>
        <v>3811.8</v>
      </c>
    </row>
    <row r="100" spans="1:9" ht="25.5">
      <c r="A100" s="17" t="s">
        <v>58</v>
      </c>
      <c r="B100" s="42">
        <f>B101+B102</f>
        <v>122408.5</v>
      </c>
      <c r="C100" s="42">
        <f>C101+C102</f>
        <v>10974.800000000001</v>
      </c>
      <c r="D100" s="42">
        <f>D101+D102</f>
        <v>10436.199999999999</v>
      </c>
      <c r="E100" s="33">
        <f t="shared" si="5"/>
        <v>8.525715125992066</v>
      </c>
      <c r="F100" s="33">
        <f t="shared" si="6"/>
        <v>95.09239348325252</v>
      </c>
      <c r="G100" s="42">
        <f>G101+G102</f>
        <v>9929.099999999999</v>
      </c>
      <c r="H100" s="33">
        <f t="shared" si="7"/>
        <v>105.10721011974901</v>
      </c>
      <c r="I100" s="42">
        <f>D100-Январь!D100</f>
        <v>7810.699999999999</v>
      </c>
    </row>
    <row r="101" spans="1:9" ht="12.75">
      <c r="A101" s="14" t="s">
        <v>59</v>
      </c>
      <c r="B101" s="43">
        <v>119501.2</v>
      </c>
      <c r="C101" s="43">
        <v>10641.1</v>
      </c>
      <c r="D101" s="43">
        <v>10104.4</v>
      </c>
      <c r="E101" s="36">
        <f t="shared" si="5"/>
        <v>8.455479944971264</v>
      </c>
      <c r="F101" s="36">
        <f t="shared" si="6"/>
        <v>94.95634849780568</v>
      </c>
      <c r="G101" s="43">
        <v>9609.8</v>
      </c>
      <c r="H101" s="36">
        <f t="shared" si="7"/>
        <v>105.14682927844493</v>
      </c>
      <c r="I101" s="43">
        <f>D101-Январь!D101</f>
        <v>7556.599999999999</v>
      </c>
    </row>
    <row r="102" spans="1:9" ht="25.5">
      <c r="A102" s="14" t="s">
        <v>60</v>
      </c>
      <c r="B102" s="43">
        <v>2907.3</v>
      </c>
      <c r="C102" s="43">
        <v>333.7</v>
      </c>
      <c r="D102" s="43">
        <v>331.8</v>
      </c>
      <c r="E102" s="36">
        <f t="shared" si="5"/>
        <v>11.41265091321845</v>
      </c>
      <c r="F102" s="36">
        <f t="shared" si="6"/>
        <v>99.43062631105785</v>
      </c>
      <c r="G102" s="43">
        <v>319.3</v>
      </c>
      <c r="H102" s="36">
        <v>0</v>
      </c>
      <c r="I102" s="43">
        <f>D102-Январь!D102</f>
        <v>254.10000000000002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5"/>
        <v>0</v>
      </c>
      <c r="F103" s="33">
        <v>0</v>
      </c>
      <c r="G103" s="42">
        <f>G104</f>
        <v>0</v>
      </c>
      <c r="H103" s="33">
        <v>0</v>
      </c>
      <c r="I103" s="42">
        <f>D103-Январь!D103</f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5"/>
        <v>0</v>
      </c>
      <c r="F104" s="36">
        <v>0</v>
      </c>
      <c r="G104" s="43">
        <v>0</v>
      </c>
      <c r="H104" s="36">
        <v>0</v>
      </c>
      <c r="I104" s="43">
        <f>D104-Январь!D104</f>
        <v>0</v>
      </c>
    </row>
    <row r="105" spans="1:9" ht="12.75">
      <c r="A105" s="17" t="s">
        <v>61</v>
      </c>
      <c r="B105" s="42">
        <f>B106+B107+B108+B109+B110</f>
        <v>181954.8</v>
      </c>
      <c r="C105" s="42">
        <f>C106+C107+C108+C109+C110</f>
        <v>12178.8</v>
      </c>
      <c r="D105" s="42">
        <f>D106+D107+D108+D109+D110</f>
        <v>11230.400000000001</v>
      </c>
      <c r="E105" s="33">
        <f t="shared" si="5"/>
        <v>6.172082297361763</v>
      </c>
      <c r="F105" s="33">
        <f>$D:$D/$C:$C*100</f>
        <v>92.21269747429962</v>
      </c>
      <c r="G105" s="42">
        <f>G106+G107+G108+G109+G110</f>
        <v>11818.599999999999</v>
      </c>
      <c r="H105" s="33">
        <v>0</v>
      </c>
      <c r="I105" s="42">
        <f>D105-Январь!D105</f>
        <v>7352.200000000002</v>
      </c>
    </row>
    <row r="106" spans="1:9" ht="12.75">
      <c r="A106" s="14" t="s">
        <v>62</v>
      </c>
      <c r="B106" s="43">
        <v>800</v>
      </c>
      <c r="C106" s="43">
        <v>46.2</v>
      </c>
      <c r="D106" s="43">
        <v>46.2</v>
      </c>
      <c r="E106" s="36">
        <f t="shared" si="5"/>
        <v>5.775</v>
      </c>
      <c r="F106" s="36">
        <v>0</v>
      </c>
      <c r="G106" s="43">
        <v>57.8</v>
      </c>
      <c r="H106" s="36">
        <v>0</v>
      </c>
      <c r="I106" s="43">
        <f>D106-Январь!D106</f>
        <v>46.2</v>
      </c>
    </row>
    <row r="107" spans="1:9" ht="12.75">
      <c r="A107" s="14" t="s">
        <v>63</v>
      </c>
      <c r="B107" s="43">
        <v>48225</v>
      </c>
      <c r="C107" s="43">
        <v>4875</v>
      </c>
      <c r="D107" s="43">
        <v>4875</v>
      </c>
      <c r="E107" s="36">
        <f t="shared" si="5"/>
        <v>10.10886469673406</v>
      </c>
      <c r="F107" s="36">
        <f aca="true" t="shared" si="8" ref="F107:F112">$D:$D/$C:$C*100</f>
        <v>100</v>
      </c>
      <c r="G107" s="43">
        <v>5658.6</v>
      </c>
      <c r="H107" s="36">
        <f>$D:$D/$G:$G*100</f>
        <v>86.1520517442477</v>
      </c>
      <c r="I107" s="43">
        <f>D107-Январь!D107</f>
        <v>3000.5</v>
      </c>
    </row>
    <row r="108" spans="1:9" ht="12.75">
      <c r="A108" s="14" t="s">
        <v>64</v>
      </c>
      <c r="B108" s="43">
        <v>25987.5</v>
      </c>
      <c r="C108" s="43">
        <v>2933.5</v>
      </c>
      <c r="D108" s="43">
        <v>2933.5</v>
      </c>
      <c r="E108" s="36">
        <f t="shared" si="5"/>
        <v>11.288119288119288</v>
      </c>
      <c r="F108" s="36">
        <f t="shared" si="8"/>
        <v>100</v>
      </c>
      <c r="G108" s="43">
        <v>2854.1</v>
      </c>
      <c r="H108" s="36">
        <v>0</v>
      </c>
      <c r="I108" s="43">
        <f>D108-Январь!D108</f>
        <v>1959.7</v>
      </c>
    </row>
    <row r="109" spans="1:9" ht="12.75">
      <c r="A109" s="14" t="s">
        <v>65</v>
      </c>
      <c r="B109" s="35">
        <v>81308.4</v>
      </c>
      <c r="C109" s="35">
        <v>1282.9</v>
      </c>
      <c r="D109" s="35">
        <v>525.5</v>
      </c>
      <c r="E109" s="36">
        <f t="shared" si="5"/>
        <v>0.6463046868466236</v>
      </c>
      <c r="F109" s="36">
        <f t="shared" si="8"/>
        <v>40.96188323329955</v>
      </c>
      <c r="G109" s="35">
        <v>376.4</v>
      </c>
      <c r="H109" s="36">
        <v>0</v>
      </c>
      <c r="I109" s="43">
        <f>D109-Январь!D109</f>
        <v>441.4</v>
      </c>
    </row>
    <row r="110" spans="1:9" ht="12.75">
      <c r="A110" s="14" t="s">
        <v>66</v>
      </c>
      <c r="B110" s="43">
        <v>25633.9</v>
      </c>
      <c r="C110" s="43">
        <v>3041.2</v>
      </c>
      <c r="D110" s="43">
        <v>2850.2</v>
      </c>
      <c r="E110" s="36">
        <f t="shared" si="5"/>
        <v>11.118869933954645</v>
      </c>
      <c r="F110" s="36">
        <f t="shared" si="8"/>
        <v>93.71958437458898</v>
      </c>
      <c r="G110" s="43">
        <v>2871.7</v>
      </c>
      <c r="H110" s="36">
        <f>$D:$D/$G:$G*100</f>
        <v>99.25131455235575</v>
      </c>
      <c r="I110" s="43">
        <f>D110-Январь!D110</f>
        <v>1904.3999999999999</v>
      </c>
    </row>
    <row r="111" spans="1:9" ht="12.75">
      <c r="A111" s="17" t="s">
        <v>73</v>
      </c>
      <c r="B111" s="34">
        <f>B112+B113+B114</f>
        <v>29418.899999999998</v>
      </c>
      <c r="C111" s="34">
        <f>C112+C113+C114</f>
        <v>4353.599999999999</v>
      </c>
      <c r="D111" s="34">
        <f>D112+D113+D114</f>
        <v>4305.8</v>
      </c>
      <c r="E111" s="33">
        <f t="shared" si="5"/>
        <v>14.636169265336232</v>
      </c>
      <c r="F111" s="33">
        <f t="shared" si="8"/>
        <v>98.9020580668872</v>
      </c>
      <c r="G111" s="34">
        <f>G112+G113+G114</f>
        <v>4060.2000000000003</v>
      </c>
      <c r="H111" s="33">
        <f>$D:$D/$G:$G*100</f>
        <v>106.04896310526574</v>
      </c>
      <c r="I111" s="42">
        <f>D111-Январь!D111</f>
        <v>2391.5</v>
      </c>
    </row>
    <row r="112" spans="1:9" ht="12.75">
      <c r="A112" s="51" t="s">
        <v>74</v>
      </c>
      <c r="B112" s="35">
        <v>26382.8</v>
      </c>
      <c r="C112" s="35">
        <v>3908.2</v>
      </c>
      <c r="D112" s="35">
        <v>3882.3</v>
      </c>
      <c r="E112" s="36">
        <f t="shared" si="5"/>
        <v>14.715269038919295</v>
      </c>
      <c r="F112" s="36">
        <f t="shared" si="8"/>
        <v>99.33729082442045</v>
      </c>
      <c r="G112" s="35">
        <v>3613.4</v>
      </c>
      <c r="H112" s="36">
        <v>0</v>
      </c>
      <c r="I112" s="43">
        <f>D112-Январь!D112</f>
        <v>2187.7000000000003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/>
      <c r="H113" s="36">
        <v>0</v>
      </c>
      <c r="I113" s="43">
        <f>D113-Январь!D113</f>
        <v>0</v>
      </c>
    </row>
    <row r="114" spans="1:9" ht="25.5">
      <c r="A114" s="18" t="s">
        <v>85</v>
      </c>
      <c r="B114" s="35">
        <v>3036.1</v>
      </c>
      <c r="C114" s="35">
        <v>445.4</v>
      </c>
      <c r="D114" s="35">
        <v>423.5</v>
      </c>
      <c r="E114" s="36">
        <f>$D:$D/$B:$B*100</f>
        <v>13.948815915154311</v>
      </c>
      <c r="F114" s="36">
        <f>$D:$D/$C:$C*100</f>
        <v>95.08307139649753</v>
      </c>
      <c r="G114" s="35">
        <v>446.8</v>
      </c>
      <c r="H114" s="36">
        <v>0</v>
      </c>
      <c r="I114" s="43">
        <f>D114-Январь!D114</f>
        <v>203.8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>D115-Январь!D115</f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>D116-Январь!D116</f>
        <v>0</v>
      </c>
    </row>
    <row r="117" spans="1:9" ht="15.75" customHeight="1">
      <c r="A117" s="20" t="s">
        <v>67</v>
      </c>
      <c r="B117" s="42">
        <f>B72+B81+B82+B83+B89+B94+B100+B103+B105+B111+B115</f>
        <v>1830351.6</v>
      </c>
      <c r="C117" s="42">
        <f>C72+C81+C82+C83+C89+C94+C100+C103+C105+C111+C115</f>
        <v>221051.1</v>
      </c>
      <c r="D117" s="42">
        <f>D72+D81+D82+D83+D89+D94+D100+D103+D105+D111+D115</f>
        <v>196438.5</v>
      </c>
      <c r="E117" s="33">
        <f>$D:$D/$B:$B*100</f>
        <v>10.73228225658939</v>
      </c>
      <c r="F117" s="33">
        <f>$D:$D/$C:$C*100</f>
        <v>88.86565142629917</v>
      </c>
      <c r="G117" s="42">
        <f>G72+G81+G82+G83+G89+G94+G100+G103+G105+G111+G115</f>
        <v>167399.90000000002</v>
      </c>
      <c r="H117" s="33">
        <f>$D:$D/$G:$G*100</f>
        <v>117.3468442932164</v>
      </c>
      <c r="I117" s="42">
        <f>I72+I81+I82+I83+I89+I94+I100+I103+I105+I111+I115</f>
        <v>112627.1</v>
      </c>
    </row>
    <row r="118" spans="1:9" ht="26.25" customHeight="1">
      <c r="A118" s="21" t="s">
        <v>68</v>
      </c>
      <c r="B118" s="37">
        <v>-46559</v>
      </c>
      <c r="C118" s="37">
        <f>C70-C117</f>
        <v>15717.399999999994</v>
      </c>
      <c r="D118" s="37">
        <f>D70-D117</f>
        <v>36744</v>
      </c>
      <c r="E118" s="37"/>
      <c r="F118" s="37"/>
      <c r="H118" s="37"/>
      <c r="I118" s="37">
        <f>I70-I117</f>
        <v>26197.350000000006</v>
      </c>
    </row>
    <row r="119" spans="1:9" ht="24" customHeight="1">
      <c r="A119" s="3" t="s">
        <v>69</v>
      </c>
      <c r="B119" s="35" t="s">
        <v>135</v>
      </c>
      <c r="C119" s="35"/>
      <c r="D119" s="35" t="s">
        <v>138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-36744</v>
      </c>
      <c r="E120" s="35"/>
      <c r="F120" s="35"/>
      <c r="G120" s="47"/>
      <c r="H120" s="44"/>
      <c r="I120" s="34">
        <f>I122+I123</f>
        <v>1197.4999999999986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1868.4</v>
      </c>
      <c r="E122" s="35"/>
      <c r="F122" s="35"/>
      <c r="G122" s="35"/>
      <c r="H122" s="44"/>
      <c r="I122" s="35">
        <f>D122-Январь!D122</f>
        <v>1100.4</v>
      </c>
    </row>
    <row r="123" spans="1:9" ht="12.75">
      <c r="A123" s="3" t="s">
        <v>72</v>
      </c>
      <c r="B123" s="35">
        <v>7817</v>
      </c>
      <c r="C123" s="35"/>
      <c r="D123" s="35">
        <v>17704.1</v>
      </c>
      <c r="E123" s="35"/>
      <c r="F123" s="35"/>
      <c r="G123" s="35"/>
      <c r="H123" s="44"/>
      <c r="I123" s="35">
        <f>D123-Январь!D123</f>
        <v>97.09999999999854</v>
      </c>
    </row>
    <row r="124" spans="1:9" ht="12.75">
      <c r="A124" s="8" t="s">
        <v>119</v>
      </c>
      <c r="B124" s="50">
        <f>B125+B126</f>
        <v>0</v>
      </c>
      <c r="C124" s="50"/>
      <c r="D124" s="50">
        <f>D125-D126</f>
        <v>-25000</v>
      </c>
      <c r="E124" s="50"/>
      <c r="F124" s="50"/>
      <c r="G124" s="50"/>
      <c r="H124" s="52"/>
      <c r="I124" s="35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35"/>
    </row>
    <row r="126" spans="1:9" ht="12.75">
      <c r="A126" s="5" t="s">
        <v>121</v>
      </c>
      <c r="B126" s="45">
        <v>0</v>
      </c>
      <c r="C126" s="45"/>
      <c r="D126" s="45">
        <v>25000</v>
      </c>
      <c r="E126" s="45"/>
      <c r="F126" s="45"/>
      <c r="G126" s="45"/>
      <c r="H126" s="46"/>
      <c r="I126" s="35"/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02">
      <selection activeCell="B121" sqref="B121:I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5" t="s">
        <v>122</v>
      </c>
      <c r="B1" s="65"/>
      <c r="C1" s="65"/>
      <c r="D1" s="65"/>
      <c r="E1" s="65"/>
      <c r="F1" s="65"/>
      <c r="G1" s="65"/>
      <c r="H1" s="65"/>
      <c r="I1" s="38"/>
    </row>
    <row r="2" spans="1:9" ht="15">
      <c r="A2" s="66" t="s">
        <v>139</v>
      </c>
      <c r="B2" s="66"/>
      <c r="C2" s="66"/>
      <c r="D2" s="66"/>
      <c r="E2" s="66"/>
      <c r="F2" s="66"/>
      <c r="G2" s="66"/>
      <c r="H2" s="66"/>
      <c r="I2" s="39"/>
    </row>
    <row r="3" spans="1:9" ht="5.25" customHeight="1" hidden="1">
      <c r="A3" s="67" t="s">
        <v>0</v>
      </c>
      <c r="B3" s="67"/>
      <c r="C3" s="67"/>
      <c r="D3" s="67"/>
      <c r="E3" s="67"/>
      <c r="F3" s="67"/>
      <c r="G3" s="67"/>
      <c r="H3" s="67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8" t="s">
        <v>3</v>
      </c>
      <c r="B6" s="69"/>
      <c r="C6" s="69"/>
      <c r="D6" s="69"/>
      <c r="E6" s="69"/>
      <c r="F6" s="69"/>
      <c r="G6" s="69"/>
      <c r="H6" s="69"/>
      <c r="I6" s="70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76227.79999999999</v>
      </c>
      <c r="D7" s="42">
        <f>D8+D16+D21+D25+D28+D32+D35+D41+D42+D43+D47+D62</f>
        <v>72631.46999999999</v>
      </c>
      <c r="E7" s="33">
        <f>$D:$D/$B:$B*100</f>
        <v>18.713188382702334</v>
      </c>
      <c r="F7" s="33">
        <f>$D:$D/$C:$C*100</f>
        <v>95.28212804252516</v>
      </c>
      <c r="G7" s="42">
        <f>G8+G16+G21+G25+G28+G32+G35+G41+G42+G43+G47+G62</f>
        <v>78283.01000000001</v>
      </c>
      <c r="H7" s="33">
        <f>$D:$D/$G:$G*100</f>
        <v>92.78063017760812</v>
      </c>
      <c r="I7" s="42">
        <f>I8+I16+I21+I25+I28+I32+I35+I41+I42+I43+I47+I62</f>
        <v>28393.820000000003</v>
      </c>
    </row>
    <row r="8" spans="1:9" ht="12.75">
      <c r="A8" s="6" t="s">
        <v>4</v>
      </c>
      <c r="B8" s="33">
        <f>B9+B10</f>
        <v>210385</v>
      </c>
      <c r="C8" s="33">
        <f>C9+C10</f>
        <v>43511</v>
      </c>
      <c r="D8" s="33">
        <f>D9+D10</f>
        <v>41362.420000000006</v>
      </c>
      <c r="E8" s="33">
        <f>$D:$D/$B:$B*100</f>
        <v>19.660346507593225</v>
      </c>
      <c r="F8" s="33">
        <f>$D:$D/$C:$C*100</f>
        <v>95.06198432580268</v>
      </c>
      <c r="G8" s="33">
        <f>G9+G10</f>
        <v>43809.21</v>
      </c>
      <c r="H8" s="33">
        <f>$D:$D/$G:$G*100</f>
        <v>94.41489586322147</v>
      </c>
      <c r="I8" s="33">
        <f>I9+I10</f>
        <v>17207.94</v>
      </c>
    </row>
    <row r="9" spans="1:9" ht="25.5">
      <c r="A9" s="4" t="s">
        <v>5</v>
      </c>
      <c r="B9" s="34">
        <v>2404.3</v>
      </c>
      <c r="C9" s="34">
        <v>521</v>
      </c>
      <c r="D9" s="53">
        <v>1405.23</v>
      </c>
      <c r="E9" s="33">
        <f>$D:$D/$B:$B*100</f>
        <v>58.44653329451399</v>
      </c>
      <c r="F9" s="33">
        <f>$D:$D/$C:$C*100</f>
        <v>269.7178502879079</v>
      </c>
      <c r="G9" s="53">
        <v>695.29</v>
      </c>
      <c r="H9" s="33">
        <f>$D:$D/$G:$G*100</f>
        <v>202.10703447482348</v>
      </c>
      <c r="I9" s="53">
        <v>1063.55</v>
      </c>
    </row>
    <row r="10" spans="1:9" ht="12.75" customHeight="1">
      <c r="A10" s="71" t="s">
        <v>82</v>
      </c>
      <c r="B10" s="58">
        <f>B12+B13+B14+B15</f>
        <v>207980.7</v>
      </c>
      <c r="C10" s="58">
        <f>C12+C13+C14+C15</f>
        <v>42990</v>
      </c>
      <c r="D10" s="58">
        <f>D12+D13+D14+D15</f>
        <v>39957.19</v>
      </c>
      <c r="E10" s="60">
        <f>$D:$D/$B:$B*100</f>
        <v>19.211970149153263</v>
      </c>
      <c r="F10" s="60">
        <f>$D:$D/$C:$C*100</f>
        <v>92.94531286345662</v>
      </c>
      <c r="G10" s="58">
        <f>G12+G13+G14+G15</f>
        <v>43113.92</v>
      </c>
      <c r="H10" s="60">
        <f>$D:$D/$G:$G*100</f>
        <v>92.67816519583467</v>
      </c>
      <c r="I10" s="58">
        <f>I12+I13+I14+I15</f>
        <v>16144.389999999998</v>
      </c>
    </row>
    <row r="11" spans="1:9" ht="12.75">
      <c r="A11" s="72"/>
      <c r="B11" s="59"/>
      <c r="C11" s="59"/>
      <c r="D11" s="59"/>
      <c r="E11" s="61"/>
      <c r="F11" s="61"/>
      <c r="G11" s="59"/>
      <c r="H11" s="61"/>
      <c r="I11" s="59"/>
    </row>
    <row r="12" spans="1:9" ht="51" customHeight="1">
      <c r="A12" s="1" t="s">
        <v>86</v>
      </c>
      <c r="B12" s="35">
        <v>200535.2</v>
      </c>
      <c r="C12" s="35">
        <v>42520</v>
      </c>
      <c r="D12" s="35">
        <v>39172.5</v>
      </c>
      <c r="E12" s="33">
        <f aca="true" t="shared" si="0" ref="E12:E31">$D:$D/$B:$B*100</f>
        <v>19.53397707734103</v>
      </c>
      <c r="F12" s="33">
        <f aca="true" t="shared" si="1" ref="F12:F30">$D:$D/$C:$C*100</f>
        <v>92.1272342427093</v>
      </c>
      <c r="G12" s="35">
        <v>42645.7</v>
      </c>
      <c r="H12" s="33">
        <f aca="true" t="shared" si="2" ref="H12:H30">$D:$D/$G:$G*100</f>
        <v>91.8556853328706</v>
      </c>
      <c r="I12" s="35">
        <v>15805.3</v>
      </c>
    </row>
    <row r="13" spans="1:9" ht="89.25">
      <c r="A13" s="2" t="s">
        <v>87</v>
      </c>
      <c r="B13" s="35">
        <v>3078.1</v>
      </c>
      <c r="C13" s="35">
        <v>190</v>
      </c>
      <c r="D13" s="35">
        <v>275.97</v>
      </c>
      <c r="E13" s="33">
        <f t="shared" si="0"/>
        <v>8.965595659660181</v>
      </c>
      <c r="F13" s="33">
        <f t="shared" si="1"/>
        <v>145.24736842105264</v>
      </c>
      <c r="G13" s="35">
        <v>191.4</v>
      </c>
      <c r="H13" s="33">
        <f t="shared" si="2"/>
        <v>144.18495297805646</v>
      </c>
      <c r="I13" s="35">
        <v>130.8</v>
      </c>
    </row>
    <row r="14" spans="1:9" ht="25.5">
      <c r="A14" s="3" t="s">
        <v>88</v>
      </c>
      <c r="B14" s="35">
        <v>3471</v>
      </c>
      <c r="C14" s="35">
        <v>165</v>
      </c>
      <c r="D14" s="35">
        <v>225.5</v>
      </c>
      <c r="E14" s="33">
        <f t="shared" si="0"/>
        <v>6.4966868337654855</v>
      </c>
      <c r="F14" s="33">
        <f t="shared" si="1"/>
        <v>136.66666666666666</v>
      </c>
      <c r="G14" s="35">
        <v>168.28</v>
      </c>
      <c r="H14" s="33">
        <f t="shared" si="2"/>
        <v>134.00285238887568</v>
      </c>
      <c r="I14" s="35">
        <v>97.07</v>
      </c>
    </row>
    <row r="15" spans="1:9" ht="65.25" customHeight="1">
      <c r="A15" s="7" t="s">
        <v>90</v>
      </c>
      <c r="B15" s="35">
        <v>896.4</v>
      </c>
      <c r="C15" s="49">
        <v>115</v>
      </c>
      <c r="D15" s="35">
        <v>283.22</v>
      </c>
      <c r="E15" s="33">
        <f t="shared" si="0"/>
        <v>31.59526996876395</v>
      </c>
      <c r="F15" s="33">
        <f t="shared" si="1"/>
        <v>246.27826086956523</v>
      </c>
      <c r="G15" s="35">
        <v>108.54</v>
      </c>
      <c r="H15" s="33">
        <f t="shared" si="2"/>
        <v>260.936060438548</v>
      </c>
      <c r="I15" s="35">
        <v>111.22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3728</v>
      </c>
      <c r="D16" s="42">
        <f>D17+D18+D19+D20</f>
        <v>4320.63</v>
      </c>
      <c r="E16" s="33">
        <f t="shared" si="0"/>
        <v>20.914032625006048</v>
      </c>
      <c r="F16" s="33">
        <f t="shared" si="1"/>
        <v>115.89672746781116</v>
      </c>
      <c r="G16" s="42">
        <f>G17+G18+G19+G20</f>
        <v>5012.42</v>
      </c>
      <c r="H16" s="33">
        <f t="shared" si="2"/>
        <v>86.19848296830672</v>
      </c>
      <c r="I16" s="42">
        <f>I17+I18+I19+I20</f>
        <v>2730.8</v>
      </c>
    </row>
    <row r="17" spans="1:9" ht="37.5" customHeight="1">
      <c r="A17" s="10" t="s">
        <v>96</v>
      </c>
      <c r="B17" s="35">
        <v>8244.7</v>
      </c>
      <c r="C17" s="49">
        <v>1743</v>
      </c>
      <c r="D17" s="35">
        <v>1589.8</v>
      </c>
      <c r="E17" s="33">
        <f t="shared" si="0"/>
        <v>19.282690698266762</v>
      </c>
      <c r="F17" s="33">
        <f t="shared" si="1"/>
        <v>91.21055651176133</v>
      </c>
      <c r="G17" s="35">
        <v>1743.5</v>
      </c>
      <c r="H17" s="33">
        <f t="shared" si="2"/>
        <v>91.1843991970175</v>
      </c>
      <c r="I17" s="35">
        <v>1042.76</v>
      </c>
    </row>
    <row r="18" spans="1:9" ht="56.25" customHeight="1">
      <c r="A18" s="10" t="s">
        <v>97</v>
      </c>
      <c r="B18" s="35">
        <v>113.1</v>
      </c>
      <c r="C18" s="49">
        <v>26</v>
      </c>
      <c r="D18" s="35">
        <v>16.02</v>
      </c>
      <c r="E18" s="33">
        <f t="shared" si="0"/>
        <v>14.164456233421753</v>
      </c>
      <c r="F18" s="33">
        <f t="shared" si="1"/>
        <v>61.61538461538461</v>
      </c>
      <c r="G18" s="35">
        <v>30.5</v>
      </c>
      <c r="H18" s="33">
        <f t="shared" si="2"/>
        <v>52.52459016393443</v>
      </c>
      <c r="I18" s="35">
        <v>10.14</v>
      </c>
    </row>
    <row r="19" spans="1:9" ht="55.5" customHeight="1">
      <c r="A19" s="10" t="s">
        <v>98</v>
      </c>
      <c r="B19" s="35">
        <v>14067</v>
      </c>
      <c r="C19" s="49">
        <v>2301.2</v>
      </c>
      <c r="D19" s="35">
        <v>2979.11</v>
      </c>
      <c r="E19" s="33">
        <f t="shared" si="0"/>
        <v>21.17800526053885</v>
      </c>
      <c r="F19" s="33">
        <f t="shared" si="1"/>
        <v>129.4589779245611</v>
      </c>
      <c r="G19" s="35">
        <v>3551.9</v>
      </c>
      <c r="H19" s="33">
        <f t="shared" si="2"/>
        <v>83.8737013992511</v>
      </c>
      <c r="I19" s="35">
        <v>1884.77</v>
      </c>
    </row>
    <row r="20" spans="1:9" ht="54" customHeight="1">
      <c r="A20" s="10" t="s">
        <v>99</v>
      </c>
      <c r="B20" s="35">
        <v>-1765.8</v>
      </c>
      <c r="C20" s="49">
        <v>-342.2</v>
      </c>
      <c r="D20" s="35">
        <v>-264.3</v>
      </c>
      <c r="E20" s="33">
        <f t="shared" si="0"/>
        <v>14.967720013591574</v>
      </c>
      <c r="F20" s="33">
        <f t="shared" si="1"/>
        <v>77.2355347749854</v>
      </c>
      <c r="G20" s="35">
        <v>-313.48</v>
      </c>
      <c r="H20" s="33">
        <f t="shared" si="2"/>
        <v>84.31159882608141</v>
      </c>
      <c r="I20" s="35">
        <v>-206.87</v>
      </c>
    </row>
    <row r="21" spans="1:9" ht="12.75">
      <c r="A21" s="8" t="s">
        <v>7</v>
      </c>
      <c r="B21" s="42">
        <f>B22+B23+B24</f>
        <v>41691.5</v>
      </c>
      <c r="C21" s="42">
        <f>C22+C23+C24</f>
        <v>10680</v>
      </c>
      <c r="D21" s="42">
        <f>D22+D23+D24</f>
        <v>9237.79</v>
      </c>
      <c r="E21" s="33">
        <f t="shared" si="0"/>
        <v>22.15749013587902</v>
      </c>
      <c r="F21" s="33">
        <f t="shared" si="1"/>
        <v>86.49616104868915</v>
      </c>
      <c r="G21" s="42">
        <f>G22+G23+G24</f>
        <v>9709.72</v>
      </c>
      <c r="H21" s="33">
        <f t="shared" si="2"/>
        <v>95.13961267678164</v>
      </c>
      <c r="I21" s="42">
        <f>I22+I23+I24</f>
        <v>816.78</v>
      </c>
    </row>
    <row r="22" spans="1:9" ht="18.75" customHeight="1">
      <c r="A22" s="5" t="s">
        <v>102</v>
      </c>
      <c r="B22" s="35">
        <v>39484.3</v>
      </c>
      <c r="C22" s="35">
        <v>9680</v>
      </c>
      <c r="D22" s="35">
        <v>8413.51</v>
      </c>
      <c r="E22" s="33">
        <f t="shared" si="0"/>
        <v>21.308494768806842</v>
      </c>
      <c r="F22" s="33">
        <f t="shared" si="1"/>
        <v>86.91642561983471</v>
      </c>
      <c r="G22" s="35">
        <v>9144.55</v>
      </c>
      <c r="H22" s="33">
        <f t="shared" si="2"/>
        <v>92.0057301890197</v>
      </c>
      <c r="I22" s="35">
        <v>360.05</v>
      </c>
    </row>
    <row r="23" spans="1:9" ht="12.75">
      <c r="A23" s="3" t="s">
        <v>100</v>
      </c>
      <c r="B23" s="35">
        <v>734</v>
      </c>
      <c r="C23" s="35">
        <v>150</v>
      </c>
      <c r="D23" s="35">
        <v>400.78</v>
      </c>
      <c r="E23" s="33">
        <f t="shared" si="0"/>
        <v>54.602179836512256</v>
      </c>
      <c r="F23" s="33">
        <f t="shared" si="1"/>
        <v>267.1866666666666</v>
      </c>
      <c r="G23" s="35">
        <v>94.5</v>
      </c>
      <c r="H23" s="33">
        <f t="shared" si="2"/>
        <v>424.1058201058201</v>
      </c>
      <c r="I23" s="35">
        <v>90.24</v>
      </c>
    </row>
    <row r="24" spans="1:9" ht="27" customHeight="1">
      <c r="A24" s="3" t="s">
        <v>101</v>
      </c>
      <c r="B24" s="35">
        <v>1473.2</v>
      </c>
      <c r="C24" s="35">
        <v>850</v>
      </c>
      <c r="D24" s="35">
        <v>423.5</v>
      </c>
      <c r="E24" s="33">
        <f t="shared" si="0"/>
        <v>28.74694542492533</v>
      </c>
      <c r="F24" s="33">
        <f t="shared" si="1"/>
        <v>49.8235294117647</v>
      </c>
      <c r="G24" s="35">
        <v>470.67</v>
      </c>
      <c r="H24" s="33">
        <f t="shared" si="2"/>
        <v>89.97811630229248</v>
      </c>
      <c r="I24" s="35">
        <v>366.49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2610</v>
      </c>
      <c r="D25" s="42">
        <f>$26:$26+$27:$27</f>
        <v>3200.73</v>
      </c>
      <c r="E25" s="33">
        <f t="shared" si="0"/>
        <v>11.842844298416011</v>
      </c>
      <c r="F25" s="33">
        <f t="shared" si="1"/>
        <v>122.63333333333333</v>
      </c>
      <c r="G25" s="42">
        <f>$26:$26+$27:$27</f>
        <v>2928.6899999999996</v>
      </c>
      <c r="H25" s="33">
        <f t="shared" si="2"/>
        <v>109.28879464880204</v>
      </c>
      <c r="I25" s="42">
        <f>$26:$26+$27:$27</f>
        <v>635.74</v>
      </c>
    </row>
    <row r="26" spans="1:9" ht="12.75">
      <c r="A26" s="3" t="s">
        <v>9</v>
      </c>
      <c r="B26" s="35">
        <v>10018.7</v>
      </c>
      <c r="C26" s="35">
        <v>210</v>
      </c>
      <c r="D26" s="35">
        <v>820.52</v>
      </c>
      <c r="E26" s="33">
        <f t="shared" si="0"/>
        <v>8.189884915208559</v>
      </c>
      <c r="F26" s="33">
        <f t="shared" si="1"/>
        <v>390.7238095238095</v>
      </c>
      <c r="G26" s="35">
        <v>347.78</v>
      </c>
      <c r="H26" s="33">
        <f t="shared" si="2"/>
        <v>235.93076082580944</v>
      </c>
      <c r="I26" s="35">
        <v>88.16</v>
      </c>
    </row>
    <row r="27" spans="1:9" ht="12.75">
      <c r="A27" s="3" t="s">
        <v>10</v>
      </c>
      <c r="B27" s="35">
        <v>17008</v>
      </c>
      <c r="C27" s="35">
        <v>2400</v>
      </c>
      <c r="D27" s="35">
        <v>2380.21</v>
      </c>
      <c r="E27" s="33">
        <f t="shared" si="0"/>
        <v>13.9946495766698</v>
      </c>
      <c r="F27" s="33">
        <f t="shared" si="1"/>
        <v>99.17541666666668</v>
      </c>
      <c r="G27" s="35">
        <v>2580.91</v>
      </c>
      <c r="H27" s="33">
        <f t="shared" si="2"/>
        <v>92.22367304555371</v>
      </c>
      <c r="I27" s="35">
        <v>547.58</v>
      </c>
    </row>
    <row r="28" spans="1:9" ht="12.75">
      <c r="A28" s="6" t="s">
        <v>11</v>
      </c>
      <c r="B28" s="42">
        <f>B29+B30+B31</f>
        <v>14334.1</v>
      </c>
      <c r="C28" s="42">
        <f>C29+C30+C31</f>
        <v>3214.4</v>
      </c>
      <c r="D28" s="42">
        <f>D29+D30+D31</f>
        <v>3360.09</v>
      </c>
      <c r="E28" s="33">
        <f t="shared" si="0"/>
        <v>23.441234538617703</v>
      </c>
      <c r="F28" s="33">
        <f t="shared" si="1"/>
        <v>104.53241662518667</v>
      </c>
      <c r="G28" s="42">
        <f>G29+G30+G31</f>
        <v>3008.36</v>
      </c>
      <c r="H28" s="33">
        <f t="shared" si="2"/>
        <v>111.69175231687699</v>
      </c>
      <c r="I28" s="42">
        <f>I29+I30+I31</f>
        <v>1368.32</v>
      </c>
    </row>
    <row r="29" spans="1:9" ht="25.5">
      <c r="A29" s="3" t="s">
        <v>12</v>
      </c>
      <c r="B29" s="35">
        <v>14256.1</v>
      </c>
      <c r="C29" s="35">
        <v>3200</v>
      </c>
      <c r="D29" s="35">
        <v>3282.69</v>
      </c>
      <c r="E29" s="33">
        <f t="shared" si="0"/>
        <v>23.026564067311536</v>
      </c>
      <c r="F29" s="33">
        <f t="shared" si="1"/>
        <v>102.5840625</v>
      </c>
      <c r="G29" s="35">
        <v>2992.36</v>
      </c>
      <c r="H29" s="33">
        <f t="shared" si="2"/>
        <v>109.70237538264112</v>
      </c>
      <c r="I29" s="35">
        <v>1310.12</v>
      </c>
    </row>
    <row r="30" spans="1:9" ht="25.5">
      <c r="A30" s="5" t="s">
        <v>104</v>
      </c>
      <c r="B30" s="35">
        <v>58</v>
      </c>
      <c r="C30" s="35">
        <v>14.4</v>
      </c>
      <c r="D30" s="35">
        <v>22.4</v>
      </c>
      <c r="E30" s="33">
        <f t="shared" si="0"/>
        <v>38.62068965517241</v>
      </c>
      <c r="F30" s="33">
        <f t="shared" si="1"/>
        <v>155.55555555555554</v>
      </c>
      <c r="G30" s="35">
        <v>16</v>
      </c>
      <c r="H30" s="33">
        <f t="shared" si="2"/>
        <v>140</v>
      </c>
      <c r="I30" s="35">
        <v>3.2</v>
      </c>
    </row>
    <row r="31" spans="1:9" ht="25.5">
      <c r="A31" s="3" t="s">
        <v>103</v>
      </c>
      <c r="B31" s="35">
        <v>20</v>
      </c>
      <c r="C31" s="35">
        <v>0</v>
      </c>
      <c r="D31" s="35">
        <v>55</v>
      </c>
      <c r="E31" s="33">
        <f t="shared" si="0"/>
        <v>275</v>
      </c>
      <c r="F31" s="33">
        <v>0</v>
      </c>
      <c r="G31" s="35">
        <v>0</v>
      </c>
      <c r="H31" s="33">
        <v>0</v>
      </c>
      <c r="I31" s="35">
        <v>55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0.08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0.08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10035</v>
      </c>
      <c r="D35" s="42">
        <f>D36+D39+D40</f>
        <v>7498.280000000001</v>
      </c>
      <c r="E35" s="33">
        <f aca="true" t="shared" si="3" ref="E35:E44">$D:$D/$B:$B*100</f>
        <v>13.788342683974086</v>
      </c>
      <c r="F35" s="33">
        <f aca="true" t="shared" si="4" ref="F35:F44">$D:$D/$C:$C*100</f>
        <v>74.72127553562532</v>
      </c>
      <c r="G35" s="42">
        <f>G36+G39+G40</f>
        <v>10180.470000000001</v>
      </c>
      <c r="H35" s="33">
        <f aca="true" t="shared" si="5" ref="H35:H50">$D:$D/$G:$G*100</f>
        <v>73.65357395090795</v>
      </c>
      <c r="I35" s="42">
        <f>I36+I39+I40</f>
        <v>3740.5600000000004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9679.35</v>
      </c>
      <c r="D36" s="35">
        <f>D37+D38</f>
        <v>6873.790000000001</v>
      </c>
      <c r="E36" s="33">
        <f t="shared" si="3"/>
        <v>13.088869550977508</v>
      </c>
      <c r="F36" s="33">
        <f t="shared" si="4"/>
        <v>71.01499584166294</v>
      </c>
      <c r="G36" s="35">
        <f>G37+G38</f>
        <v>9606.2</v>
      </c>
      <c r="H36" s="33">
        <f t="shared" si="5"/>
        <v>71.55576606774791</v>
      </c>
      <c r="I36" s="35">
        <f>I37+I38</f>
        <v>3472.46</v>
      </c>
    </row>
    <row r="37" spans="1:9" ht="81.75" customHeight="1">
      <c r="A37" s="1" t="s">
        <v>108</v>
      </c>
      <c r="B37" s="35">
        <v>26658</v>
      </c>
      <c r="C37" s="35">
        <v>4800</v>
      </c>
      <c r="D37" s="35">
        <v>3388.76</v>
      </c>
      <c r="E37" s="33">
        <f t="shared" si="3"/>
        <v>12.711981393953037</v>
      </c>
      <c r="F37" s="33">
        <f t="shared" si="4"/>
        <v>70.59916666666666</v>
      </c>
      <c r="G37" s="35">
        <v>4429.6</v>
      </c>
      <c r="H37" s="33">
        <f t="shared" si="5"/>
        <v>76.50261874661369</v>
      </c>
      <c r="I37" s="35">
        <v>1914.68</v>
      </c>
    </row>
    <row r="38" spans="1:9" ht="76.5">
      <c r="A38" s="3" t="s">
        <v>109</v>
      </c>
      <c r="B38" s="35">
        <v>25858.3</v>
      </c>
      <c r="C38" s="35">
        <v>4879.35</v>
      </c>
      <c r="D38" s="35">
        <v>3485.03</v>
      </c>
      <c r="E38" s="33">
        <f t="shared" si="3"/>
        <v>13.477413441718907</v>
      </c>
      <c r="F38" s="33">
        <f t="shared" si="4"/>
        <v>71.42406263129311</v>
      </c>
      <c r="G38" s="35">
        <v>5176.6</v>
      </c>
      <c r="H38" s="33">
        <f t="shared" si="5"/>
        <v>67.32276011281536</v>
      </c>
      <c r="I38" s="35">
        <v>1557.78</v>
      </c>
    </row>
    <row r="39" spans="1:9" ht="51">
      <c r="A39" s="5" t="s">
        <v>110</v>
      </c>
      <c r="B39" s="35">
        <v>868</v>
      </c>
      <c r="C39" s="35">
        <v>242.65</v>
      </c>
      <c r="D39" s="35">
        <v>64.86</v>
      </c>
      <c r="E39" s="33">
        <f t="shared" si="3"/>
        <v>7.472350230414746</v>
      </c>
      <c r="F39" s="33">
        <f t="shared" si="4"/>
        <v>26.729857819905213</v>
      </c>
      <c r="G39" s="35">
        <v>410.79</v>
      </c>
      <c r="H39" s="33">
        <f t="shared" si="5"/>
        <v>15.789089315708754</v>
      </c>
      <c r="I39" s="35">
        <v>64.86</v>
      </c>
    </row>
    <row r="40" spans="1:9" ht="76.5">
      <c r="A40" s="55" t="s">
        <v>127</v>
      </c>
      <c r="B40" s="35">
        <v>997</v>
      </c>
      <c r="C40" s="35">
        <v>113</v>
      </c>
      <c r="D40" s="35">
        <v>559.63</v>
      </c>
      <c r="E40" s="33">
        <f t="shared" si="3"/>
        <v>56.131394182547645</v>
      </c>
      <c r="F40" s="33">
        <f t="shared" si="4"/>
        <v>495.24778761061947</v>
      </c>
      <c r="G40" s="35">
        <v>163.48</v>
      </c>
      <c r="H40" s="33">
        <f t="shared" si="5"/>
        <v>342.32321996574507</v>
      </c>
      <c r="I40" s="35">
        <v>203.24</v>
      </c>
    </row>
    <row r="41" spans="1:9" ht="25.5">
      <c r="A41" s="4" t="s">
        <v>15</v>
      </c>
      <c r="B41" s="34">
        <v>953.5</v>
      </c>
      <c r="C41" s="34">
        <v>115</v>
      </c>
      <c r="D41" s="34">
        <v>143.73</v>
      </c>
      <c r="E41" s="33">
        <f t="shared" si="3"/>
        <v>15.073938122705819</v>
      </c>
      <c r="F41" s="33">
        <f t="shared" si="4"/>
        <v>124.98260869565216</v>
      </c>
      <c r="G41" s="34">
        <v>133.52</v>
      </c>
      <c r="H41" s="33">
        <f t="shared" si="5"/>
        <v>107.64679448771719</v>
      </c>
      <c r="I41" s="34">
        <v>103.45</v>
      </c>
    </row>
    <row r="42" spans="1:9" ht="25.5">
      <c r="A42" s="12" t="s">
        <v>115</v>
      </c>
      <c r="B42" s="34">
        <v>9443.9</v>
      </c>
      <c r="C42" s="34">
        <v>459</v>
      </c>
      <c r="D42" s="34">
        <v>334.39</v>
      </c>
      <c r="E42" s="33">
        <f t="shared" si="3"/>
        <v>3.540804116943212</v>
      </c>
      <c r="F42" s="33">
        <f t="shared" si="4"/>
        <v>72.85185185185185</v>
      </c>
      <c r="G42" s="34">
        <v>210.13</v>
      </c>
      <c r="H42" s="33">
        <f t="shared" si="5"/>
        <v>159.13482130109932</v>
      </c>
      <c r="I42" s="34">
        <v>230.52</v>
      </c>
    </row>
    <row r="43" spans="1:9" ht="25.5">
      <c r="A43" s="8" t="s">
        <v>16</v>
      </c>
      <c r="B43" s="42">
        <f>B44+B45+B46</f>
        <v>1440</v>
      </c>
      <c r="C43" s="42">
        <f>C44+C45+C46</f>
        <v>231.9</v>
      </c>
      <c r="D43" s="42">
        <f>D44+D45+D46</f>
        <v>669.79</v>
      </c>
      <c r="E43" s="33">
        <f t="shared" si="3"/>
        <v>46.513194444444444</v>
      </c>
      <c r="F43" s="33">
        <f t="shared" si="4"/>
        <v>288.8270806382061</v>
      </c>
      <c r="G43" s="42">
        <f>G44+G45+G46</f>
        <v>862.5500000000001</v>
      </c>
      <c r="H43" s="33">
        <f t="shared" si="5"/>
        <v>77.65231001101385</v>
      </c>
      <c r="I43" s="42">
        <f>I44+I45+I46</f>
        <v>424.58</v>
      </c>
    </row>
    <row r="44" spans="1:9" ht="12.75">
      <c r="A44" s="3" t="s">
        <v>112</v>
      </c>
      <c r="B44" s="35">
        <v>40</v>
      </c>
      <c r="C44" s="35">
        <v>11.9</v>
      </c>
      <c r="D44" s="35">
        <v>50.99</v>
      </c>
      <c r="E44" s="33">
        <f t="shared" si="3"/>
        <v>127.47500000000001</v>
      </c>
      <c r="F44" s="33">
        <f t="shared" si="4"/>
        <v>428.48739495798316</v>
      </c>
      <c r="G44" s="35">
        <v>8.64</v>
      </c>
      <c r="H44" s="33">
        <f t="shared" si="5"/>
        <v>590.1620370370371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63.4</v>
      </c>
      <c r="E45" s="33">
        <v>0</v>
      </c>
      <c r="F45" s="33">
        <v>0</v>
      </c>
      <c r="G45" s="35">
        <v>63.96</v>
      </c>
      <c r="H45" s="33">
        <f t="shared" si="5"/>
        <v>99.12445278298937</v>
      </c>
      <c r="I45" s="35">
        <v>21.09</v>
      </c>
    </row>
    <row r="46" spans="1:9" ht="12.75">
      <c r="A46" s="48" t="s">
        <v>111</v>
      </c>
      <c r="B46" s="35">
        <v>1400</v>
      </c>
      <c r="C46" s="35">
        <v>220</v>
      </c>
      <c r="D46" s="35">
        <v>555.4</v>
      </c>
      <c r="E46" s="33">
        <f>$D:$D/$B:$B*100</f>
        <v>39.67142857142857</v>
      </c>
      <c r="F46" s="33">
        <f>$D:$D/$C:$C*100</f>
        <v>252.45454545454544</v>
      </c>
      <c r="G46" s="35">
        <v>789.95</v>
      </c>
      <c r="H46" s="33">
        <f t="shared" si="5"/>
        <v>70.30824735742767</v>
      </c>
      <c r="I46" s="35">
        <v>398.88</v>
      </c>
    </row>
    <row r="47" spans="1:9" ht="12.75">
      <c r="A47" s="4" t="s">
        <v>17</v>
      </c>
      <c r="B47" s="42">
        <f>B48+B49+B50+B52+B53+B54+B55+B57+B58+B60+B61</f>
        <v>7814.85</v>
      </c>
      <c r="C47" s="42">
        <f>C48+C49+C50+C52+C53+C54+C55+C57+C58+C60+C61+C56+C51</f>
        <v>1643.5</v>
      </c>
      <c r="D47" s="42">
        <f>D48+D49+D50+D52+D53+D54+D55+D57+D58+D60+D61+D56+D51</f>
        <v>2441.62</v>
      </c>
      <c r="E47" s="33">
        <f>$D:$D/$B:$B*100</f>
        <v>31.243338003928418</v>
      </c>
      <c r="F47" s="33">
        <f>$D:$D/$C:$C*100</f>
        <v>148.5622147855187</v>
      </c>
      <c r="G47" s="42">
        <f>G48+G49+G50+G52+G53+G54+G55+G57+G58+G60+G61+G56+G51</f>
        <v>1576.9199999999998</v>
      </c>
      <c r="H47" s="33">
        <f t="shared" si="5"/>
        <v>154.83474114095833</v>
      </c>
      <c r="I47" s="42">
        <f>I48+I49+I50+I52+I53+I54+I55+I57+I58+I60+I61+I56+I51</f>
        <v>1120.3200000000002</v>
      </c>
    </row>
    <row r="48" spans="1:9" ht="25.5">
      <c r="A48" s="3" t="s">
        <v>18</v>
      </c>
      <c r="B48" s="35">
        <v>135</v>
      </c>
      <c r="C48" s="35">
        <v>21.5</v>
      </c>
      <c r="D48" s="35">
        <v>74.81</v>
      </c>
      <c r="E48" s="33">
        <f>$D:$D/$B:$B*100</f>
        <v>55.41481481481482</v>
      </c>
      <c r="F48" s="33">
        <f>$D:$D/$C:$C*100</f>
        <v>347.95348837209303</v>
      </c>
      <c r="G48" s="35">
        <v>24.55</v>
      </c>
      <c r="H48" s="33">
        <f t="shared" si="5"/>
        <v>304.7250509164969</v>
      </c>
      <c r="I48" s="35">
        <v>35.39</v>
      </c>
    </row>
    <row r="49" spans="1:9" ht="63.75">
      <c r="A49" s="3" t="s">
        <v>125</v>
      </c>
      <c r="B49" s="35">
        <v>200</v>
      </c>
      <c r="C49" s="35">
        <v>13</v>
      </c>
      <c r="D49" s="35">
        <v>225.1</v>
      </c>
      <c r="E49" s="33">
        <f>$D:$D/$B:$B*100</f>
        <v>112.55</v>
      </c>
      <c r="F49" s="33">
        <f>$D:$D/$C:$C*100</f>
        <v>1731.5384615384617</v>
      </c>
      <c r="G49" s="35">
        <v>16</v>
      </c>
      <c r="H49" s="33">
        <f t="shared" si="5"/>
        <v>1406.875</v>
      </c>
      <c r="I49" s="35">
        <v>66.64</v>
      </c>
    </row>
    <row r="50" spans="1:9" ht="52.5" customHeight="1">
      <c r="A50" s="5" t="s">
        <v>123</v>
      </c>
      <c r="B50" s="35">
        <v>90</v>
      </c>
      <c r="C50" s="35">
        <v>15</v>
      </c>
      <c r="D50" s="35">
        <v>20</v>
      </c>
      <c r="E50" s="33">
        <f>$D:$D/$B:$B*100</f>
        <v>22.22222222222222</v>
      </c>
      <c r="F50" s="33">
        <f>$D:$D/$C:$C*100</f>
        <v>133.33333333333331</v>
      </c>
      <c r="G50" s="35">
        <v>11.8</v>
      </c>
      <c r="H50" s="33">
        <f t="shared" si="5"/>
        <v>169.4915254237288</v>
      </c>
      <c r="I50" s="35">
        <v>10</v>
      </c>
    </row>
    <row r="51" spans="1:9" ht="51">
      <c r="A51" s="5" t="s">
        <v>140</v>
      </c>
      <c r="B51" s="35">
        <v>0</v>
      </c>
      <c r="C51" s="35">
        <v>0</v>
      </c>
      <c r="D51" s="35">
        <v>17.4</v>
      </c>
      <c r="E51" s="33">
        <v>0</v>
      </c>
      <c r="F51" s="33">
        <v>0</v>
      </c>
      <c r="G51" s="35">
        <v>0</v>
      </c>
      <c r="H51" s="33">
        <v>0</v>
      </c>
      <c r="I51" s="35">
        <v>17.4</v>
      </c>
    </row>
    <row r="52" spans="1:9" ht="38.25">
      <c r="A52" s="3" t="s">
        <v>19</v>
      </c>
      <c r="B52" s="35">
        <v>1147</v>
      </c>
      <c r="C52" s="35">
        <v>246.5</v>
      </c>
      <c r="D52" s="35">
        <v>260.75</v>
      </c>
      <c r="E52" s="33">
        <f>$D:$D/$B:$B*100</f>
        <v>22.7332170880558</v>
      </c>
      <c r="F52" s="33">
        <f>$D:$D/$C:$C*100</f>
        <v>105.78093306288032</v>
      </c>
      <c r="G52" s="35">
        <v>247.7</v>
      </c>
      <c r="H52" s="33">
        <f>$D:$D/$G:$G*100</f>
        <v>105.2684699232943</v>
      </c>
      <c r="I52" s="35">
        <v>155.7</v>
      </c>
    </row>
    <row r="53" spans="1:9" ht="63.75">
      <c r="A53" s="3" t="s">
        <v>20</v>
      </c>
      <c r="B53" s="35">
        <v>2060</v>
      </c>
      <c r="C53" s="35">
        <v>395</v>
      </c>
      <c r="D53" s="35">
        <v>621.11</v>
      </c>
      <c r="E53" s="33">
        <f>$D:$D/$B:$B*100</f>
        <v>30.15097087378641</v>
      </c>
      <c r="F53" s="33">
        <f>$D:$D/$C:$C*100</f>
        <v>157.24303797468355</v>
      </c>
      <c r="G53" s="35">
        <v>370.2</v>
      </c>
      <c r="H53" s="33">
        <f>$D:$D/$G:$G*100</f>
        <v>167.77687736358726</v>
      </c>
      <c r="I53" s="35">
        <v>254.71</v>
      </c>
    </row>
    <row r="54" spans="1:9" ht="25.5">
      <c r="A54" s="3" t="s">
        <v>21</v>
      </c>
      <c r="B54" s="35">
        <v>40</v>
      </c>
      <c r="C54" s="35">
        <v>7</v>
      </c>
      <c r="D54" s="35">
        <v>64</v>
      </c>
      <c r="E54" s="33">
        <f>$D:$D/$B:$B*100</f>
        <v>160</v>
      </c>
      <c r="F54" s="33">
        <f>$D:$D/$C:$C*100</f>
        <v>914.2857142857142</v>
      </c>
      <c r="G54" s="35">
        <v>11</v>
      </c>
      <c r="H54" s="33">
        <f>$D:$D/$G:$G*100</f>
        <v>581.8181818181819</v>
      </c>
      <c r="I54" s="35">
        <v>30</v>
      </c>
    </row>
    <row r="55" spans="1:9" ht="51" customHeight="1">
      <c r="A55" s="3" t="s">
        <v>22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67.5" customHeight="1">
      <c r="A56" s="3" t="s">
        <v>124</v>
      </c>
      <c r="B56" s="35">
        <v>0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79.5" customHeight="1">
      <c r="A57" s="3" t="s">
        <v>114</v>
      </c>
      <c r="B57" s="35">
        <v>16</v>
      </c>
      <c r="C57" s="35">
        <v>3.5</v>
      </c>
      <c r="D57" s="35">
        <v>0.59</v>
      </c>
      <c r="E57" s="33">
        <f>$D:$D/$B:$B*100</f>
        <v>3.6875</v>
      </c>
      <c r="F57" s="33">
        <f>$D:$D/$C:$C*100</f>
        <v>16.857142857142858</v>
      </c>
      <c r="G57" s="35">
        <v>7.16</v>
      </c>
      <c r="H57" s="33">
        <f>$D:$D/$G:$G*100</f>
        <v>8.240223463687151</v>
      </c>
      <c r="I57" s="35">
        <v>0</v>
      </c>
    </row>
    <row r="58" spans="1:9" ht="40.5" customHeight="1">
      <c r="A58" s="3" t="s">
        <v>128</v>
      </c>
      <c r="B58" s="35">
        <v>1553</v>
      </c>
      <c r="C58" s="35">
        <v>553</v>
      </c>
      <c r="D58" s="35">
        <v>350.85</v>
      </c>
      <c r="E58" s="33">
        <f>$D:$D/$B:$B*100</f>
        <v>22.591757887958792</v>
      </c>
      <c r="F58" s="33">
        <f>$D:$D/$C:$C*100</f>
        <v>63.44484629294757</v>
      </c>
      <c r="G58" s="35">
        <v>386.61</v>
      </c>
      <c r="H58" s="33">
        <f>$D:$D/$G:$G*100</f>
        <v>90.75036858850004</v>
      </c>
      <c r="I58" s="35">
        <v>136.61</v>
      </c>
    </row>
    <row r="59" spans="1:9" ht="38.25">
      <c r="A59" s="3" t="s">
        <v>129</v>
      </c>
      <c r="B59" s="35">
        <v>0</v>
      </c>
      <c r="C59" s="35">
        <v>0</v>
      </c>
      <c r="D59" s="35">
        <v>0</v>
      </c>
      <c r="E59" s="33">
        <v>0</v>
      </c>
      <c r="F59" s="33">
        <v>0</v>
      </c>
      <c r="G59" s="35">
        <v>0</v>
      </c>
      <c r="H59" s="33">
        <v>0</v>
      </c>
      <c r="I59" s="35">
        <v>0</v>
      </c>
    </row>
    <row r="60" spans="1:9" ht="63.75">
      <c r="A60" s="3" t="s">
        <v>92</v>
      </c>
      <c r="B60" s="35">
        <v>0</v>
      </c>
      <c r="C60" s="35">
        <v>0</v>
      </c>
      <c r="D60" s="35">
        <v>8.08</v>
      </c>
      <c r="E60" s="33">
        <v>0</v>
      </c>
      <c r="F60" s="33">
        <v>0</v>
      </c>
      <c r="G60" s="35">
        <v>11.1</v>
      </c>
      <c r="H60" s="33">
        <f aca="true" t="shared" si="6" ref="H60:H68">$D:$D/$G:$G*100</f>
        <v>72.7927927927928</v>
      </c>
      <c r="I60" s="35">
        <v>4</v>
      </c>
    </row>
    <row r="61" spans="1:9" ht="38.25">
      <c r="A61" s="3" t="s">
        <v>23</v>
      </c>
      <c r="B61" s="35">
        <v>2568.85</v>
      </c>
      <c r="C61" s="35">
        <v>389</v>
      </c>
      <c r="D61" s="35">
        <v>798.93</v>
      </c>
      <c r="E61" s="33">
        <f>$D:$D/$B:$B*100</f>
        <v>31.10068707787531</v>
      </c>
      <c r="F61" s="33">
        <f>$D:$D/$C:$C*100</f>
        <v>205.38046272493574</v>
      </c>
      <c r="G61" s="35">
        <v>490.8</v>
      </c>
      <c r="H61" s="33">
        <f t="shared" si="6"/>
        <v>162.781173594132</v>
      </c>
      <c r="I61" s="35">
        <v>409.87</v>
      </c>
    </row>
    <row r="62" spans="1:9" ht="12.75">
      <c r="A62" s="6" t="s">
        <v>24</v>
      </c>
      <c r="B62" s="34">
        <v>0</v>
      </c>
      <c r="C62" s="34">
        <v>0</v>
      </c>
      <c r="D62" s="34">
        <v>62</v>
      </c>
      <c r="E62" s="33">
        <v>0</v>
      </c>
      <c r="F62" s="33">
        <v>0</v>
      </c>
      <c r="G62" s="34">
        <v>851.02</v>
      </c>
      <c r="H62" s="33">
        <f t="shared" si="6"/>
        <v>7.285375196822637</v>
      </c>
      <c r="I62" s="34">
        <v>14.73</v>
      </c>
    </row>
    <row r="63" spans="1:9" ht="12.75">
      <c r="A63" s="8" t="s">
        <v>25</v>
      </c>
      <c r="B63" s="42">
        <f>B8+B16+B21+B25+B28+B32+B35+B41+B42+B43+B62+B47</f>
        <v>388129.85</v>
      </c>
      <c r="C63" s="42">
        <f>C8+C16+C21+C25+C28+C32+C35+C41+C42+C43+C62+C47</f>
        <v>76227.79999999999</v>
      </c>
      <c r="D63" s="42">
        <f>D8+D16+D21+D25+D28+D32+D35+D41+D42+D43+D62+D47</f>
        <v>72631.46999999999</v>
      </c>
      <c r="E63" s="33">
        <f aca="true" t="shared" si="7" ref="E63:E69">$D:$D/$B:$B*100</f>
        <v>18.713188382702334</v>
      </c>
      <c r="F63" s="33">
        <f aca="true" t="shared" si="8" ref="F63:F68">$D:$D/$C:$C*100</f>
        <v>95.28212804252516</v>
      </c>
      <c r="G63" s="42">
        <f>G8+G16+G21+G25+G28+G32+G35+G41+G42+G43+G62+G47</f>
        <v>78283.01000000001</v>
      </c>
      <c r="H63" s="33">
        <f t="shared" si="6"/>
        <v>92.78063017760812</v>
      </c>
      <c r="I63" s="42">
        <f>I8+I16+I21+I25+I28+I32+I35+I41+I42+I43+I62+I47</f>
        <v>28393.820000000003</v>
      </c>
    </row>
    <row r="64" spans="1:9" ht="12.75">
      <c r="A64" s="8" t="s">
        <v>26</v>
      </c>
      <c r="B64" s="42">
        <f>B65+B70</f>
        <v>1432765.7</v>
      </c>
      <c r="C64" s="42">
        <f>C65+C70</f>
        <v>290215.89</v>
      </c>
      <c r="D64" s="42">
        <f>D65+D70</f>
        <v>290162.91000000003</v>
      </c>
      <c r="E64" s="33">
        <f t="shared" si="7"/>
        <v>20.25194419436479</v>
      </c>
      <c r="F64" s="33">
        <f t="shared" si="8"/>
        <v>99.98174462466545</v>
      </c>
      <c r="G64" s="42">
        <f>G65+G70</f>
        <v>221146.25</v>
      </c>
      <c r="H64" s="33">
        <f t="shared" si="6"/>
        <v>131.20860516513395</v>
      </c>
      <c r="I64" s="42">
        <f>I65+I70</f>
        <v>101217.96999999999</v>
      </c>
    </row>
    <row r="65" spans="1:9" ht="25.5">
      <c r="A65" s="8" t="s">
        <v>27</v>
      </c>
      <c r="B65" s="42">
        <f>B66+B67+B68+B69</f>
        <v>1432765.7</v>
      </c>
      <c r="C65" s="42">
        <f>C66+C67+C68+C69</f>
        <v>290215.89</v>
      </c>
      <c r="D65" s="42">
        <f>D66+D67+D68+D69</f>
        <v>290215.89</v>
      </c>
      <c r="E65" s="33">
        <f t="shared" si="7"/>
        <v>20.255641937826958</v>
      </c>
      <c r="F65" s="33">
        <f t="shared" si="8"/>
        <v>100</v>
      </c>
      <c r="G65" s="42">
        <f>G66+G67+G68+G69</f>
        <v>225219.2</v>
      </c>
      <c r="H65" s="33">
        <f t="shared" si="6"/>
        <v>128.85930240405793</v>
      </c>
      <c r="I65" s="42">
        <f>I66+I67+I68+I69</f>
        <v>101248.95999999999</v>
      </c>
    </row>
    <row r="66" spans="1:9" ht="12.75">
      <c r="A66" s="3" t="s">
        <v>28</v>
      </c>
      <c r="B66" s="35">
        <v>276183.3</v>
      </c>
      <c r="C66" s="35">
        <v>126651.1</v>
      </c>
      <c r="D66" s="35">
        <v>126651.1</v>
      </c>
      <c r="E66" s="33">
        <f t="shared" si="7"/>
        <v>45.857624266202926</v>
      </c>
      <c r="F66" s="33">
        <f t="shared" si="8"/>
        <v>100</v>
      </c>
      <c r="G66" s="35">
        <v>78557.2</v>
      </c>
      <c r="H66" s="33">
        <f t="shared" si="6"/>
        <v>161.22150483978555</v>
      </c>
      <c r="I66" s="35">
        <v>30424</v>
      </c>
    </row>
    <row r="67" spans="1:9" ht="12.75">
      <c r="A67" s="3" t="s">
        <v>29</v>
      </c>
      <c r="B67" s="35">
        <v>250216.8</v>
      </c>
      <c r="C67" s="35">
        <v>6792.95</v>
      </c>
      <c r="D67" s="35">
        <v>6792.95</v>
      </c>
      <c r="E67" s="33">
        <f t="shared" si="7"/>
        <v>2.714825703150228</v>
      </c>
      <c r="F67" s="33">
        <f t="shared" si="8"/>
        <v>100</v>
      </c>
      <c r="G67" s="35">
        <v>1155.4</v>
      </c>
      <c r="H67" s="33">
        <f t="shared" si="6"/>
        <v>587.9305868097628</v>
      </c>
      <c r="I67" s="35">
        <v>6568.4</v>
      </c>
    </row>
    <row r="68" spans="1:9" ht="24.75" customHeight="1">
      <c r="A68" s="3" t="s">
        <v>30</v>
      </c>
      <c r="B68" s="35">
        <v>897907.4</v>
      </c>
      <c r="C68" s="35">
        <v>156771.84</v>
      </c>
      <c r="D68" s="35">
        <v>156771.84</v>
      </c>
      <c r="E68" s="33">
        <f t="shared" si="7"/>
        <v>17.459689050340824</v>
      </c>
      <c r="F68" s="33">
        <f t="shared" si="8"/>
        <v>100</v>
      </c>
      <c r="G68" s="35">
        <v>145506.6</v>
      </c>
      <c r="H68" s="33">
        <f t="shared" si="6"/>
        <v>107.74208180247493</v>
      </c>
      <c r="I68" s="35">
        <v>64256.56</v>
      </c>
    </row>
    <row r="69" spans="1:9" ht="12.75">
      <c r="A69" s="3" t="s">
        <v>31</v>
      </c>
      <c r="B69" s="35">
        <v>8458.2</v>
      </c>
      <c r="C69" s="35">
        <v>0</v>
      </c>
      <c r="D69" s="35">
        <v>0</v>
      </c>
      <c r="E69" s="33">
        <f t="shared" si="7"/>
        <v>0</v>
      </c>
      <c r="F69" s="33">
        <v>0</v>
      </c>
      <c r="G69" s="35">
        <v>0</v>
      </c>
      <c r="H69" s="33">
        <v>0</v>
      </c>
      <c r="I69" s="35">
        <v>0</v>
      </c>
    </row>
    <row r="70" spans="1:9" ht="25.5">
      <c r="A70" s="8" t="s">
        <v>33</v>
      </c>
      <c r="B70" s="34">
        <v>0</v>
      </c>
      <c r="C70" s="34">
        <v>0</v>
      </c>
      <c r="D70" s="34">
        <v>-52.98</v>
      </c>
      <c r="E70" s="33">
        <v>0</v>
      </c>
      <c r="F70" s="33">
        <v>0</v>
      </c>
      <c r="G70" s="34">
        <v>-4072.95</v>
      </c>
      <c r="H70" s="33">
        <f>$D:$D/$G:$G*100</f>
        <v>1.300777078039259</v>
      </c>
      <c r="I70" s="34">
        <v>-30.99</v>
      </c>
    </row>
    <row r="71" spans="1:9" ht="12.75">
      <c r="A71" s="6" t="s">
        <v>32</v>
      </c>
      <c r="B71" s="42">
        <f>B64+B63</f>
        <v>1820895.5499999998</v>
      </c>
      <c r="C71" s="42">
        <f>C64+C63</f>
        <v>366443.69</v>
      </c>
      <c r="D71" s="42">
        <f>D64+D63</f>
        <v>362794.38</v>
      </c>
      <c r="E71" s="33">
        <f>$D:$D/$B:$B*100</f>
        <v>19.923953353612184</v>
      </c>
      <c r="F71" s="33">
        <f>$D:$D/$C:$C*100</f>
        <v>99.004128028511</v>
      </c>
      <c r="G71" s="42">
        <f>G64+G63</f>
        <v>299429.26</v>
      </c>
      <c r="H71" s="33">
        <f>$D:$D/$G:$G*100</f>
        <v>121.16196660272946</v>
      </c>
      <c r="I71" s="42">
        <f>I64+I63</f>
        <v>129611.79</v>
      </c>
    </row>
    <row r="72" spans="1:9" ht="12.75">
      <c r="A72" s="74" t="s">
        <v>34</v>
      </c>
      <c r="B72" s="75"/>
      <c r="C72" s="75"/>
      <c r="D72" s="75"/>
      <c r="E72" s="75"/>
      <c r="F72" s="75"/>
      <c r="G72" s="75"/>
      <c r="H72" s="75"/>
      <c r="I72" s="76"/>
    </row>
    <row r="73" spans="1:9" ht="12.75">
      <c r="A73" s="13" t="s">
        <v>35</v>
      </c>
      <c r="B73" s="42">
        <f>B74+B75+B76+B77+B78+B79+B80+B81</f>
        <v>99637</v>
      </c>
      <c r="C73" s="42">
        <f>C74+C75+C76+C77+C78+C79+C80+C81</f>
        <v>18131.1</v>
      </c>
      <c r="D73" s="42">
        <f>D74+D75+D76+D77+D78+D79+D80+D81</f>
        <v>16369.8</v>
      </c>
      <c r="E73" s="33">
        <f>$D:$D/$B:$B*100</f>
        <v>16.429438863072953</v>
      </c>
      <c r="F73" s="33">
        <f>$D:$D/$C:$C*100</f>
        <v>90.28575210549829</v>
      </c>
      <c r="G73" s="42">
        <f>G74+G75+G76+G77+G78+G79+G80+G81</f>
        <v>11372.599999999999</v>
      </c>
      <c r="H73" s="33">
        <f>$D:$D/$G:$G*100</f>
        <v>143.94069957617432</v>
      </c>
      <c r="I73" s="42">
        <f>I74+I75+I76+I77+I78+I79+I80+I81</f>
        <v>6519.299999999999</v>
      </c>
    </row>
    <row r="74" spans="1:9" ht="14.25" customHeight="1">
      <c r="A74" s="14" t="s">
        <v>36</v>
      </c>
      <c r="B74" s="43">
        <v>1246.6</v>
      </c>
      <c r="C74" s="43">
        <v>295.4</v>
      </c>
      <c r="D74" s="43">
        <v>295.4</v>
      </c>
      <c r="E74" s="36">
        <f>$D:$D/$B:$B*100</f>
        <v>23.696454355847905</v>
      </c>
      <c r="F74" s="36">
        <f>$D:$D/$C:$C*100</f>
        <v>100</v>
      </c>
      <c r="G74" s="43">
        <v>170.9</v>
      </c>
      <c r="H74" s="36">
        <f>$D:$D/$G:$G*100</f>
        <v>172.84961966062022</v>
      </c>
      <c r="I74" s="43">
        <f>D74-февраль!D73</f>
        <v>107.19999999999999</v>
      </c>
    </row>
    <row r="75" spans="1:9" ht="12.75">
      <c r="A75" s="14" t="s">
        <v>37</v>
      </c>
      <c r="B75" s="43">
        <v>4243.6</v>
      </c>
      <c r="C75" s="43">
        <v>841</v>
      </c>
      <c r="D75" s="43">
        <v>598.7</v>
      </c>
      <c r="E75" s="36">
        <f>$D:$D/$B:$B*100</f>
        <v>14.108304269959469</v>
      </c>
      <c r="F75" s="36">
        <f>$D:$D/$C:$C*100</f>
        <v>71.18906064209276</v>
      </c>
      <c r="G75" s="43">
        <v>448</v>
      </c>
      <c r="H75" s="36">
        <f>$D:$D/$G:$G*100</f>
        <v>133.63839285714286</v>
      </c>
      <c r="I75" s="43">
        <f>D75-февраль!D74</f>
        <v>240.00000000000006</v>
      </c>
    </row>
    <row r="76" spans="1:9" ht="25.5">
      <c r="A76" s="14" t="s">
        <v>38</v>
      </c>
      <c r="B76" s="43">
        <v>35581.4</v>
      </c>
      <c r="C76" s="43">
        <v>8456.2</v>
      </c>
      <c r="D76" s="43">
        <v>7659.3</v>
      </c>
      <c r="E76" s="36">
        <f>$D:$D/$B:$B*100</f>
        <v>21.526134441028177</v>
      </c>
      <c r="F76" s="36">
        <f>$D:$D/$C:$C*100</f>
        <v>90.57614531349778</v>
      </c>
      <c r="G76" s="43">
        <v>5119.3</v>
      </c>
      <c r="H76" s="36">
        <f>$D:$D/$G:$G*100</f>
        <v>149.61615845916435</v>
      </c>
      <c r="I76" s="43">
        <f>D76-февраль!D75</f>
        <v>2867.7</v>
      </c>
    </row>
    <row r="77" spans="1:9" ht="12.75" hidden="1">
      <c r="A77" s="14" t="s">
        <v>84</v>
      </c>
      <c r="B77" s="35">
        <v>0</v>
      </c>
      <c r="C77" s="35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43">
        <f>D77-февраль!D76</f>
        <v>0</v>
      </c>
    </row>
    <row r="78" spans="1:9" ht="25.5">
      <c r="A78" s="3" t="s">
        <v>39</v>
      </c>
      <c r="B78" s="43">
        <v>10418.1</v>
      </c>
      <c r="C78" s="43">
        <v>2697.2</v>
      </c>
      <c r="D78" s="43">
        <v>2247.4</v>
      </c>
      <c r="E78" s="36">
        <f>$D:$D/$B:$B*100</f>
        <v>21.57207168293643</v>
      </c>
      <c r="F78" s="36">
        <v>0</v>
      </c>
      <c r="G78" s="43">
        <v>1801.2</v>
      </c>
      <c r="H78" s="36">
        <f>$D:$D/$G:$G*100</f>
        <v>124.77237397290695</v>
      </c>
      <c r="I78" s="43">
        <f>D78-февраль!D77</f>
        <v>820.8000000000002</v>
      </c>
    </row>
    <row r="79" spans="1:9" ht="12.75">
      <c r="A79" s="14" t="s">
        <v>40</v>
      </c>
      <c r="B79" s="43">
        <v>1490</v>
      </c>
      <c r="C79" s="43">
        <v>0</v>
      </c>
      <c r="D79" s="43">
        <v>0</v>
      </c>
      <c r="E79" s="36"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14" t="s">
        <v>41</v>
      </c>
      <c r="B80" s="43">
        <v>300</v>
      </c>
      <c r="C80" s="43">
        <v>0</v>
      </c>
      <c r="D80" s="43">
        <v>0</v>
      </c>
      <c r="E80" s="36">
        <f>$D:$D/$B:$B*100</f>
        <v>0</v>
      </c>
      <c r="F80" s="36">
        <v>0</v>
      </c>
      <c r="G80" s="43">
        <v>0</v>
      </c>
      <c r="H80" s="36">
        <v>0</v>
      </c>
      <c r="I80" s="43">
        <f>D80-февраль!D79</f>
        <v>0</v>
      </c>
    </row>
    <row r="81" spans="1:9" ht="12.75">
      <c r="A81" s="3" t="s">
        <v>42</v>
      </c>
      <c r="B81" s="43">
        <v>46357.3</v>
      </c>
      <c r="C81" s="43">
        <v>5841.3</v>
      </c>
      <c r="D81" s="43">
        <v>5569</v>
      </c>
      <c r="E81" s="36">
        <f>$D:$D/$B:$B*100</f>
        <v>12.013210432876805</v>
      </c>
      <c r="F81" s="36">
        <f>$D:$D/$C:$C*100</f>
        <v>95.338366459521</v>
      </c>
      <c r="G81" s="43">
        <v>3833.2</v>
      </c>
      <c r="H81" s="36">
        <f>$D:$D/$G:$G*100</f>
        <v>145.28331420223313</v>
      </c>
      <c r="I81" s="43">
        <f>D81-февраль!D80</f>
        <v>2483.6</v>
      </c>
    </row>
    <row r="82" spans="1:9" ht="12.75">
      <c r="A82" s="13" t="s">
        <v>43</v>
      </c>
      <c r="B82" s="34">
        <v>266.6</v>
      </c>
      <c r="C82" s="34">
        <v>59.1</v>
      </c>
      <c r="D82" s="34">
        <v>50.3</v>
      </c>
      <c r="E82" s="33">
        <f>$D:$D/$B:$B*100</f>
        <v>18.86721680420105</v>
      </c>
      <c r="F82" s="33">
        <f>$D:$D/$C:$C*100</f>
        <v>85.10998307952622</v>
      </c>
      <c r="G82" s="34">
        <v>28.2</v>
      </c>
      <c r="H82" s="33">
        <f>$D:$D/$G:$G*100</f>
        <v>178.36879432624113</v>
      </c>
      <c r="I82" s="42">
        <f>D82-февраль!D81</f>
        <v>16.799999999999997</v>
      </c>
    </row>
    <row r="83" spans="1:9" ht="25.5">
      <c r="A83" s="15" t="s">
        <v>44</v>
      </c>
      <c r="B83" s="34">
        <f>4533.1+30</f>
        <v>4563.1</v>
      </c>
      <c r="C83" s="34">
        <v>760.4</v>
      </c>
      <c r="D83" s="34">
        <v>507.2</v>
      </c>
      <c r="E83" s="33">
        <f>$D:$D/$B:$B*100</f>
        <v>11.115250597181738</v>
      </c>
      <c r="F83" s="33">
        <f>$D:$D/$C:$C*100</f>
        <v>66.7017359284587</v>
      </c>
      <c r="G83" s="34">
        <v>221.4</v>
      </c>
      <c r="H83" s="33">
        <f>$D:$D/$G:$G*100</f>
        <v>229.0876242095754</v>
      </c>
      <c r="I83" s="42">
        <f>D83-февраль!D82</f>
        <v>224.2</v>
      </c>
    </row>
    <row r="84" spans="1:9" ht="12.75">
      <c r="A84" s="13" t="s">
        <v>45</v>
      </c>
      <c r="B84" s="42">
        <f>B85+B86+B87+B88+B89</f>
        <v>227287.6</v>
      </c>
      <c r="C84" s="42">
        <f>C85+C86+C87+C88+C89</f>
        <v>40437.3</v>
      </c>
      <c r="D84" s="42">
        <f>D85+D86+D87+D88+D89</f>
        <v>38607.2</v>
      </c>
      <c r="E84" s="33">
        <f>$D:$D/$B:$B*100</f>
        <v>16.98605643246706</v>
      </c>
      <c r="F84" s="33">
        <f>$D:$D/$C:$C*100</f>
        <v>95.47422800236414</v>
      </c>
      <c r="G84" s="42">
        <f>G85+G86+G87+G88+G89</f>
        <v>4211.6</v>
      </c>
      <c r="H84" s="33">
        <f>$D:$D/$G:$G*100</f>
        <v>916.687244752588</v>
      </c>
      <c r="I84" s="42">
        <f>D84-февраль!D83</f>
        <v>4357.399999999994</v>
      </c>
    </row>
    <row r="85" spans="1:9" ht="12.75" hidden="1">
      <c r="A85" s="16" t="s">
        <v>76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D85-февраль!D84</f>
        <v>0</v>
      </c>
    </row>
    <row r="86" spans="1:9" ht="12.75" hidden="1">
      <c r="A86" s="16" t="s">
        <v>79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D86-февраль!D85</f>
        <v>0</v>
      </c>
    </row>
    <row r="87" spans="1:9" ht="12.75">
      <c r="A87" s="14" t="s">
        <v>46</v>
      </c>
      <c r="B87" s="43">
        <v>15243</v>
      </c>
      <c r="C87" s="43">
        <v>2538</v>
      </c>
      <c r="D87" s="43">
        <v>2518.2</v>
      </c>
      <c r="E87" s="36">
        <f>$D:$D/$B:$B*100</f>
        <v>16.520370005904347</v>
      </c>
      <c r="F87" s="36">
        <v>0</v>
      </c>
      <c r="G87" s="43">
        <v>1289.4</v>
      </c>
      <c r="H87" s="36">
        <v>0</v>
      </c>
      <c r="I87" s="43">
        <f>D87-февраль!D86</f>
        <v>1249.1999999999998</v>
      </c>
    </row>
    <row r="88" spans="1:9" ht="12.75">
      <c r="A88" s="16" t="s">
        <v>89</v>
      </c>
      <c r="B88" s="35">
        <v>170098.1</v>
      </c>
      <c r="C88" s="35">
        <v>5880.9</v>
      </c>
      <c r="D88" s="35">
        <v>4979.2</v>
      </c>
      <c r="E88" s="36">
        <f>$D:$D/$B:$B*100</f>
        <v>2.9272519798869</v>
      </c>
      <c r="F88" s="36">
        <f>$D:$D/$C:$C*100</f>
        <v>84.66731282626809</v>
      </c>
      <c r="G88" s="35">
        <v>1396.2</v>
      </c>
      <c r="H88" s="36">
        <v>0</v>
      </c>
      <c r="I88" s="43">
        <f>D88-февраль!D87</f>
        <v>2343.7999999999997</v>
      </c>
    </row>
    <row r="89" spans="1:9" ht="12.75">
      <c r="A89" s="14" t="s">
        <v>47</v>
      </c>
      <c r="B89" s="43">
        <v>41946.5</v>
      </c>
      <c r="C89" s="43">
        <v>32018.4</v>
      </c>
      <c r="D89" s="43">
        <v>31109.8</v>
      </c>
      <c r="E89" s="36">
        <f>$D:$D/$B:$B*100</f>
        <v>74.16542500566197</v>
      </c>
      <c r="F89" s="36">
        <f>$D:$D/$C:$C*100</f>
        <v>97.1622567023961</v>
      </c>
      <c r="G89" s="43">
        <v>1526</v>
      </c>
      <c r="H89" s="36">
        <f>$D:$D/$G:$G*100</f>
        <v>2038.6500655307993</v>
      </c>
      <c r="I89" s="43">
        <f>D89-февраль!D88</f>
        <v>764.3999999999978</v>
      </c>
    </row>
    <row r="90" spans="1:9" ht="12.75">
      <c r="A90" s="13" t="s">
        <v>48</v>
      </c>
      <c r="B90" s="42">
        <f>B92+B93+B94</f>
        <v>102695.1</v>
      </c>
      <c r="C90" s="42">
        <f aca="true" t="shared" si="9" ref="C90:H90">C92+C93+C94</f>
        <v>9568.3</v>
      </c>
      <c r="D90" s="42">
        <f t="shared" si="9"/>
        <v>9292.6</v>
      </c>
      <c r="E90" s="42">
        <f t="shared" si="9"/>
        <v>27.278008892006653</v>
      </c>
      <c r="F90" s="42">
        <f t="shared" si="9"/>
        <v>194.1000537191356</v>
      </c>
      <c r="G90" s="42">
        <f>G91+G92+G93+G94</f>
        <v>4534.6</v>
      </c>
      <c r="H90" s="42">
        <f t="shared" si="9"/>
        <v>408.68261400786264</v>
      </c>
      <c r="I90" s="42">
        <f>D90-февраль!D89</f>
        <v>2830.7000000000007</v>
      </c>
    </row>
    <row r="91" spans="1:9" ht="12.75" hidden="1">
      <c r="A91" s="14" t="s">
        <v>49</v>
      </c>
      <c r="E91" s="36" t="e">
        <f>$D:$D/$B:$B*100</f>
        <v>#DIV/0!</v>
      </c>
      <c r="F91" s="36" t="e">
        <f>$D:$D/$C:$C*100</f>
        <v>#DIV/0!</v>
      </c>
      <c r="G91" s="43"/>
      <c r="H91" s="36">
        <v>0</v>
      </c>
      <c r="I91" s="43">
        <f>D91-февраль!D90</f>
        <v>0</v>
      </c>
    </row>
    <row r="92" spans="1:9" ht="12.75">
      <c r="A92" s="14" t="s">
        <v>50</v>
      </c>
      <c r="B92" s="43">
        <v>25730.9</v>
      </c>
      <c r="C92" s="43">
        <v>10</v>
      </c>
      <c r="D92" s="43">
        <v>0</v>
      </c>
      <c r="E92" s="36">
        <f>$D:$D/$B:$B*100</f>
        <v>0</v>
      </c>
      <c r="F92" s="36">
        <f>$D:$D/$C:$C*100</f>
        <v>0</v>
      </c>
      <c r="G92" s="43">
        <v>0</v>
      </c>
      <c r="H92" s="36">
        <v>0</v>
      </c>
      <c r="I92" s="43">
        <f>D92-февраль!D91</f>
        <v>0</v>
      </c>
    </row>
    <row r="93" spans="1:9" ht="12.75">
      <c r="A93" s="14" t="s">
        <v>51</v>
      </c>
      <c r="B93" s="43">
        <v>55640.6</v>
      </c>
      <c r="C93" s="43">
        <v>5757.8</v>
      </c>
      <c r="D93" s="43">
        <v>5635.8</v>
      </c>
      <c r="E93" s="36">
        <f>$D:$D/$B:$B*100</f>
        <v>10.128934626873184</v>
      </c>
      <c r="F93" s="36">
        <f>$D:$D/$C:$C*100</f>
        <v>97.88113515578867</v>
      </c>
      <c r="G93" s="43">
        <v>2299.9</v>
      </c>
      <c r="H93" s="36">
        <f>$D:$D/$G:$G*100</f>
        <v>245.0454367581199</v>
      </c>
      <c r="I93" s="43">
        <f>D93-февраль!D92</f>
        <v>1637.2000000000003</v>
      </c>
    </row>
    <row r="94" spans="1:9" ht="12.75">
      <c r="A94" s="14" t="s">
        <v>52</v>
      </c>
      <c r="B94" s="43">
        <v>21323.6</v>
      </c>
      <c r="C94" s="43">
        <v>3800.5</v>
      </c>
      <c r="D94" s="43">
        <v>3656.8</v>
      </c>
      <c r="E94" s="36">
        <f>$D:$D/$B:$B*100</f>
        <v>17.149074265133468</v>
      </c>
      <c r="F94" s="36">
        <f>$D:$D/$C:$C*100</f>
        <v>96.21891856334693</v>
      </c>
      <c r="G94" s="43">
        <v>2234.7</v>
      </c>
      <c r="H94" s="36">
        <f>$D:$D/$G:$G*100</f>
        <v>163.6371772497427</v>
      </c>
      <c r="I94" s="43">
        <f>D94-февраль!D93</f>
        <v>1193.5</v>
      </c>
    </row>
    <row r="95" spans="1:9" ht="12.75">
      <c r="A95" s="17" t="s">
        <v>53</v>
      </c>
      <c r="B95" s="42">
        <f>B96+B97+B98+B99+B100</f>
        <v>1096643.2</v>
      </c>
      <c r="C95" s="42">
        <f aca="true" t="shared" si="10" ref="C95:H95">C96+C97+C99+C100+C98</f>
        <v>228273.39999999997</v>
      </c>
      <c r="D95" s="42">
        <f>D96+D97+D99+D100+D98</f>
        <v>218057.2</v>
      </c>
      <c r="E95" s="42">
        <f t="shared" si="10"/>
        <v>87.52405379468782</v>
      </c>
      <c r="F95" s="42">
        <f t="shared" si="10"/>
        <v>455.09795787886395</v>
      </c>
      <c r="G95" s="42">
        <f>G96+G97+G98+G99+G100</f>
        <v>121223.59999999999</v>
      </c>
      <c r="H95" s="42">
        <f t="shared" si="10"/>
        <v>701.6946137415065</v>
      </c>
      <c r="I95" s="42">
        <f>D95-февраль!D94</f>
        <v>98469.8</v>
      </c>
    </row>
    <row r="96" spans="1:9" ht="12.75">
      <c r="A96" s="14" t="s">
        <v>54</v>
      </c>
      <c r="B96" s="43">
        <v>434253.1</v>
      </c>
      <c r="C96" s="43">
        <v>89696.8</v>
      </c>
      <c r="D96" s="43">
        <v>84655.4</v>
      </c>
      <c r="E96" s="36">
        <f aca="true" t="shared" si="11" ref="E96:E113">$D:$D/$B:$B*100</f>
        <v>19.494483746920864</v>
      </c>
      <c r="F96" s="36">
        <f aca="true" t="shared" si="12" ref="F96:F103">$D:$D/$C:$C*100</f>
        <v>94.37950963691011</v>
      </c>
      <c r="G96" s="43">
        <v>46667.7</v>
      </c>
      <c r="H96" s="36">
        <f>$D:$D/$G:$G*100</f>
        <v>181.40041184802337</v>
      </c>
      <c r="I96" s="43">
        <f>D96-февраль!D95</f>
        <v>36777.399999999994</v>
      </c>
    </row>
    <row r="97" spans="1:9" ht="12.75">
      <c r="A97" s="14" t="s">
        <v>55</v>
      </c>
      <c r="B97" s="43">
        <v>486293</v>
      </c>
      <c r="C97" s="43">
        <v>105531.5</v>
      </c>
      <c r="D97" s="43">
        <v>102783.5</v>
      </c>
      <c r="E97" s="36">
        <f t="shared" si="11"/>
        <v>21.13612575134744</v>
      </c>
      <c r="F97" s="36">
        <f t="shared" si="12"/>
        <v>97.39603814974676</v>
      </c>
      <c r="G97" s="43">
        <v>68496.1</v>
      </c>
      <c r="H97" s="36">
        <f>$D:$D/$G:$G*100</f>
        <v>150.05744852626646</v>
      </c>
      <c r="I97" s="43">
        <f>D97-февраль!D96</f>
        <v>48174.6</v>
      </c>
    </row>
    <row r="98" spans="1:9" ht="12.75">
      <c r="A98" s="14" t="s">
        <v>134</v>
      </c>
      <c r="B98" s="43">
        <v>96444.5</v>
      </c>
      <c r="C98" s="43">
        <v>19694.8</v>
      </c>
      <c r="D98" s="43">
        <v>19161.5</v>
      </c>
      <c r="E98" s="36">
        <f t="shared" si="11"/>
        <v>19.86790330189902</v>
      </c>
      <c r="F98" s="36">
        <f t="shared" si="12"/>
        <v>97.2921786461401</v>
      </c>
      <c r="G98" s="43">
        <v>0</v>
      </c>
      <c r="H98" s="36">
        <v>0</v>
      </c>
      <c r="I98" s="43">
        <f>D98-февраль!D97</f>
        <v>8475.9</v>
      </c>
    </row>
    <row r="99" spans="1:9" ht="12.75">
      <c r="A99" s="14" t="s">
        <v>56</v>
      </c>
      <c r="B99" s="43">
        <v>34238.9</v>
      </c>
      <c r="C99" s="43">
        <v>3224</v>
      </c>
      <c r="D99" s="43">
        <v>2501.7</v>
      </c>
      <c r="E99" s="36">
        <f t="shared" si="11"/>
        <v>7.306601555540627</v>
      </c>
      <c r="F99" s="36">
        <f t="shared" si="12"/>
        <v>77.59615384615384</v>
      </c>
      <c r="G99" s="43">
        <v>1407.4</v>
      </c>
      <c r="H99" s="36">
        <f>$D:$D/$G:$G*100</f>
        <v>177.7533039647577</v>
      </c>
      <c r="I99" s="43">
        <f>D99-февраль!D98</f>
        <v>982.3999999999999</v>
      </c>
    </row>
    <row r="100" spans="1:9" ht="12.75">
      <c r="A100" s="14" t="s">
        <v>57</v>
      </c>
      <c r="B100" s="43">
        <v>45413.7</v>
      </c>
      <c r="C100" s="43">
        <v>10126.3</v>
      </c>
      <c r="D100" s="35">
        <v>8955.1</v>
      </c>
      <c r="E100" s="36">
        <f t="shared" si="11"/>
        <v>19.71893943897987</v>
      </c>
      <c r="F100" s="36">
        <f t="shared" si="12"/>
        <v>88.43407759991311</v>
      </c>
      <c r="G100" s="35">
        <v>4652.4</v>
      </c>
      <c r="H100" s="36">
        <f>$D:$D/$G:$G*100</f>
        <v>192.48344940245897</v>
      </c>
      <c r="I100" s="43">
        <f>D100-февраль!D99</f>
        <v>4059.5</v>
      </c>
    </row>
    <row r="101" spans="1:9" ht="25.5">
      <c r="A101" s="17" t="s">
        <v>58</v>
      </c>
      <c r="B101" s="42">
        <f>B102+B103</f>
        <v>124518.5</v>
      </c>
      <c r="C101" s="42">
        <f>C102+C103</f>
        <v>19026</v>
      </c>
      <c r="D101" s="42">
        <f>D102+D103</f>
        <v>18531.399999999998</v>
      </c>
      <c r="E101" s="33">
        <f t="shared" si="11"/>
        <v>14.882447186562636</v>
      </c>
      <c r="F101" s="33">
        <f t="shared" si="12"/>
        <v>97.40039945337958</v>
      </c>
      <c r="G101" s="42">
        <f>G102+G103</f>
        <v>9929.099999999999</v>
      </c>
      <c r="H101" s="33">
        <f>$D:$D/$G:$G*100</f>
        <v>186.63725816035694</v>
      </c>
      <c r="I101" s="42">
        <f>D101-февраль!D100</f>
        <v>8095.199999999999</v>
      </c>
    </row>
    <row r="102" spans="1:9" ht="12.75">
      <c r="A102" s="14" t="s">
        <v>59</v>
      </c>
      <c r="B102" s="43">
        <v>121611.2</v>
      </c>
      <c r="C102" s="43">
        <v>18409.8</v>
      </c>
      <c r="D102" s="43">
        <v>17942.1</v>
      </c>
      <c r="E102" s="36">
        <f t="shared" si="11"/>
        <v>14.753657557856512</v>
      </c>
      <c r="F102" s="36">
        <f t="shared" si="12"/>
        <v>97.45950526350096</v>
      </c>
      <c r="G102" s="43">
        <v>9609.8</v>
      </c>
      <c r="H102" s="36">
        <f>$D:$D/$G:$G*100</f>
        <v>186.70627900684718</v>
      </c>
      <c r="I102" s="43">
        <f>D102-февраль!D101</f>
        <v>7837.699999999999</v>
      </c>
    </row>
    <row r="103" spans="1:9" ht="25.5">
      <c r="A103" s="14" t="s">
        <v>60</v>
      </c>
      <c r="B103" s="43">
        <v>2907.3</v>
      </c>
      <c r="C103" s="43">
        <v>616.2</v>
      </c>
      <c r="D103" s="43">
        <v>589.3</v>
      </c>
      <c r="E103" s="36">
        <f t="shared" si="11"/>
        <v>20.269666013139336</v>
      </c>
      <c r="F103" s="36">
        <f t="shared" si="12"/>
        <v>95.63453424212916</v>
      </c>
      <c r="G103" s="43">
        <v>319.3</v>
      </c>
      <c r="H103" s="36">
        <v>0</v>
      </c>
      <c r="I103" s="43">
        <f>D103-февраль!D102</f>
        <v>257.49999999999994</v>
      </c>
    </row>
    <row r="104" spans="1:9" ht="12.75">
      <c r="A104" s="17" t="s">
        <v>116</v>
      </c>
      <c r="B104" s="42">
        <f>B105</f>
        <v>44.8</v>
      </c>
      <c r="C104" s="42">
        <f>C105</f>
        <v>0</v>
      </c>
      <c r="D104" s="42">
        <f>D105</f>
        <v>0</v>
      </c>
      <c r="E104" s="33">
        <f t="shared" si="11"/>
        <v>0</v>
      </c>
      <c r="F104" s="33">
        <v>0</v>
      </c>
      <c r="G104" s="42">
        <f>G105</f>
        <v>0</v>
      </c>
      <c r="H104" s="33">
        <v>0</v>
      </c>
      <c r="I104" s="42">
        <f>D104-февраль!D103</f>
        <v>0</v>
      </c>
    </row>
    <row r="105" spans="1:9" ht="12.75">
      <c r="A105" s="14" t="s">
        <v>117</v>
      </c>
      <c r="B105" s="43">
        <v>44.8</v>
      </c>
      <c r="C105" s="43">
        <v>0</v>
      </c>
      <c r="D105" s="43">
        <v>0</v>
      </c>
      <c r="E105" s="36">
        <f t="shared" si="11"/>
        <v>0</v>
      </c>
      <c r="F105" s="36">
        <v>0</v>
      </c>
      <c r="G105" s="43">
        <v>0</v>
      </c>
      <c r="H105" s="36">
        <v>0</v>
      </c>
      <c r="I105" s="43">
        <f>D105-февраль!D104</f>
        <v>0</v>
      </c>
    </row>
    <row r="106" spans="1:9" ht="12.75">
      <c r="A106" s="17" t="s">
        <v>61</v>
      </c>
      <c r="B106" s="42">
        <f>B107+B108+B109+B110+B111</f>
        <v>181954.8</v>
      </c>
      <c r="C106" s="42">
        <f>C107+C108+C109+C110+C111</f>
        <v>20857.9</v>
      </c>
      <c r="D106" s="42">
        <f>D107+D108+D109+D110+D111</f>
        <v>19560.199999999997</v>
      </c>
      <c r="E106" s="33">
        <f t="shared" si="11"/>
        <v>10.750032425635377</v>
      </c>
      <c r="F106" s="33">
        <f>$D:$D/$C:$C*100</f>
        <v>93.77837653838591</v>
      </c>
      <c r="G106" s="42">
        <f>G107+G108+G109+G110+G111</f>
        <v>11818.599999999999</v>
      </c>
      <c r="H106" s="33">
        <v>0</v>
      </c>
      <c r="I106" s="42">
        <f>D106-февраль!D105</f>
        <v>8329.799999999996</v>
      </c>
    </row>
    <row r="107" spans="1:9" ht="12.75">
      <c r="A107" s="14" t="s">
        <v>62</v>
      </c>
      <c r="B107" s="43">
        <v>800</v>
      </c>
      <c r="C107" s="43">
        <v>92.5</v>
      </c>
      <c r="D107" s="43">
        <v>90.8</v>
      </c>
      <c r="E107" s="36">
        <f t="shared" si="11"/>
        <v>11.35</v>
      </c>
      <c r="F107" s="36">
        <v>0</v>
      </c>
      <c r="G107" s="43">
        <v>57.8</v>
      </c>
      <c r="H107" s="36">
        <v>0</v>
      </c>
      <c r="I107" s="43">
        <f>D107-февраль!D106</f>
        <v>44.599999999999994</v>
      </c>
    </row>
    <row r="108" spans="1:9" ht="12.75">
      <c r="A108" s="14" t="s">
        <v>63</v>
      </c>
      <c r="B108" s="43">
        <v>48225</v>
      </c>
      <c r="C108" s="43">
        <v>8715</v>
      </c>
      <c r="D108" s="43">
        <v>8715</v>
      </c>
      <c r="E108" s="36">
        <f t="shared" si="11"/>
        <v>18.071539657853812</v>
      </c>
      <c r="F108" s="36">
        <f aca="true" t="shared" si="13" ref="F108:F113">$D:$D/$C:$C*100</f>
        <v>100</v>
      </c>
      <c r="G108" s="43">
        <v>5658.6</v>
      </c>
      <c r="H108" s="36">
        <f>$D:$D/$G:$G*100</f>
        <v>154.01336019510126</v>
      </c>
      <c r="I108" s="43">
        <f>D108-февраль!D107</f>
        <v>3840</v>
      </c>
    </row>
    <row r="109" spans="1:9" ht="12.75">
      <c r="A109" s="14" t="s">
        <v>64</v>
      </c>
      <c r="B109" s="43">
        <v>25987.5</v>
      </c>
      <c r="C109" s="43">
        <v>4841.6</v>
      </c>
      <c r="D109" s="43">
        <v>4841.6</v>
      </c>
      <c r="E109" s="36">
        <f t="shared" si="11"/>
        <v>18.63049543049543</v>
      </c>
      <c r="F109" s="36">
        <f t="shared" si="13"/>
        <v>100</v>
      </c>
      <c r="G109" s="43">
        <v>2854.1</v>
      </c>
      <c r="H109" s="36">
        <v>0</v>
      </c>
      <c r="I109" s="43">
        <f>D109-февраль!D108</f>
        <v>1908.1000000000004</v>
      </c>
    </row>
    <row r="110" spans="1:9" ht="12.75">
      <c r="A110" s="14" t="s">
        <v>65</v>
      </c>
      <c r="B110" s="35">
        <v>81308.4</v>
      </c>
      <c r="C110" s="35">
        <v>2116.9</v>
      </c>
      <c r="D110" s="35">
        <v>1037.9</v>
      </c>
      <c r="E110" s="36">
        <f t="shared" si="11"/>
        <v>1.2764978772180982</v>
      </c>
      <c r="F110" s="36">
        <f t="shared" si="13"/>
        <v>49.02924087108508</v>
      </c>
      <c r="G110" s="35">
        <v>376.4</v>
      </c>
      <c r="H110" s="36">
        <v>0</v>
      </c>
      <c r="I110" s="43">
        <f>D110-февраль!D109</f>
        <v>512.4000000000001</v>
      </c>
    </row>
    <row r="111" spans="1:9" ht="12.75">
      <c r="A111" s="14" t="s">
        <v>66</v>
      </c>
      <c r="B111" s="43">
        <v>25633.9</v>
      </c>
      <c r="C111" s="43">
        <v>5091.9</v>
      </c>
      <c r="D111" s="43">
        <v>4874.9</v>
      </c>
      <c r="E111" s="36">
        <f t="shared" si="11"/>
        <v>19.01739493405217</v>
      </c>
      <c r="F111" s="36">
        <f t="shared" si="13"/>
        <v>95.7383295037216</v>
      </c>
      <c r="G111" s="43">
        <v>2871.7</v>
      </c>
      <c r="H111" s="36">
        <f>$D:$D/$G:$G*100</f>
        <v>169.75659017306822</v>
      </c>
      <c r="I111" s="43">
        <f>D111-февраль!D110</f>
        <v>2024.6999999999998</v>
      </c>
    </row>
    <row r="112" spans="1:9" ht="12.75">
      <c r="A112" s="17" t="s">
        <v>73</v>
      </c>
      <c r="B112" s="34">
        <f>B113+B114+B115</f>
        <v>29418.899999999998</v>
      </c>
      <c r="C112" s="34">
        <f>C113+C114+C115</f>
        <v>7352.299999999999</v>
      </c>
      <c r="D112" s="34">
        <f>D113+D114+D115</f>
        <v>7267</v>
      </c>
      <c r="E112" s="33">
        <f t="shared" si="11"/>
        <v>24.701807341538945</v>
      </c>
      <c r="F112" s="33">
        <f t="shared" si="13"/>
        <v>98.83981883220217</v>
      </c>
      <c r="G112" s="34">
        <f>G113+G114+G115</f>
        <v>4060.2000000000003</v>
      </c>
      <c r="H112" s="33">
        <f>$D:$D/$G:$G*100</f>
        <v>178.98133096891777</v>
      </c>
      <c r="I112" s="42">
        <f>D112-февраль!D111</f>
        <v>2961.2</v>
      </c>
    </row>
    <row r="113" spans="1:9" ht="12.75">
      <c r="A113" s="51" t="s">
        <v>74</v>
      </c>
      <c r="B113" s="35">
        <v>26382.8</v>
      </c>
      <c r="C113" s="35">
        <v>6590.4</v>
      </c>
      <c r="D113" s="35">
        <v>6590.4</v>
      </c>
      <c r="E113" s="36">
        <f t="shared" si="11"/>
        <v>24.97991115423685</v>
      </c>
      <c r="F113" s="36">
        <f t="shared" si="13"/>
        <v>100</v>
      </c>
      <c r="G113" s="35">
        <v>3613.4</v>
      </c>
      <c r="H113" s="36">
        <v>0</v>
      </c>
      <c r="I113" s="43">
        <f>D113-февраль!D112</f>
        <v>2708.0999999999995</v>
      </c>
    </row>
    <row r="114" spans="1:9" ht="24.75" customHeight="1" hidden="1">
      <c r="A114" s="18" t="s">
        <v>75</v>
      </c>
      <c r="B114" s="35"/>
      <c r="C114" s="35"/>
      <c r="D114" s="35"/>
      <c r="E114" s="36">
        <v>0</v>
      </c>
      <c r="F114" s="36">
        <v>0</v>
      </c>
      <c r="G114" s="35"/>
      <c r="H114" s="36">
        <v>0</v>
      </c>
      <c r="I114" s="43">
        <f>D114-февраль!D113</f>
        <v>0</v>
      </c>
    </row>
    <row r="115" spans="1:9" ht="25.5">
      <c r="A115" s="18" t="s">
        <v>85</v>
      </c>
      <c r="B115" s="35">
        <v>3036.1</v>
      </c>
      <c r="C115" s="35">
        <v>761.9</v>
      </c>
      <c r="D115" s="35">
        <v>676.6</v>
      </c>
      <c r="E115" s="36">
        <f>$D:$D/$B:$B*100</f>
        <v>22.285168472711703</v>
      </c>
      <c r="F115" s="36">
        <f>$D:$D/$C:$C*100</f>
        <v>88.80430502690643</v>
      </c>
      <c r="G115" s="35">
        <v>446.8</v>
      </c>
      <c r="H115" s="36">
        <v>0</v>
      </c>
      <c r="I115" s="43">
        <f>D115-февраль!D114</f>
        <v>253.10000000000002</v>
      </c>
    </row>
    <row r="116" spans="1:9" ht="26.25" customHeight="1">
      <c r="A116" s="19" t="s">
        <v>93</v>
      </c>
      <c r="B116" s="34">
        <f>B117</f>
        <v>425</v>
      </c>
      <c r="C116" s="34">
        <f>C117</f>
        <v>120</v>
      </c>
      <c r="D116" s="34">
        <f>D117</f>
        <v>4.7</v>
      </c>
      <c r="E116" s="36">
        <f>$D:$D/$B:$B*100</f>
        <v>1.1058823529411765</v>
      </c>
      <c r="F116" s="36">
        <f>$D:$D/$C:$C*100</f>
        <v>3.916666666666667</v>
      </c>
      <c r="G116" s="34">
        <f>G117</f>
        <v>0</v>
      </c>
      <c r="H116" s="36">
        <v>0</v>
      </c>
      <c r="I116" s="42">
        <f>D116-февраль!D115</f>
        <v>4.7</v>
      </c>
    </row>
    <row r="117" spans="1:9" ht="13.5" customHeight="1">
      <c r="A117" s="18" t="s">
        <v>94</v>
      </c>
      <c r="B117" s="35">
        <v>425</v>
      </c>
      <c r="C117" s="35">
        <v>120</v>
      </c>
      <c r="D117" s="35">
        <v>4.7</v>
      </c>
      <c r="E117" s="36">
        <f>$D:$D/$B:$B*100</f>
        <v>1.1058823529411765</v>
      </c>
      <c r="F117" s="36">
        <f>$D:$D/$C:$C*100</f>
        <v>3.916666666666667</v>
      </c>
      <c r="G117" s="35">
        <v>0</v>
      </c>
      <c r="H117" s="36">
        <v>0</v>
      </c>
      <c r="I117" s="43">
        <f>D117-февраль!D116</f>
        <v>4.7</v>
      </c>
    </row>
    <row r="118" spans="1:9" ht="15.75" customHeight="1">
      <c r="A118" s="20" t="s">
        <v>67</v>
      </c>
      <c r="B118" s="42">
        <f>B73+B82+B83+B84+B90+B95+B101+B104+B106+B112+B116</f>
        <v>1867454.6</v>
      </c>
      <c r="C118" s="42">
        <f>C73+C82+C83+C84+C90+C95+C101+C104+C106+C112+C116</f>
        <v>344585.8</v>
      </c>
      <c r="D118" s="42">
        <f>D73+D82+D83+D84+D90+D95+D101+D104+D106+D112+D116</f>
        <v>328247.60000000003</v>
      </c>
      <c r="E118" s="33">
        <f>$D:$D/$B:$B*100</f>
        <v>17.57727336450375</v>
      </c>
      <c r="F118" s="33">
        <f>$D:$D/$C:$C*100</f>
        <v>95.25859742334131</v>
      </c>
      <c r="G118" s="42">
        <f>G73+G82+G83+G84+G90+G95+G101+G104+G106+G112+G116</f>
        <v>167399.90000000002</v>
      </c>
      <c r="H118" s="33">
        <f>$D:$D/$G:$G*100</f>
        <v>196.0858996928911</v>
      </c>
      <c r="I118" s="42">
        <f>D118-февраль!D117</f>
        <v>131809.10000000003</v>
      </c>
    </row>
    <row r="119" spans="1:9" ht="26.25" customHeight="1">
      <c r="A119" s="21" t="s">
        <v>68</v>
      </c>
      <c r="B119" s="37">
        <v>-46559</v>
      </c>
      <c r="C119" s="37">
        <f>C71-C118</f>
        <v>21857.890000000014</v>
      </c>
      <c r="D119" s="37">
        <f>D71-D118</f>
        <v>34546.77999999997</v>
      </c>
      <c r="E119" s="37"/>
      <c r="F119" s="37"/>
      <c r="G119" s="37"/>
      <c r="H119" s="37"/>
      <c r="I119" s="42">
        <f>D119-февраль!D118</f>
        <v>-2197.2200000000303</v>
      </c>
    </row>
    <row r="120" spans="1:9" ht="24" customHeight="1">
      <c r="A120" s="3" t="s">
        <v>69</v>
      </c>
      <c r="B120" s="35" t="s">
        <v>135</v>
      </c>
      <c r="C120" s="35"/>
      <c r="D120" s="35" t="s">
        <v>141</v>
      </c>
      <c r="E120" s="35"/>
      <c r="F120" s="35"/>
      <c r="G120" s="35"/>
      <c r="H120" s="34"/>
      <c r="I120" s="43"/>
    </row>
    <row r="121" spans="1:9" ht="12.75">
      <c r="A121" s="8" t="s">
        <v>70</v>
      </c>
      <c r="B121" s="34">
        <f>B123+B124</f>
        <v>7828</v>
      </c>
      <c r="C121" s="35"/>
      <c r="D121" s="34">
        <f>-D70+D118</f>
        <v>328300.58</v>
      </c>
      <c r="E121" s="35"/>
      <c r="F121" s="35"/>
      <c r="G121" s="47"/>
      <c r="H121" s="44"/>
      <c r="I121" s="42">
        <f>I123+I124</f>
        <v>-2197.499999999998</v>
      </c>
    </row>
    <row r="122" spans="1:9" ht="12" customHeight="1">
      <c r="A122" s="3" t="s">
        <v>6</v>
      </c>
      <c r="B122" s="35"/>
      <c r="C122" s="35"/>
      <c r="D122" s="35"/>
      <c r="E122" s="35"/>
      <c r="F122" s="35"/>
      <c r="G122" s="35"/>
      <c r="H122" s="44"/>
      <c r="I122" s="43"/>
    </row>
    <row r="123" spans="1:9" ht="12.75">
      <c r="A123" s="10" t="s">
        <v>71</v>
      </c>
      <c r="B123" s="35">
        <v>11</v>
      </c>
      <c r="C123" s="35"/>
      <c r="D123" s="35">
        <v>1536.3</v>
      </c>
      <c r="E123" s="35"/>
      <c r="F123" s="35"/>
      <c r="G123" s="35"/>
      <c r="H123" s="44"/>
      <c r="I123" s="43">
        <f>D123-февраль!D122</f>
        <v>-332.10000000000014</v>
      </c>
    </row>
    <row r="124" spans="1:9" ht="12.75">
      <c r="A124" s="3" t="s">
        <v>72</v>
      </c>
      <c r="B124" s="35">
        <v>7817</v>
      </c>
      <c r="C124" s="35"/>
      <c r="D124" s="35">
        <v>15838.7</v>
      </c>
      <c r="E124" s="35"/>
      <c r="F124" s="35"/>
      <c r="G124" s="35"/>
      <c r="H124" s="44"/>
      <c r="I124" s="43">
        <f>D124-февраль!D123</f>
        <v>-1865.3999999999978</v>
      </c>
    </row>
    <row r="125" spans="1:9" ht="12.75">
      <c r="A125" s="8" t="s">
        <v>119</v>
      </c>
      <c r="B125" s="50">
        <f>B126+B127</f>
        <v>0</v>
      </c>
      <c r="C125" s="50"/>
      <c r="D125" s="50">
        <f>D126-D127</f>
        <v>-25000</v>
      </c>
      <c r="E125" s="50"/>
      <c r="F125" s="50"/>
      <c r="G125" s="50"/>
      <c r="H125" s="52"/>
      <c r="I125" s="35"/>
    </row>
    <row r="126" spans="1:9" ht="12.75">
      <c r="A126" s="5" t="s">
        <v>120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35"/>
    </row>
    <row r="127" spans="1:9" ht="12.75">
      <c r="A127" s="5" t="s">
        <v>121</v>
      </c>
      <c r="B127" s="45">
        <v>0</v>
      </c>
      <c r="C127" s="45"/>
      <c r="D127" s="45">
        <v>25000</v>
      </c>
      <c r="E127" s="45"/>
      <c r="F127" s="45"/>
      <c r="G127" s="45"/>
      <c r="H127" s="46"/>
      <c r="I127" s="35"/>
    </row>
    <row r="128" spans="1:9" ht="12.75">
      <c r="A128" s="22"/>
      <c r="B128" s="32"/>
      <c r="C128" s="32"/>
      <c r="D128" s="32"/>
      <c r="E128" s="32"/>
      <c r="F128" s="32"/>
      <c r="G128" s="32"/>
      <c r="H128" s="32"/>
      <c r="I128" s="32"/>
    </row>
    <row r="130" ht="12" customHeight="1">
      <c r="A130" s="29" t="s">
        <v>91</v>
      </c>
    </row>
    <row r="131" ht="12.75" customHeight="1" hidden="1"/>
    <row r="133" spans="1:9" ht="31.5">
      <c r="A133" s="23" t="s">
        <v>126</v>
      </c>
      <c r="B133" s="31" t="s">
        <v>118</v>
      </c>
      <c r="C133" s="31"/>
      <c r="D133" s="31"/>
      <c r="E133" s="31"/>
      <c r="F133" s="31"/>
      <c r="G133" s="31"/>
      <c r="H133" s="31"/>
      <c r="I133" s="32"/>
    </row>
  </sheetData>
  <sheetProtection/>
  <mergeCells count="14">
    <mergeCell ref="I10:I11"/>
    <mergeCell ref="A72:I72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A74" sqref="A74:D12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5" t="s">
        <v>122</v>
      </c>
      <c r="B1" s="65"/>
      <c r="C1" s="65"/>
      <c r="D1" s="65"/>
      <c r="E1" s="65"/>
      <c r="F1" s="65"/>
      <c r="G1" s="65"/>
      <c r="H1" s="65"/>
      <c r="I1" s="38"/>
    </row>
    <row r="2" spans="1:9" ht="15">
      <c r="A2" s="66" t="s">
        <v>142</v>
      </c>
      <c r="B2" s="66"/>
      <c r="C2" s="66"/>
      <c r="D2" s="66"/>
      <c r="E2" s="66"/>
      <c r="F2" s="66"/>
      <c r="G2" s="66"/>
      <c r="H2" s="66"/>
      <c r="I2" s="39"/>
    </row>
    <row r="3" spans="1:9" ht="5.25" customHeight="1" hidden="1">
      <c r="A3" s="67" t="s">
        <v>0</v>
      </c>
      <c r="B3" s="67"/>
      <c r="C3" s="67"/>
      <c r="D3" s="67"/>
      <c r="E3" s="67"/>
      <c r="F3" s="67"/>
      <c r="G3" s="67"/>
      <c r="H3" s="67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8" t="s">
        <v>3</v>
      </c>
      <c r="B6" s="69"/>
      <c r="C6" s="69"/>
      <c r="D6" s="69"/>
      <c r="E6" s="69"/>
      <c r="F6" s="69"/>
      <c r="G6" s="69"/>
      <c r="H6" s="69"/>
      <c r="I6" s="70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114338.04</v>
      </c>
      <c r="D7" s="42">
        <f>D8+D16+D21+D25+D28+D32+D35+D41+D42+D43+D47+D63</f>
        <v>110073.65999999999</v>
      </c>
      <c r="E7" s="33">
        <f>$D:$D/$B:$B*100</f>
        <v>28.360008899083645</v>
      </c>
      <c r="F7" s="33">
        <f>$D:$D/$C:$C*100</f>
        <v>96.27037510875645</v>
      </c>
      <c r="G7" s="42">
        <f>G8+G16+G21+G25+G28+G32+G35+G41+G42+G43+G47+G63</f>
        <v>115699.10000000002</v>
      </c>
      <c r="H7" s="33">
        <f>$D:$D/$G:$G*100</f>
        <v>95.13787056251948</v>
      </c>
      <c r="I7" s="42">
        <f>I8+I16+I21+I25+I28+I32+I35+I41+I42+I43+I47+I63</f>
        <v>37442.18</v>
      </c>
    </row>
    <row r="8" spans="1:9" ht="12.75">
      <c r="A8" s="6" t="s">
        <v>4</v>
      </c>
      <c r="B8" s="33">
        <f>B9+B10</f>
        <v>210385</v>
      </c>
      <c r="C8" s="33">
        <f>C9+C10</f>
        <v>60792</v>
      </c>
      <c r="D8" s="33">
        <f>D9+D10</f>
        <v>59784.56999999999</v>
      </c>
      <c r="E8" s="33">
        <f>$D:$D/$B:$B*100</f>
        <v>28.416745490410435</v>
      </c>
      <c r="F8" s="33">
        <f>$D:$D/$C:$C*100</f>
        <v>98.34282471377811</v>
      </c>
      <c r="G8" s="33">
        <f>G9+G10</f>
        <v>61139.119999999995</v>
      </c>
      <c r="H8" s="33">
        <f>$D:$D/$G:$G*100</f>
        <v>97.78447907002914</v>
      </c>
      <c r="I8" s="33">
        <f>I9+I10</f>
        <v>18422.18</v>
      </c>
    </row>
    <row r="9" spans="1:9" ht="25.5">
      <c r="A9" s="4" t="s">
        <v>5</v>
      </c>
      <c r="B9" s="34">
        <v>2404.3</v>
      </c>
      <c r="C9" s="34">
        <v>671</v>
      </c>
      <c r="D9" s="34">
        <v>1541.13</v>
      </c>
      <c r="E9" s="33">
        <f>$D:$D/$B:$B*100</f>
        <v>64.09890612652332</v>
      </c>
      <c r="F9" s="33">
        <f>$D:$D/$C:$C*100</f>
        <v>229.67660208643815</v>
      </c>
      <c r="G9" s="53">
        <v>876.25</v>
      </c>
      <c r="H9" s="33">
        <f>$D:$D/$G:$G*100</f>
        <v>175.87788873038517</v>
      </c>
      <c r="I9" s="53">
        <v>135.91</v>
      </c>
    </row>
    <row r="10" spans="1:9" ht="12.75" customHeight="1">
      <c r="A10" s="71" t="s">
        <v>82</v>
      </c>
      <c r="B10" s="58">
        <f>B12+B13+B14+B15</f>
        <v>207980.7</v>
      </c>
      <c r="C10" s="58">
        <f>C12+C13+C14+C15</f>
        <v>60121</v>
      </c>
      <c r="D10" s="58">
        <f>D12+D13+D14+D15</f>
        <v>58243.439999999995</v>
      </c>
      <c r="E10" s="60">
        <f>$D:$D/$B:$B*100</f>
        <v>28.00425231764293</v>
      </c>
      <c r="F10" s="60">
        <f>$D:$D/$C:$C*100</f>
        <v>96.87703132017099</v>
      </c>
      <c r="G10" s="58">
        <f>G12+G13+G14+G15</f>
        <v>60262.869999999995</v>
      </c>
      <c r="H10" s="60">
        <f>$D:$D/$G:$G*100</f>
        <v>96.6489647771505</v>
      </c>
      <c r="I10" s="58">
        <f>I12+I13+I14+I15</f>
        <v>18286.27</v>
      </c>
    </row>
    <row r="11" spans="1:9" ht="12.75">
      <c r="A11" s="72"/>
      <c r="B11" s="59"/>
      <c r="C11" s="59"/>
      <c r="D11" s="59"/>
      <c r="E11" s="61"/>
      <c r="F11" s="61"/>
      <c r="G11" s="59"/>
      <c r="H11" s="61"/>
      <c r="I11" s="59"/>
    </row>
    <row r="12" spans="1:9" ht="51" customHeight="1">
      <c r="A12" s="1" t="s">
        <v>86</v>
      </c>
      <c r="B12" s="35">
        <v>200535.2</v>
      </c>
      <c r="C12" s="35">
        <v>59420</v>
      </c>
      <c r="D12" s="35">
        <v>57031.6</v>
      </c>
      <c r="E12" s="33">
        <f aca="true" t="shared" si="0" ref="E12:E31">$D:$D/$B:$B*100</f>
        <v>28.439695375176026</v>
      </c>
      <c r="F12" s="33">
        <f aca="true" t="shared" si="1" ref="F12:F30">$D:$D/$C:$C*100</f>
        <v>95.98047795355099</v>
      </c>
      <c r="G12" s="35">
        <v>59555.53</v>
      </c>
      <c r="H12" s="33">
        <f aca="true" t="shared" si="2" ref="H12:H30">$D:$D/$G:$G*100</f>
        <v>95.76205601730015</v>
      </c>
      <c r="I12" s="35">
        <v>17859.13</v>
      </c>
    </row>
    <row r="13" spans="1:9" ht="89.25">
      <c r="A13" s="2" t="s">
        <v>87</v>
      </c>
      <c r="B13" s="35">
        <v>3078.1</v>
      </c>
      <c r="C13" s="35">
        <v>206</v>
      </c>
      <c r="D13" s="35">
        <v>349.77</v>
      </c>
      <c r="E13" s="33">
        <f t="shared" si="0"/>
        <v>11.363178584191546</v>
      </c>
      <c r="F13" s="33">
        <f t="shared" si="1"/>
        <v>169.79126213592232</v>
      </c>
      <c r="G13" s="35">
        <v>206.99</v>
      </c>
      <c r="H13" s="33">
        <f t="shared" si="2"/>
        <v>168.97917773805494</v>
      </c>
      <c r="I13" s="35">
        <v>73.8</v>
      </c>
    </row>
    <row r="14" spans="1:9" ht="25.5">
      <c r="A14" s="3" t="s">
        <v>88</v>
      </c>
      <c r="B14" s="35">
        <v>3471</v>
      </c>
      <c r="C14" s="35">
        <v>315</v>
      </c>
      <c r="D14" s="35">
        <v>437.03</v>
      </c>
      <c r="E14" s="33">
        <f t="shared" si="0"/>
        <v>12.590895995390378</v>
      </c>
      <c r="F14" s="33">
        <f t="shared" si="1"/>
        <v>138.73968253968255</v>
      </c>
      <c r="G14" s="35">
        <v>325.36</v>
      </c>
      <c r="H14" s="33">
        <f t="shared" si="2"/>
        <v>134.32198180477008</v>
      </c>
      <c r="I14" s="35">
        <v>211.52</v>
      </c>
    </row>
    <row r="15" spans="1:9" ht="65.25" customHeight="1">
      <c r="A15" s="7" t="s">
        <v>90</v>
      </c>
      <c r="B15" s="35">
        <v>896.4</v>
      </c>
      <c r="C15" s="49">
        <v>180</v>
      </c>
      <c r="D15" s="35">
        <v>425.04</v>
      </c>
      <c r="E15" s="33">
        <f t="shared" si="0"/>
        <v>47.41633199464525</v>
      </c>
      <c r="F15" s="33">
        <f t="shared" si="1"/>
        <v>236.13333333333335</v>
      </c>
      <c r="G15" s="35">
        <v>174.99</v>
      </c>
      <c r="H15" s="33">
        <f t="shared" si="2"/>
        <v>242.89387965026572</v>
      </c>
      <c r="I15" s="35">
        <v>141.82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5473</v>
      </c>
      <c r="D16" s="42">
        <f>D17+D18+D19+D20</f>
        <v>5782.93</v>
      </c>
      <c r="E16" s="33">
        <f t="shared" si="0"/>
        <v>27.99230359649547</v>
      </c>
      <c r="F16" s="33">
        <f t="shared" si="1"/>
        <v>105.6628905536269</v>
      </c>
      <c r="G16" s="42">
        <f>G17+G18+G19+G20</f>
        <v>7055.660000000001</v>
      </c>
      <c r="H16" s="33">
        <f t="shared" si="2"/>
        <v>81.96157411213125</v>
      </c>
      <c r="I16" s="42">
        <f>I17+I18+I19+I20</f>
        <v>1462.34</v>
      </c>
    </row>
    <row r="17" spans="1:9" ht="37.5" customHeight="1">
      <c r="A17" s="10" t="s">
        <v>96</v>
      </c>
      <c r="B17" s="35">
        <v>8244.7</v>
      </c>
      <c r="C17" s="49">
        <v>2428</v>
      </c>
      <c r="D17" s="35">
        <v>2229.26</v>
      </c>
      <c r="E17" s="33">
        <f t="shared" si="0"/>
        <v>27.038703652043132</v>
      </c>
      <c r="F17" s="33">
        <f t="shared" si="1"/>
        <v>91.81466227347612</v>
      </c>
      <c r="G17" s="35">
        <v>2430.28</v>
      </c>
      <c r="H17" s="33">
        <f t="shared" si="2"/>
        <v>91.72852510821798</v>
      </c>
      <c r="I17" s="35">
        <v>622.41</v>
      </c>
    </row>
    <row r="18" spans="1:9" ht="56.25" customHeight="1">
      <c r="A18" s="10" t="s">
        <v>97</v>
      </c>
      <c r="B18" s="35">
        <v>113.1</v>
      </c>
      <c r="C18" s="49">
        <v>36</v>
      </c>
      <c r="D18" s="35">
        <v>23.38</v>
      </c>
      <c r="E18" s="33">
        <f t="shared" si="0"/>
        <v>20.671971706454464</v>
      </c>
      <c r="F18" s="33">
        <f t="shared" si="1"/>
        <v>64.94444444444444</v>
      </c>
      <c r="G18" s="35">
        <v>41.67</v>
      </c>
      <c r="H18" s="33">
        <f t="shared" si="2"/>
        <v>56.107511399088075</v>
      </c>
      <c r="I18" s="35">
        <v>7.32</v>
      </c>
    </row>
    <row r="19" spans="1:9" ht="55.5" customHeight="1">
      <c r="A19" s="10" t="s">
        <v>98</v>
      </c>
      <c r="B19" s="35">
        <v>14067</v>
      </c>
      <c r="C19" s="49">
        <v>3501.2</v>
      </c>
      <c r="D19" s="35">
        <v>3955.2</v>
      </c>
      <c r="E19" s="33">
        <f t="shared" si="0"/>
        <v>28.116869268500743</v>
      </c>
      <c r="F19" s="33">
        <f t="shared" si="1"/>
        <v>112.96698274877185</v>
      </c>
      <c r="G19" s="35">
        <v>5015.59</v>
      </c>
      <c r="H19" s="33">
        <f t="shared" si="2"/>
        <v>78.85812038065312</v>
      </c>
      <c r="I19" s="35">
        <v>962.78</v>
      </c>
    </row>
    <row r="20" spans="1:9" ht="54" customHeight="1">
      <c r="A20" s="10" t="s">
        <v>99</v>
      </c>
      <c r="B20" s="35">
        <v>-1765.8</v>
      </c>
      <c r="C20" s="49">
        <v>-492.2</v>
      </c>
      <c r="D20" s="35">
        <v>-424.91</v>
      </c>
      <c r="E20" s="33">
        <f t="shared" si="0"/>
        <v>24.0633140786046</v>
      </c>
      <c r="F20" s="33">
        <f t="shared" si="1"/>
        <v>86.32872815928485</v>
      </c>
      <c r="G20" s="35">
        <v>-431.88</v>
      </c>
      <c r="H20" s="33">
        <f t="shared" si="2"/>
        <v>98.38612577567844</v>
      </c>
      <c r="I20" s="35">
        <v>-130.17</v>
      </c>
    </row>
    <row r="21" spans="1:9" ht="12.75">
      <c r="A21" s="8" t="s">
        <v>7</v>
      </c>
      <c r="B21" s="42">
        <f>B22+B23+B24</f>
        <v>41691.5</v>
      </c>
      <c r="C21" s="42">
        <f>C22+C23+C24</f>
        <v>19580</v>
      </c>
      <c r="D21" s="42">
        <f>D22+D23+D24</f>
        <v>17119.09</v>
      </c>
      <c r="E21" s="33">
        <f t="shared" si="0"/>
        <v>41.06134343931017</v>
      </c>
      <c r="F21" s="33">
        <f t="shared" si="1"/>
        <v>87.43151174668029</v>
      </c>
      <c r="G21" s="42">
        <f>G22+G23+G24</f>
        <v>18032.510000000002</v>
      </c>
      <c r="H21" s="33">
        <f t="shared" si="2"/>
        <v>94.9345931320709</v>
      </c>
      <c r="I21" s="42">
        <f>I22+I23+I24</f>
        <v>7881.280000000001</v>
      </c>
    </row>
    <row r="22" spans="1:9" ht="18.75" customHeight="1">
      <c r="A22" s="5" t="s">
        <v>102</v>
      </c>
      <c r="B22" s="35">
        <v>39484.3</v>
      </c>
      <c r="C22" s="35">
        <v>18080</v>
      </c>
      <c r="D22" s="35">
        <v>15860.82</v>
      </c>
      <c r="E22" s="33">
        <f t="shared" si="0"/>
        <v>40.169940963876776</v>
      </c>
      <c r="F22" s="33">
        <f t="shared" si="1"/>
        <v>87.72577433628318</v>
      </c>
      <c r="G22" s="35">
        <v>17140.11</v>
      </c>
      <c r="H22" s="33">
        <f t="shared" si="2"/>
        <v>92.53627893869992</v>
      </c>
      <c r="I22" s="35">
        <v>7447.3</v>
      </c>
    </row>
    <row r="23" spans="1:9" ht="12.75">
      <c r="A23" s="3" t="s">
        <v>100</v>
      </c>
      <c r="B23" s="35">
        <v>734</v>
      </c>
      <c r="C23" s="35">
        <v>600</v>
      </c>
      <c r="D23" s="35">
        <v>782.71</v>
      </c>
      <c r="E23" s="33">
        <f t="shared" si="0"/>
        <v>106.63623978201635</v>
      </c>
      <c r="F23" s="33">
        <f t="shared" si="1"/>
        <v>130.45166666666668</v>
      </c>
      <c r="G23" s="35">
        <v>383.33</v>
      </c>
      <c r="H23" s="33">
        <f t="shared" si="2"/>
        <v>204.18699293037332</v>
      </c>
      <c r="I23" s="35">
        <v>381.92</v>
      </c>
    </row>
    <row r="24" spans="1:9" ht="27" customHeight="1">
      <c r="A24" s="3" t="s">
        <v>101</v>
      </c>
      <c r="B24" s="35">
        <v>1473.2</v>
      </c>
      <c r="C24" s="35">
        <v>900</v>
      </c>
      <c r="D24" s="35">
        <v>475.56</v>
      </c>
      <c r="E24" s="33">
        <f t="shared" si="0"/>
        <v>32.28074938908498</v>
      </c>
      <c r="F24" s="33">
        <f t="shared" si="1"/>
        <v>52.839999999999996</v>
      </c>
      <c r="G24" s="35">
        <v>509.07</v>
      </c>
      <c r="H24" s="33">
        <f t="shared" si="2"/>
        <v>93.41740821498026</v>
      </c>
      <c r="I24" s="35">
        <v>52.06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3460</v>
      </c>
      <c r="D25" s="42">
        <f>$26:$26+$27:$27</f>
        <v>4960.27</v>
      </c>
      <c r="E25" s="33">
        <f t="shared" si="0"/>
        <v>18.353221073974996</v>
      </c>
      <c r="F25" s="33">
        <f t="shared" si="1"/>
        <v>143.36040462427746</v>
      </c>
      <c r="G25" s="42">
        <f>$26:$26+$27:$27</f>
        <v>3995.8199999999997</v>
      </c>
      <c r="H25" s="33">
        <f t="shared" si="2"/>
        <v>124.13647261388152</v>
      </c>
      <c r="I25" s="42">
        <f>$26:$26+$27:$27</f>
        <v>1759.54</v>
      </c>
    </row>
    <row r="26" spans="1:9" ht="12.75">
      <c r="A26" s="3" t="s">
        <v>9</v>
      </c>
      <c r="B26" s="35">
        <v>10018.7</v>
      </c>
      <c r="C26" s="35">
        <v>260</v>
      </c>
      <c r="D26" s="35">
        <v>1030.76</v>
      </c>
      <c r="E26" s="33">
        <f t="shared" si="0"/>
        <v>10.28836076536876</v>
      </c>
      <c r="F26" s="33">
        <f t="shared" si="1"/>
        <v>396.44615384615383</v>
      </c>
      <c r="G26" s="35">
        <v>453.66</v>
      </c>
      <c r="H26" s="33">
        <f t="shared" si="2"/>
        <v>227.20980469955472</v>
      </c>
      <c r="I26" s="35">
        <v>210.25</v>
      </c>
    </row>
    <row r="27" spans="1:9" ht="12.75">
      <c r="A27" s="3" t="s">
        <v>10</v>
      </c>
      <c r="B27" s="35">
        <v>17008</v>
      </c>
      <c r="C27" s="35">
        <v>3200</v>
      </c>
      <c r="D27" s="35">
        <v>3929.51</v>
      </c>
      <c r="E27" s="33">
        <f t="shared" si="0"/>
        <v>23.10389228598307</v>
      </c>
      <c r="F27" s="33">
        <f t="shared" si="1"/>
        <v>122.79718750000002</v>
      </c>
      <c r="G27" s="35">
        <v>3542.16</v>
      </c>
      <c r="H27" s="33">
        <f t="shared" si="2"/>
        <v>110.93541793707796</v>
      </c>
      <c r="I27" s="35">
        <v>1549.29</v>
      </c>
    </row>
    <row r="28" spans="1:9" ht="12.75">
      <c r="A28" s="6" t="s">
        <v>11</v>
      </c>
      <c r="B28" s="42">
        <f>B29+B30+B31</f>
        <v>14334.1</v>
      </c>
      <c r="C28" s="42">
        <f>C29+C30+C31</f>
        <v>4719.2</v>
      </c>
      <c r="D28" s="42">
        <f>D29+D30+D31</f>
        <v>4385.2</v>
      </c>
      <c r="E28" s="33">
        <f t="shared" si="0"/>
        <v>30.592782246530998</v>
      </c>
      <c r="F28" s="33">
        <f t="shared" si="1"/>
        <v>92.92252924224445</v>
      </c>
      <c r="G28" s="42">
        <f>G29+G30+G31</f>
        <v>4362.400000000001</v>
      </c>
      <c r="H28" s="33">
        <f t="shared" si="2"/>
        <v>100.52264808362368</v>
      </c>
      <c r="I28" s="42">
        <f>I29+I30+I31</f>
        <v>1025.1</v>
      </c>
    </row>
    <row r="29" spans="1:9" ht="25.5">
      <c r="A29" s="3" t="s">
        <v>12</v>
      </c>
      <c r="B29" s="35">
        <v>14256.1</v>
      </c>
      <c r="C29" s="35">
        <v>4700</v>
      </c>
      <c r="D29" s="35">
        <v>4296.4</v>
      </c>
      <c r="E29" s="33">
        <f t="shared" si="0"/>
        <v>30.137274570183987</v>
      </c>
      <c r="F29" s="33">
        <f t="shared" si="1"/>
        <v>91.4127659574468</v>
      </c>
      <c r="G29" s="35">
        <v>4344.8</v>
      </c>
      <c r="H29" s="33">
        <f t="shared" si="2"/>
        <v>98.88602467317251</v>
      </c>
      <c r="I29" s="35">
        <v>1013.7</v>
      </c>
    </row>
    <row r="30" spans="1:9" ht="25.5">
      <c r="A30" s="5" t="s">
        <v>104</v>
      </c>
      <c r="B30" s="35">
        <v>58</v>
      </c>
      <c r="C30" s="35">
        <v>19.2</v>
      </c>
      <c r="D30" s="35">
        <v>28.8</v>
      </c>
      <c r="E30" s="33">
        <f t="shared" si="0"/>
        <v>49.6551724137931</v>
      </c>
      <c r="F30" s="33">
        <f t="shared" si="1"/>
        <v>150</v>
      </c>
      <c r="G30" s="35">
        <v>17.6</v>
      </c>
      <c r="H30" s="33">
        <f t="shared" si="2"/>
        <v>163.63636363636363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60</v>
      </c>
      <c r="E31" s="33">
        <f t="shared" si="0"/>
        <v>300</v>
      </c>
      <c r="F31" s="33">
        <v>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0.09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0.09</v>
      </c>
      <c r="E34" s="33">
        <v>0</v>
      </c>
      <c r="F34" s="33">
        <v>0</v>
      </c>
      <c r="G34" s="35">
        <v>0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54381.3</v>
      </c>
      <c r="C35" s="42">
        <f>C36+C39+C40</f>
        <v>16513.08</v>
      </c>
      <c r="D35" s="42">
        <f>D36+D39+D40</f>
        <v>11646.34</v>
      </c>
      <c r="E35" s="33">
        <f aca="true" t="shared" si="3" ref="E35:E44">$D:$D/$B:$B*100</f>
        <v>21.416075011079176</v>
      </c>
      <c r="F35" s="33">
        <f aca="true" t="shared" si="4" ref="F35:F44">$D:$D/$C:$C*100</f>
        <v>70.52796934309043</v>
      </c>
      <c r="G35" s="42">
        <f>G36+G39+G40</f>
        <v>16367.3</v>
      </c>
      <c r="H35" s="33">
        <f aca="true" t="shared" si="5" ref="H35:H50">$D:$D/$G:$G*100</f>
        <v>71.1561467071539</v>
      </c>
      <c r="I35" s="42">
        <f>I36+I39+I40</f>
        <v>4148.07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15853.810000000001</v>
      </c>
      <c r="D36" s="35">
        <f>D37+D38</f>
        <v>10928.39</v>
      </c>
      <c r="E36" s="33">
        <f t="shared" si="3"/>
        <v>20.80952009185719</v>
      </c>
      <c r="F36" s="33">
        <f t="shared" si="4"/>
        <v>68.93226297022608</v>
      </c>
      <c r="G36" s="35">
        <f>G37+G38</f>
        <v>15093.8</v>
      </c>
      <c r="H36" s="33">
        <f t="shared" si="5"/>
        <v>72.40317216340483</v>
      </c>
      <c r="I36" s="35">
        <f>I37+I38</f>
        <v>4054.6099999999997</v>
      </c>
    </row>
    <row r="37" spans="1:9" ht="81.75" customHeight="1">
      <c r="A37" s="1" t="s">
        <v>108</v>
      </c>
      <c r="B37" s="35">
        <v>26658</v>
      </c>
      <c r="C37" s="35">
        <v>7800</v>
      </c>
      <c r="D37" s="35">
        <v>6085.09</v>
      </c>
      <c r="E37" s="33">
        <f t="shared" si="3"/>
        <v>22.82650611448721</v>
      </c>
      <c r="F37" s="33">
        <f t="shared" si="4"/>
        <v>78.01397435897435</v>
      </c>
      <c r="G37" s="35">
        <v>8146.73</v>
      </c>
      <c r="H37" s="33">
        <f t="shared" si="5"/>
        <v>74.69365009028162</v>
      </c>
      <c r="I37" s="35">
        <v>2696.33</v>
      </c>
    </row>
    <row r="38" spans="1:9" ht="76.5">
      <c r="A38" s="3" t="s">
        <v>109</v>
      </c>
      <c r="B38" s="35">
        <v>25858.3</v>
      </c>
      <c r="C38" s="35">
        <v>8053.81</v>
      </c>
      <c r="D38" s="35">
        <v>4843.3</v>
      </c>
      <c r="E38" s="33">
        <f t="shared" si="3"/>
        <v>18.730156274774444</v>
      </c>
      <c r="F38" s="33">
        <f t="shared" si="4"/>
        <v>60.13675515066782</v>
      </c>
      <c r="G38" s="35">
        <v>6947.07</v>
      </c>
      <c r="H38" s="33">
        <f t="shared" si="5"/>
        <v>69.71716133564223</v>
      </c>
      <c r="I38" s="35">
        <v>1358.28</v>
      </c>
    </row>
    <row r="39" spans="1:9" ht="51">
      <c r="A39" s="5" t="s">
        <v>110</v>
      </c>
      <c r="B39" s="35">
        <v>868</v>
      </c>
      <c r="C39" s="35">
        <v>501.01</v>
      </c>
      <c r="D39" s="35">
        <v>64.86</v>
      </c>
      <c r="E39" s="33">
        <f t="shared" si="3"/>
        <v>7.472350230414746</v>
      </c>
      <c r="F39" s="33">
        <f t="shared" si="4"/>
        <v>12.945849384243827</v>
      </c>
      <c r="G39" s="35">
        <v>1033.72</v>
      </c>
      <c r="H39" s="33">
        <f t="shared" si="5"/>
        <v>6.274426343690748</v>
      </c>
      <c r="I39" s="35">
        <v>0</v>
      </c>
    </row>
    <row r="40" spans="1:9" ht="76.5">
      <c r="A40" s="55" t="s">
        <v>127</v>
      </c>
      <c r="B40" s="35">
        <v>997</v>
      </c>
      <c r="C40" s="35">
        <v>158.26</v>
      </c>
      <c r="D40" s="35">
        <v>653.09</v>
      </c>
      <c r="E40" s="33">
        <f t="shared" si="3"/>
        <v>65.50551654964895</v>
      </c>
      <c r="F40" s="33">
        <f t="shared" si="4"/>
        <v>412.6690256539871</v>
      </c>
      <c r="G40" s="35">
        <v>239.78</v>
      </c>
      <c r="H40" s="33">
        <f t="shared" si="5"/>
        <v>272.37050629743936</v>
      </c>
      <c r="I40" s="35">
        <v>93.46</v>
      </c>
    </row>
    <row r="41" spans="1:9" ht="25.5">
      <c r="A41" s="4" t="s">
        <v>15</v>
      </c>
      <c r="B41" s="34">
        <v>953.5</v>
      </c>
      <c r="C41" s="34">
        <v>272</v>
      </c>
      <c r="D41" s="34">
        <v>235.9</v>
      </c>
      <c r="E41" s="33">
        <f t="shared" si="3"/>
        <v>24.740429994756163</v>
      </c>
      <c r="F41" s="33">
        <f t="shared" si="4"/>
        <v>86.7279411764706</v>
      </c>
      <c r="G41" s="34">
        <v>251.85</v>
      </c>
      <c r="H41" s="33">
        <f t="shared" si="5"/>
        <v>93.66686519753821</v>
      </c>
      <c r="I41" s="34">
        <v>92.17</v>
      </c>
    </row>
    <row r="42" spans="1:9" ht="25.5">
      <c r="A42" s="12" t="s">
        <v>115</v>
      </c>
      <c r="B42" s="34">
        <v>9443.9</v>
      </c>
      <c r="C42" s="34">
        <v>766.54</v>
      </c>
      <c r="D42" s="34">
        <v>1457.75</v>
      </c>
      <c r="E42" s="33">
        <f t="shared" si="3"/>
        <v>15.435889833649236</v>
      </c>
      <c r="F42" s="33">
        <f t="shared" si="4"/>
        <v>190.17272418921388</v>
      </c>
      <c r="G42" s="34">
        <v>416.11</v>
      </c>
      <c r="H42" s="33">
        <f t="shared" si="5"/>
        <v>350.3280382591142</v>
      </c>
      <c r="I42" s="34">
        <v>1123.37</v>
      </c>
    </row>
    <row r="43" spans="1:9" ht="25.5">
      <c r="A43" s="8" t="s">
        <v>16</v>
      </c>
      <c r="B43" s="42">
        <f>B44+B45+B46</f>
        <v>1440</v>
      </c>
      <c r="C43" s="42">
        <f>C44+C45+C46</f>
        <v>386.22</v>
      </c>
      <c r="D43" s="42">
        <f>D44+D45+D46</f>
        <v>1260.82</v>
      </c>
      <c r="E43" s="33">
        <f t="shared" si="3"/>
        <v>87.55694444444444</v>
      </c>
      <c r="F43" s="33">
        <f t="shared" si="4"/>
        <v>326.45124540417373</v>
      </c>
      <c r="G43" s="42">
        <f>G44+G45+G46</f>
        <v>1168.13</v>
      </c>
      <c r="H43" s="33">
        <f t="shared" si="5"/>
        <v>107.93490450549166</v>
      </c>
      <c r="I43" s="42">
        <f>I44+I45+I46</f>
        <v>591.03</v>
      </c>
    </row>
    <row r="44" spans="1:9" ht="12.75">
      <c r="A44" s="3" t="s">
        <v>112</v>
      </c>
      <c r="B44" s="35">
        <v>40</v>
      </c>
      <c r="C44" s="35">
        <v>16.22</v>
      </c>
      <c r="D44" s="35">
        <v>55.6</v>
      </c>
      <c r="E44" s="33">
        <f t="shared" si="3"/>
        <v>139</v>
      </c>
      <c r="F44" s="33">
        <f t="shared" si="4"/>
        <v>342.786683107275</v>
      </c>
      <c r="G44" s="35">
        <v>12.95</v>
      </c>
      <c r="H44" s="33">
        <f t="shared" si="5"/>
        <v>429.34362934362935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84.44</v>
      </c>
      <c r="E45" s="33">
        <v>0</v>
      </c>
      <c r="F45" s="33">
        <v>0</v>
      </c>
      <c r="G45" s="35">
        <v>85.67</v>
      </c>
      <c r="H45" s="33">
        <f t="shared" si="5"/>
        <v>98.56425820007003</v>
      </c>
      <c r="I45" s="35">
        <v>21.04</v>
      </c>
    </row>
    <row r="46" spans="1:9" ht="12.75">
      <c r="A46" s="48" t="s">
        <v>111</v>
      </c>
      <c r="B46" s="35">
        <v>1400</v>
      </c>
      <c r="C46" s="35">
        <v>370</v>
      </c>
      <c r="D46" s="35">
        <v>1120.78</v>
      </c>
      <c r="E46" s="33">
        <f>$D:$D/$B:$B*100</f>
        <v>80.05571428571429</v>
      </c>
      <c r="F46" s="33">
        <f>$D:$D/$C:$C*100</f>
        <v>302.9135135135135</v>
      </c>
      <c r="G46" s="35">
        <v>1069.51</v>
      </c>
      <c r="H46" s="33">
        <f t="shared" si="5"/>
        <v>104.79378406934016</v>
      </c>
      <c r="I46" s="35">
        <v>565.38</v>
      </c>
    </row>
    <row r="47" spans="1:9" ht="12.75">
      <c r="A47" s="4" t="s">
        <v>17</v>
      </c>
      <c r="B47" s="42">
        <f>B48+B49+B50+B53+B54+B55+B56+B58+B59+B61+B62+B57+B52+B51</f>
        <v>7814.85</v>
      </c>
      <c r="C47" s="42">
        <f>C48+C49+C50+C53+C54+C55+C56+C58+C59+C61+C62+C57+C52+C51</f>
        <v>2376</v>
      </c>
      <c r="D47" s="42">
        <f>D48+D49+D50+D53+D54+D55+D56+D58+D59+D61+D62+D57+D52+D51</f>
        <v>3353.33</v>
      </c>
      <c r="E47" s="33">
        <f>$D:$D/$B:$B*100</f>
        <v>42.90971675719943</v>
      </c>
      <c r="F47" s="33">
        <f>$D:$D/$C:$C*100</f>
        <v>141.1334175084175</v>
      </c>
      <c r="G47" s="42">
        <f>G48+G49+G50+G53+G54+G55+G56+G58+G59+G61+G62+G57+G52+G51</f>
        <v>2246.79</v>
      </c>
      <c r="H47" s="33">
        <f t="shared" si="5"/>
        <v>149.24981863013457</v>
      </c>
      <c r="I47" s="42">
        <f>I48+I49+I50+I53+I54+I55+I56+I58+I59+I61+I62+I57+I52+I51</f>
        <v>911.71</v>
      </c>
    </row>
    <row r="48" spans="1:9" ht="25.5">
      <c r="A48" s="3" t="s">
        <v>18</v>
      </c>
      <c r="B48" s="35">
        <v>135</v>
      </c>
      <c r="C48" s="35">
        <v>31</v>
      </c>
      <c r="D48" s="35">
        <v>99.91</v>
      </c>
      <c r="E48" s="33">
        <f>$D:$D/$B:$B*100</f>
        <v>74.0074074074074</v>
      </c>
      <c r="F48" s="33">
        <f>$D:$D/$C:$C*100</f>
        <v>322.2903225806451</v>
      </c>
      <c r="G48" s="35">
        <v>34.3</v>
      </c>
      <c r="H48" s="33">
        <f t="shared" si="5"/>
        <v>291.28279883381924</v>
      </c>
      <c r="I48" s="35">
        <v>25.1</v>
      </c>
    </row>
    <row r="49" spans="1:9" ht="63.75">
      <c r="A49" s="3" t="s">
        <v>125</v>
      </c>
      <c r="B49" s="35">
        <v>200</v>
      </c>
      <c r="C49" s="35">
        <v>63</v>
      </c>
      <c r="D49" s="35">
        <v>235.1</v>
      </c>
      <c r="E49" s="33">
        <f>$D:$D/$B:$B*100</f>
        <v>117.55</v>
      </c>
      <c r="F49" s="33">
        <f>$D:$D/$C:$C*100</f>
        <v>373.1746031746032</v>
      </c>
      <c r="G49" s="35">
        <v>67</v>
      </c>
      <c r="H49" s="33">
        <f t="shared" si="5"/>
        <v>350.8955223880597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19</v>
      </c>
      <c r="D50" s="35">
        <v>20.6</v>
      </c>
      <c r="E50" s="33">
        <f>$D:$D/$B:$B*100</f>
        <v>22.88888888888889</v>
      </c>
      <c r="F50" s="33">
        <f>$D:$D/$C:$C*100</f>
        <v>108.42105263157895</v>
      </c>
      <c r="G50" s="35">
        <v>11.8</v>
      </c>
      <c r="H50" s="33">
        <f t="shared" si="5"/>
        <v>174.5762711864407</v>
      </c>
      <c r="I50" s="35">
        <v>0.6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14.18</v>
      </c>
      <c r="E51" s="33">
        <v>0</v>
      </c>
      <c r="F51" s="33">
        <v>0</v>
      </c>
      <c r="G51" s="35">
        <v>0</v>
      </c>
      <c r="H51" s="33">
        <v>0</v>
      </c>
      <c r="I51" s="35">
        <v>14.18</v>
      </c>
    </row>
    <row r="52" spans="1:9" ht="52.5" customHeight="1">
      <c r="A52" s="5" t="s">
        <v>140</v>
      </c>
      <c r="B52" s="35">
        <v>0</v>
      </c>
      <c r="C52" s="35">
        <v>0</v>
      </c>
      <c r="D52" s="35">
        <v>17.4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327</v>
      </c>
      <c r="D53" s="35">
        <v>355.42</v>
      </c>
      <c r="E53" s="33">
        <f>$D:$D/$B:$B*100</f>
        <v>30.986922406277245</v>
      </c>
      <c r="F53" s="33">
        <f>$D:$D/$C:$C*100</f>
        <v>108.69113149847097</v>
      </c>
      <c r="G53" s="35">
        <v>335.56</v>
      </c>
      <c r="H53" s="33">
        <f>$D:$D/$G:$G*100</f>
        <v>105.91846465609727</v>
      </c>
      <c r="I53" s="35">
        <v>94.67</v>
      </c>
    </row>
    <row r="54" spans="1:9" ht="63.75">
      <c r="A54" s="3" t="s">
        <v>20</v>
      </c>
      <c r="B54" s="35">
        <v>2060</v>
      </c>
      <c r="C54" s="35">
        <v>650</v>
      </c>
      <c r="D54" s="35">
        <v>788.88</v>
      </c>
      <c r="E54" s="33">
        <f>$D:$D/$B:$B*100</f>
        <v>38.29514563106796</v>
      </c>
      <c r="F54" s="33">
        <f>$D:$D/$C:$C*100</f>
        <v>121.36615384615384</v>
      </c>
      <c r="G54" s="35">
        <v>606.63</v>
      </c>
      <c r="H54" s="33">
        <f>$D:$D/$G:$G*100</f>
        <v>130.0430245784086</v>
      </c>
      <c r="I54" s="35">
        <v>167.77</v>
      </c>
    </row>
    <row r="55" spans="1:9" ht="25.5">
      <c r="A55" s="3" t="s">
        <v>21</v>
      </c>
      <c r="B55" s="35">
        <v>40</v>
      </c>
      <c r="C55" s="35">
        <v>12</v>
      </c>
      <c r="D55" s="35">
        <v>74</v>
      </c>
      <c r="E55" s="33">
        <f>$D:$D/$B:$B*100</f>
        <v>185</v>
      </c>
      <c r="F55" s="33">
        <f>$D:$D/$C:$C*100</f>
        <v>616.6666666666667</v>
      </c>
      <c r="G55" s="35">
        <v>16</v>
      </c>
      <c r="H55" s="33">
        <f>$D:$D/$G:$G*100</f>
        <v>462.5</v>
      </c>
      <c r="I55" s="35">
        <v>10</v>
      </c>
    </row>
    <row r="56" spans="1:9" ht="38.25">
      <c r="A56" s="3" t="s">
        <v>22</v>
      </c>
      <c r="B56" s="35">
        <v>5</v>
      </c>
      <c r="C56" s="35">
        <v>0</v>
      </c>
      <c r="D56" s="35">
        <v>0</v>
      </c>
      <c r="E56" s="33">
        <f>$D:$D/$B:$B*100</f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5</v>
      </c>
      <c r="D58" s="35">
        <v>0.59</v>
      </c>
      <c r="E58" s="33">
        <f>$D:$D/$B:$B*100</f>
        <v>3.6875</v>
      </c>
      <c r="F58" s="33">
        <f>$D:$D/$C:$C*100</f>
        <v>11.799999999999999</v>
      </c>
      <c r="G58" s="35">
        <v>11.44</v>
      </c>
      <c r="H58" s="33">
        <f>$D:$D/$G:$G*100</f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663</v>
      </c>
      <c r="D59" s="35">
        <v>701.18</v>
      </c>
      <c r="E59" s="33">
        <f>$D:$D/$B:$B*100</f>
        <v>45.15003219575016</v>
      </c>
      <c r="F59" s="33">
        <f>$D:$D/$C:$C*100</f>
        <v>105.75867269984916</v>
      </c>
      <c r="G59" s="35">
        <v>451.37</v>
      </c>
      <c r="H59" s="33">
        <f>$D:$D/$G:$G*100</f>
        <v>155.34483904557234</v>
      </c>
      <c r="I59" s="35">
        <v>350.33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18.28</v>
      </c>
      <c r="E61" s="33">
        <v>0</v>
      </c>
      <c r="F61" s="33">
        <v>0</v>
      </c>
      <c r="G61" s="35">
        <v>11.85</v>
      </c>
      <c r="H61" s="33">
        <f aca="true" t="shared" si="6" ref="H61:H69">$D:$D/$G:$G*100</f>
        <v>154.26160337552744</v>
      </c>
      <c r="I61" s="35">
        <v>10.2</v>
      </c>
    </row>
    <row r="62" spans="1:9" ht="38.25">
      <c r="A62" s="3" t="s">
        <v>23</v>
      </c>
      <c r="B62" s="35">
        <v>2568.85</v>
      </c>
      <c r="C62" s="35">
        <v>606</v>
      </c>
      <c r="D62" s="35">
        <v>1027.79</v>
      </c>
      <c r="E62" s="33">
        <f>$D:$D/$B:$B*100</f>
        <v>40.00973198123674</v>
      </c>
      <c r="F62" s="33">
        <f>$D:$D/$C:$C*100</f>
        <v>169.6023102310231</v>
      </c>
      <c r="G62" s="35">
        <v>700.84</v>
      </c>
      <c r="H62" s="33">
        <f t="shared" si="6"/>
        <v>146.65116146338679</v>
      </c>
      <c r="I62" s="35">
        <v>228.86</v>
      </c>
    </row>
    <row r="63" spans="1:9" ht="12.75">
      <c r="A63" s="6" t="s">
        <v>24</v>
      </c>
      <c r="B63" s="34">
        <v>0</v>
      </c>
      <c r="C63" s="34">
        <v>0</v>
      </c>
      <c r="D63" s="34">
        <v>87.37</v>
      </c>
      <c r="E63" s="33">
        <v>0</v>
      </c>
      <c r="F63" s="33">
        <v>0</v>
      </c>
      <c r="G63" s="34">
        <v>663.41</v>
      </c>
      <c r="H63" s="33">
        <f t="shared" si="6"/>
        <v>13.169834642227283</v>
      </c>
      <c r="I63" s="34">
        <v>25.38</v>
      </c>
    </row>
    <row r="64" spans="1:9" ht="12.75">
      <c r="A64" s="8" t="s">
        <v>25</v>
      </c>
      <c r="B64" s="42">
        <f>B8+B16+B21+B25+B28+B32+B35+B41+B42+B43+B63+B47</f>
        <v>388129.85</v>
      </c>
      <c r="C64" s="42">
        <f>C8+C16+C21+C25+C28+C32+C35+C41+C42+C43+C63+C47</f>
        <v>114338.04</v>
      </c>
      <c r="D64" s="42">
        <f>D8+D16+D21+D25+D28+D32+D35+D41+D42+D43+D63+D47</f>
        <v>110073.65999999999</v>
      </c>
      <c r="E64" s="33">
        <f aca="true" t="shared" si="7" ref="E64:E70">$D:$D/$B:$B*100</f>
        <v>28.360008899083645</v>
      </c>
      <c r="F64" s="33">
        <f aca="true" t="shared" si="8" ref="F64:F69">$D:$D/$C:$C*100</f>
        <v>96.27037510875645</v>
      </c>
      <c r="G64" s="42">
        <f>G8+G16+G21+G25+G28+G32+G35+G41+G42+G43+G63+G47</f>
        <v>115699.10000000002</v>
      </c>
      <c r="H64" s="33">
        <f t="shared" si="6"/>
        <v>95.13787056251948</v>
      </c>
      <c r="I64" s="42">
        <f>I8+I16+I21+I25+I28+I32+I35+I41+I42+I43+I63+I47</f>
        <v>37442.18</v>
      </c>
    </row>
    <row r="65" spans="1:9" ht="12.75">
      <c r="A65" s="8" t="s">
        <v>26</v>
      </c>
      <c r="B65" s="42">
        <f>B66+B71</f>
        <v>1516778.0999999999</v>
      </c>
      <c r="C65" s="42">
        <f>C66+C71</f>
        <v>434659.14</v>
      </c>
      <c r="D65" s="42">
        <f>D66+D71</f>
        <v>434582.89</v>
      </c>
      <c r="E65" s="33">
        <f t="shared" si="7"/>
        <v>28.651711809393877</v>
      </c>
      <c r="F65" s="33">
        <f t="shared" si="8"/>
        <v>99.98245751832113</v>
      </c>
      <c r="G65" s="42">
        <f>G66+G71</f>
        <v>363190.08</v>
      </c>
      <c r="H65" s="33">
        <f t="shared" si="6"/>
        <v>119.65714757407471</v>
      </c>
      <c r="I65" s="42">
        <f>I66+I71</f>
        <v>144419.98</v>
      </c>
    </row>
    <row r="66" spans="1:9" ht="25.5">
      <c r="A66" s="8" t="s">
        <v>27</v>
      </c>
      <c r="B66" s="42">
        <f>B67+B68+B69+B70</f>
        <v>1516778.0999999999</v>
      </c>
      <c r="C66" s="42">
        <f>C67+C68+C69+C70</f>
        <v>434659.14</v>
      </c>
      <c r="D66" s="42">
        <f>D67+D68+D69+D70</f>
        <v>434659.14</v>
      </c>
      <c r="E66" s="33">
        <f t="shared" si="7"/>
        <v>28.65673891256737</v>
      </c>
      <c r="F66" s="33">
        <f t="shared" si="8"/>
        <v>100</v>
      </c>
      <c r="G66" s="42">
        <f>G67+G68+G69+G70</f>
        <v>367272.38</v>
      </c>
      <c r="H66" s="33">
        <f t="shared" si="6"/>
        <v>118.34789754677442</v>
      </c>
      <c r="I66" s="42">
        <f>I67+I68+I69+I70</f>
        <v>144443.26</v>
      </c>
    </row>
    <row r="67" spans="1:9" ht="12.75">
      <c r="A67" s="3" t="s">
        <v>28</v>
      </c>
      <c r="B67" s="35">
        <v>276183.3</v>
      </c>
      <c r="C67" s="35">
        <v>169237.2</v>
      </c>
      <c r="D67" s="35">
        <v>169237.2</v>
      </c>
      <c r="E67" s="33">
        <f t="shared" si="7"/>
        <v>61.27713007991432</v>
      </c>
      <c r="F67" s="33">
        <f t="shared" si="8"/>
        <v>100</v>
      </c>
      <c r="G67" s="35">
        <v>111841.1</v>
      </c>
      <c r="H67" s="33">
        <f t="shared" si="6"/>
        <v>151.31932715254052</v>
      </c>
      <c r="I67" s="35">
        <v>42586.1</v>
      </c>
    </row>
    <row r="68" spans="1:9" ht="12.75">
      <c r="A68" s="3" t="s">
        <v>29</v>
      </c>
      <c r="B68" s="35">
        <v>300437.2</v>
      </c>
      <c r="C68" s="35">
        <v>19367.93</v>
      </c>
      <c r="D68" s="35">
        <v>19367.93</v>
      </c>
      <c r="E68" s="33">
        <f t="shared" si="7"/>
        <v>6.446581848053437</v>
      </c>
      <c r="F68" s="33">
        <f t="shared" si="8"/>
        <v>100</v>
      </c>
      <c r="G68" s="35">
        <v>11707.89</v>
      </c>
      <c r="H68" s="33">
        <f t="shared" si="6"/>
        <v>165.42630653345736</v>
      </c>
      <c r="I68" s="35">
        <v>12574.98</v>
      </c>
    </row>
    <row r="69" spans="1:9" ht="12.75">
      <c r="A69" s="3" t="s">
        <v>30</v>
      </c>
      <c r="B69" s="35">
        <v>931699.4</v>
      </c>
      <c r="C69" s="35">
        <v>246054.01</v>
      </c>
      <c r="D69" s="35">
        <v>246054.01</v>
      </c>
      <c r="E69" s="33">
        <f t="shared" si="7"/>
        <v>26.409162654821934</v>
      </c>
      <c r="F69" s="33">
        <f t="shared" si="8"/>
        <v>100</v>
      </c>
      <c r="G69" s="35">
        <v>243723.39</v>
      </c>
      <c r="H69" s="33">
        <f t="shared" si="6"/>
        <v>100.95625618862431</v>
      </c>
      <c r="I69" s="35">
        <v>89282.18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7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0</v>
      </c>
      <c r="C71" s="34">
        <v>0</v>
      </c>
      <c r="D71" s="34">
        <v>-76.25</v>
      </c>
      <c r="E71" s="33">
        <v>0</v>
      </c>
      <c r="F71" s="33">
        <v>0</v>
      </c>
      <c r="G71" s="34">
        <v>-4082.3</v>
      </c>
      <c r="H71" s="33">
        <f>$D:$D/$G:$G*100</f>
        <v>1.8678196114935208</v>
      </c>
      <c r="I71" s="34">
        <v>-23.28</v>
      </c>
    </row>
    <row r="72" spans="1:9" ht="12.75">
      <c r="A72" s="6" t="s">
        <v>32</v>
      </c>
      <c r="B72" s="42">
        <f>B65+B64</f>
        <v>1904907.9499999997</v>
      </c>
      <c r="C72" s="42">
        <f>C65+C64</f>
        <v>548997.18</v>
      </c>
      <c r="D72" s="42">
        <f>D65+D64-0.1</f>
        <v>544656.4500000001</v>
      </c>
      <c r="E72" s="33">
        <f>$D:$D/$B:$B*100</f>
        <v>28.592271348334712</v>
      </c>
      <c r="F72" s="33">
        <f>$D:$D/$C:$C*100</f>
        <v>99.20933473647351</v>
      </c>
      <c r="G72" s="42">
        <f>G65+G64</f>
        <v>478889.18000000005</v>
      </c>
      <c r="H72" s="33">
        <f>$D:$D/$G:$G*100</f>
        <v>113.73329629205655</v>
      </c>
      <c r="I72" s="42">
        <f>I65+I64</f>
        <v>181862.16</v>
      </c>
    </row>
    <row r="73" spans="1:9" ht="12.75">
      <c r="A73" s="62" t="s">
        <v>34</v>
      </c>
      <c r="B73" s="63"/>
      <c r="C73" s="63"/>
      <c r="D73" s="63"/>
      <c r="E73" s="63"/>
      <c r="F73" s="63"/>
      <c r="G73" s="63"/>
      <c r="H73" s="63"/>
      <c r="I73" s="64"/>
    </row>
    <row r="74" spans="1:9" ht="12.75">
      <c r="A74" s="13" t="s">
        <v>35</v>
      </c>
      <c r="B74" s="42">
        <f>B75+B76+B77+B78+B79+B80+B81+B82</f>
        <v>99637</v>
      </c>
      <c r="C74" s="42">
        <f>C75+C76+C77+C78+C79+C80+C81+C82</f>
        <v>25265.100000000002</v>
      </c>
      <c r="D74" s="42">
        <f>D75+D76+D77+D78+D79+D80+D81+D82</f>
        <v>22398.7</v>
      </c>
      <c r="E74" s="33">
        <f>$D:$D/$B:$B*100</f>
        <v>22.480303501711212</v>
      </c>
      <c r="F74" s="33">
        <f>$D:$D/$C:$C*100</f>
        <v>88.6547055028478</v>
      </c>
      <c r="G74" s="42">
        <f>G75+G76+G77+G78+G79+G80+G81+G82</f>
        <v>25578.6</v>
      </c>
      <c r="H74" s="33">
        <f>$D:$D/$G:$G*100</f>
        <v>87.5681233531155</v>
      </c>
      <c r="I74" s="42">
        <f>I75+I76+I77+I78+I79+I80+I81+I82</f>
        <v>6028.9</v>
      </c>
    </row>
    <row r="75" spans="1:9" ht="14.25" customHeight="1">
      <c r="A75" s="14" t="s">
        <v>36</v>
      </c>
      <c r="B75" s="43">
        <v>1246.6</v>
      </c>
      <c r="C75" s="43">
        <v>401.5</v>
      </c>
      <c r="D75" s="43">
        <v>401.5</v>
      </c>
      <c r="E75" s="36">
        <f>$D:$D/$B:$B*100</f>
        <v>32.2076046847425</v>
      </c>
      <c r="F75" s="36">
        <f>$D:$D/$C:$C*100</f>
        <v>100</v>
      </c>
      <c r="G75" s="43">
        <v>381.4</v>
      </c>
      <c r="H75" s="36">
        <f>$D:$D/$G:$G*100</f>
        <v>105.2700576822234</v>
      </c>
      <c r="I75" s="43">
        <f>D75-март!D74</f>
        <v>106.10000000000002</v>
      </c>
    </row>
    <row r="76" spans="1:9" ht="12.75">
      <c r="A76" s="14" t="s">
        <v>37</v>
      </c>
      <c r="B76" s="43">
        <v>4243.6</v>
      </c>
      <c r="C76" s="43">
        <v>952.6</v>
      </c>
      <c r="D76" s="43">
        <v>838.1</v>
      </c>
      <c r="E76" s="36">
        <f>$D:$D/$B:$B*100</f>
        <v>19.749740786124985</v>
      </c>
      <c r="F76" s="36">
        <f>$D:$D/$C:$C*100</f>
        <v>87.980264539156</v>
      </c>
      <c r="G76" s="43">
        <v>997</v>
      </c>
      <c r="H76" s="36">
        <f>$D:$D/$G:$G*100</f>
        <v>84.06218655967905</v>
      </c>
      <c r="I76" s="43">
        <f>D76-март!D75</f>
        <v>239.39999999999998</v>
      </c>
    </row>
    <row r="77" spans="1:9" ht="25.5">
      <c r="A77" s="14" t="s">
        <v>38</v>
      </c>
      <c r="B77" s="43">
        <v>35581.4</v>
      </c>
      <c r="C77" s="43">
        <v>11824.2</v>
      </c>
      <c r="D77" s="43">
        <v>10238.6</v>
      </c>
      <c r="E77" s="36">
        <f>$D:$D/$B:$B*100</f>
        <v>28.77514656534032</v>
      </c>
      <c r="F77" s="36">
        <f>$D:$D/$C:$C*100</f>
        <v>86.59021329138547</v>
      </c>
      <c r="G77" s="43">
        <v>10295.2</v>
      </c>
      <c r="H77" s="36">
        <f>$D:$D/$G:$G*100</f>
        <v>99.45022923304063</v>
      </c>
      <c r="I77" s="43">
        <f>D77-март!D76</f>
        <v>2579.3</v>
      </c>
    </row>
    <row r="78" spans="1:9" ht="12.75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D78-март!D77</f>
        <v>0</v>
      </c>
    </row>
    <row r="79" spans="1:9" ht="25.5">
      <c r="A79" s="3" t="s">
        <v>39</v>
      </c>
      <c r="B79" s="43">
        <v>10418.1</v>
      </c>
      <c r="C79" s="43">
        <v>3653.5</v>
      </c>
      <c r="D79" s="43">
        <v>2976.6</v>
      </c>
      <c r="E79" s="36">
        <f>$D:$D/$B:$B*100</f>
        <v>28.57142857142857</v>
      </c>
      <c r="F79" s="36">
        <f>$D:$D/$C:$C*100</f>
        <v>81.47256055836868</v>
      </c>
      <c r="G79" s="43">
        <v>3510.9</v>
      </c>
      <c r="H79" s="36">
        <f>$D:$D/$G:$G*100</f>
        <v>84.78167991113389</v>
      </c>
      <c r="I79" s="43">
        <f>D79-март!D78</f>
        <v>729.1999999999998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D80-март!D79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D81-март!D80</f>
        <v>0</v>
      </c>
    </row>
    <row r="82" spans="1:9" ht="12.75">
      <c r="A82" s="3" t="s">
        <v>42</v>
      </c>
      <c r="B82" s="43">
        <v>46357.3</v>
      </c>
      <c r="C82" s="43">
        <v>8433.3</v>
      </c>
      <c r="D82" s="43">
        <v>7943.9</v>
      </c>
      <c r="E82" s="36">
        <f>$D:$D/$B:$B*100</f>
        <v>17.13624391411924</v>
      </c>
      <c r="F82" s="36">
        <f>$D:$D/$C:$C*100</f>
        <v>94.19681500717395</v>
      </c>
      <c r="G82" s="43">
        <v>10394.1</v>
      </c>
      <c r="H82" s="36">
        <f>$D:$D/$G:$G*100</f>
        <v>76.4270114776652</v>
      </c>
      <c r="I82" s="43">
        <f>D82-март!D81</f>
        <v>2374.8999999999996</v>
      </c>
    </row>
    <row r="83" spans="1:9" ht="12.75">
      <c r="A83" s="13" t="s">
        <v>43</v>
      </c>
      <c r="B83" s="34">
        <v>266.6</v>
      </c>
      <c r="C83" s="34">
        <v>85.9</v>
      </c>
      <c r="D83" s="34">
        <v>68.9</v>
      </c>
      <c r="E83" s="33">
        <f>$D:$D/$B:$B*100</f>
        <v>25.84396099024756</v>
      </c>
      <c r="F83" s="33">
        <f>$D:$D/$C:$C*100</f>
        <v>80.20954598370199</v>
      </c>
      <c r="G83" s="34">
        <v>80.3</v>
      </c>
      <c r="H83" s="33">
        <f>$D:$D/$G:$G*100</f>
        <v>85.80323785803239</v>
      </c>
      <c r="I83" s="42">
        <f>D83-март!D82</f>
        <v>18.60000000000001</v>
      </c>
    </row>
    <row r="84" spans="1:9" ht="25.5">
      <c r="A84" s="15" t="s">
        <v>44</v>
      </c>
      <c r="B84" s="34">
        <f>4465.3+67.8+30</f>
        <v>4563.1</v>
      </c>
      <c r="C84" s="34">
        <v>1000.5</v>
      </c>
      <c r="D84" s="34">
        <v>751.8</v>
      </c>
      <c r="E84" s="33">
        <f>$D:$D/$B:$B*100</f>
        <v>16.47564155946615</v>
      </c>
      <c r="F84" s="33">
        <f>$D:$D/$C:$C*100</f>
        <v>75.1424287856072</v>
      </c>
      <c r="G84" s="34">
        <v>570</v>
      </c>
      <c r="H84" s="33">
        <f>$D:$D/$G:$G*100</f>
        <v>131.89473684210526</v>
      </c>
      <c r="I84" s="42">
        <f>D84-март!D83</f>
        <v>244.59999999999997</v>
      </c>
    </row>
    <row r="85" spans="1:9" ht="12.75">
      <c r="A85" s="13" t="s">
        <v>45</v>
      </c>
      <c r="B85" s="42">
        <f>B86+B87+B88+B89+B90</f>
        <v>227287.6</v>
      </c>
      <c r="C85" s="42">
        <f>C86+C87+C88+C89+C90</f>
        <v>50904.5</v>
      </c>
      <c r="D85" s="42">
        <f>D86+D87+D88+D89+D90</f>
        <v>45879.9</v>
      </c>
      <c r="E85" s="33">
        <f>$D:$D/$B:$B*100</f>
        <v>20.18583503895505</v>
      </c>
      <c r="F85" s="33">
        <f>$D:$D/$C:$C*100</f>
        <v>90.12935987977487</v>
      </c>
      <c r="G85" s="42">
        <f>G86+G87+G88+G89+G90</f>
        <v>15616.8</v>
      </c>
      <c r="H85" s="33">
        <f>$D:$D/$G:$G*100</f>
        <v>293.78553865068386</v>
      </c>
      <c r="I85" s="42">
        <f>D85-март!D84</f>
        <v>7272.700000000004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D86-март!D85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D87-март!D86</f>
        <v>0</v>
      </c>
    </row>
    <row r="88" spans="1:9" ht="12.75">
      <c r="A88" s="14" t="s">
        <v>46</v>
      </c>
      <c r="B88" s="43">
        <v>15243</v>
      </c>
      <c r="C88" s="43">
        <v>3807</v>
      </c>
      <c r="D88" s="43">
        <v>3807</v>
      </c>
      <c r="E88" s="36">
        <f aca="true" t="shared" si="9" ref="E88:E95">$D:$D/$B:$B*100</f>
        <v>24.97539854359378</v>
      </c>
      <c r="F88" s="36">
        <f aca="true" t="shared" si="10" ref="F88:F95">$D:$D/$C:$C*100</f>
        <v>100</v>
      </c>
      <c r="G88" s="43">
        <v>3785.1</v>
      </c>
      <c r="H88" s="36">
        <f>$D:$D/$G:$G*100</f>
        <v>100.57858444955218</v>
      </c>
      <c r="I88" s="43">
        <f>D88-март!D87</f>
        <v>1288.8000000000002</v>
      </c>
    </row>
    <row r="89" spans="1:9" ht="12.75">
      <c r="A89" s="16" t="s">
        <v>89</v>
      </c>
      <c r="B89" s="35">
        <v>170098.1</v>
      </c>
      <c r="C89" s="35">
        <v>13873.9</v>
      </c>
      <c r="D89" s="35">
        <v>10086.9</v>
      </c>
      <c r="E89" s="36">
        <f t="shared" si="9"/>
        <v>5.930048601365917</v>
      </c>
      <c r="F89" s="36">
        <f t="shared" si="10"/>
        <v>72.70414231038136</v>
      </c>
      <c r="G89" s="35">
        <v>8775.5</v>
      </c>
      <c r="H89" s="36">
        <f>$D:$D/$G:$G*100</f>
        <v>114.94387784171842</v>
      </c>
      <c r="I89" s="43">
        <f>D89-март!D88</f>
        <v>5107.7</v>
      </c>
    </row>
    <row r="90" spans="1:9" ht="12.75">
      <c r="A90" s="14" t="s">
        <v>47</v>
      </c>
      <c r="B90" s="43">
        <v>41946.5</v>
      </c>
      <c r="C90" s="43">
        <v>33223.6</v>
      </c>
      <c r="D90" s="43">
        <v>31986</v>
      </c>
      <c r="E90" s="36">
        <f t="shared" si="9"/>
        <v>76.25427628050016</v>
      </c>
      <c r="F90" s="36">
        <f t="shared" si="10"/>
        <v>96.27493709290987</v>
      </c>
      <c r="G90" s="43">
        <v>3056.2</v>
      </c>
      <c r="H90" s="36">
        <f>$D:$D/$G:$G*100</f>
        <v>1046.5938093056736</v>
      </c>
      <c r="I90" s="43">
        <f>D90-март!D89</f>
        <v>876.2000000000007</v>
      </c>
    </row>
    <row r="91" spans="1:9" ht="12.75">
      <c r="A91" s="13" t="s">
        <v>48</v>
      </c>
      <c r="B91" s="42">
        <f>B92+B93+B94+B95</f>
        <v>109795.1</v>
      </c>
      <c r="C91" s="42">
        <f>C92+C93+C94+C95</f>
        <v>16493.3</v>
      </c>
      <c r="D91" s="42">
        <f>D92+D93+D94+D95</f>
        <v>12037.5</v>
      </c>
      <c r="E91" s="33">
        <f t="shared" si="9"/>
        <v>10.963604022401729</v>
      </c>
      <c r="F91" s="33">
        <f t="shared" si="10"/>
        <v>72.98418145550012</v>
      </c>
      <c r="G91" s="42">
        <f>G92+G93+G94+G95</f>
        <v>11012</v>
      </c>
      <c r="H91" s="33">
        <f>$D:$D/$G:$G*100</f>
        <v>109.31256810751906</v>
      </c>
      <c r="I91" s="42">
        <f>D91-март!D90</f>
        <v>2744.8999999999996</v>
      </c>
    </row>
    <row r="92" spans="1:9" ht="12.75" hidden="1">
      <c r="A92" s="14" t="s">
        <v>49</v>
      </c>
      <c r="B92" s="43"/>
      <c r="C92" s="43"/>
      <c r="D92" s="43"/>
      <c r="E92" s="36" t="e">
        <f t="shared" si="9"/>
        <v>#DIV/0!</v>
      </c>
      <c r="F92" s="36" t="e">
        <f t="shared" si="10"/>
        <v>#DIV/0!</v>
      </c>
      <c r="G92" s="43"/>
      <c r="H92" s="36">
        <v>0</v>
      </c>
      <c r="I92" s="43">
        <f>D92-март!D91</f>
        <v>0</v>
      </c>
    </row>
    <row r="93" spans="1:9" ht="12.75">
      <c r="A93" s="14" t="s">
        <v>50</v>
      </c>
      <c r="B93" s="43">
        <v>25730.9</v>
      </c>
      <c r="C93" s="43">
        <v>3702.6</v>
      </c>
      <c r="D93" s="43">
        <v>0</v>
      </c>
      <c r="E93" s="36">
        <f t="shared" si="9"/>
        <v>0</v>
      </c>
      <c r="F93" s="36">
        <f t="shared" si="10"/>
        <v>0</v>
      </c>
      <c r="G93" s="43">
        <v>405.7</v>
      </c>
      <c r="H93" s="36">
        <v>0</v>
      </c>
      <c r="I93" s="43">
        <f>D93-март!D92</f>
        <v>0</v>
      </c>
    </row>
    <row r="94" spans="1:9" ht="12.75">
      <c r="A94" s="14" t="s">
        <v>51</v>
      </c>
      <c r="B94" s="43">
        <v>55640.6</v>
      </c>
      <c r="C94" s="43">
        <v>7749.3</v>
      </c>
      <c r="D94" s="43">
        <v>7207.7</v>
      </c>
      <c r="E94" s="36">
        <f t="shared" si="9"/>
        <v>12.954029970920514</v>
      </c>
      <c r="F94" s="36">
        <f t="shared" si="10"/>
        <v>93.01098163705109</v>
      </c>
      <c r="G94" s="43">
        <v>5737.2</v>
      </c>
      <c r="H94" s="36">
        <f>$D:$D/$G:$G*100</f>
        <v>125.63096981105765</v>
      </c>
      <c r="I94" s="43">
        <f>D94-март!D93</f>
        <v>1571.8999999999996</v>
      </c>
    </row>
    <row r="95" spans="1:9" ht="12.75">
      <c r="A95" s="14" t="s">
        <v>52</v>
      </c>
      <c r="B95" s="43">
        <v>28423.6</v>
      </c>
      <c r="C95" s="43">
        <v>5041.4</v>
      </c>
      <c r="D95" s="43">
        <v>4829.8</v>
      </c>
      <c r="E95" s="36">
        <f t="shared" si="9"/>
        <v>16.992217734558608</v>
      </c>
      <c r="F95" s="36">
        <f t="shared" si="10"/>
        <v>95.80275320347523</v>
      </c>
      <c r="G95" s="43">
        <v>4869.1</v>
      </c>
      <c r="H95" s="36">
        <f>$D:$D/$G:$G*100</f>
        <v>99.19286931876528</v>
      </c>
      <c r="I95" s="43">
        <f>D95-март!D94</f>
        <v>1173</v>
      </c>
    </row>
    <row r="96" spans="1:9" ht="12.75">
      <c r="A96" s="17" t="s">
        <v>53</v>
      </c>
      <c r="B96" s="42">
        <f>B97+B98+B99+B100+B101</f>
        <v>1101895.2</v>
      </c>
      <c r="C96" s="42">
        <f aca="true" t="shared" si="11" ref="C96:H96">C97+C98+C99+C100+C101</f>
        <v>321273.73</v>
      </c>
      <c r="D96" s="42">
        <f t="shared" si="11"/>
        <v>300365.8</v>
      </c>
      <c r="E96" s="42">
        <f t="shared" si="11"/>
        <v>122.03924018385308</v>
      </c>
      <c r="F96" s="42">
        <f t="shared" si="11"/>
        <v>437.93539878622107</v>
      </c>
      <c r="G96" s="42">
        <f>G97+G98+G100+G101</f>
        <v>292523.49999999994</v>
      </c>
      <c r="H96" s="42">
        <f t="shared" si="11"/>
        <v>343.0246880838627</v>
      </c>
      <c r="I96" s="42">
        <f>D96-март!D95</f>
        <v>82308.59999999998</v>
      </c>
    </row>
    <row r="97" spans="1:9" ht="12.75">
      <c r="A97" s="14" t="s">
        <v>54</v>
      </c>
      <c r="B97" s="43">
        <v>434790.2</v>
      </c>
      <c r="C97" s="43">
        <v>127237.9</v>
      </c>
      <c r="D97" s="43">
        <v>119353.1</v>
      </c>
      <c r="E97" s="36">
        <f aca="true" t="shared" si="12" ref="E97:E114">$D:$D/$B:$B*100</f>
        <v>27.450733710189425</v>
      </c>
      <c r="F97" s="36">
        <f aca="true" t="shared" si="13" ref="F97:F104">$D:$D/$C:$C*100</f>
        <v>93.80310426374533</v>
      </c>
      <c r="G97" s="43">
        <v>112380.1</v>
      </c>
      <c r="H97" s="36">
        <f>$D:$D/$G:$G*100</f>
        <v>106.20483519769068</v>
      </c>
      <c r="I97" s="43">
        <f>D97-март!D96</f>
        <v>34697.70000000001</v>
      </c>
    </row>
    <row r="98" spans="1:9" ht="12.75">
      <c r="A98" s="14" t="s">
        <v>55</v>
      </c>
      <c r="B98" s="43">
        <v>486705.7</v>
      </c>
      <c r="C98" s="43">
        <v>145417.7</v>
      </c>
      <c r="D98" s="43">
        <v>136968.9</v>
      </c>
      <c r="E98" s="36">
        <f t="shared" si="12"/>
        <v>28.142037374947527</v>
      </c>
      <c r="F98" s="36">
        <f t="shared" si="13"/>
        <v>94.18997824886516</v>
      </c>
      <c r="G98" s="43">
        <v>159461.5</v>
      </c>
      <c r="H98" s="36">
        <f>$D:$D/$G:$G*100</f>
        <v>85.89465168708435</v>
      </c>
      <c r="I98" s="43">
        <f>D98-март!D97</f>
        <v>34185.399999999994</v>
      </c>
    </row>
    <row r="99" spans="1:9" ht="12.75">
      <c r="A99" s="14" t="s">
        <v>134</v>
      </c>
      <c r="B99" s="43">
        <v>96444.5</v>
      </c>
      <c r="C99" s="43">
        <v>28288.2</v>
      </c>
      <c r="D99" s="43">
        <v>27482.8</v>
      </c>
      <c r="E99" s="36">
        <f t="shared" si="12"/>
        <v>28.495974368678358</v>
      </c>
      <c r="F99" s="36">
        <f t="shared" si="13"/>
        <v>97.15287646439151</v>
      </c>
      <c r="G99" s="30">
        <v>0</v>
      </c>
      <c r="H99" s="36">
        <v>0</v>
      </c>
      <c r="I99" s="43">
        <f>D99-март!D98</f>
        <v>8321.3</v>
      </c>
    </row>
    <row r="100" spans="1:9" ht="12.75">
      <c r="A100" s="14" t="s">
        <v>56</v>
      </c>
      <c r="B100" s="43">
        <v>38541.1</v>
      </c>
      <c r="C100" s="43">
        <v>5865.2</v>
      </c>
      <c r="D100" s="43">
        <v>3778.2</v>
      </c>
      <c r="E100" s="36">
        <f t="shared" si="12"/>
        <v>9.803041428501002</v>
      </c>
      <c r="F100" s="36">
        <f t="shared" si="13"/>
        <v>64.41724067380481</v>
      </c>
      <c r="G100" s="43">
        <v>8895.1</v>
      </c>
      <c r="H100" s="36">
        <f>$D:$D/$G:$G*100</f>
        <v>42.475070544457054</v>
      </c>
      <c r="I100" s="43">
        <f>D100-март!D99</f>
        <v>1276.5</v>
      </c>
    </row>
    <row r="101" spans="1:9" ht="12.75">
      <c r="A101" s="14" t="s">
        <v>57</v>
      </c>
      <c r="B101" s="43">
        <v>45413.7</v>
      </c>
      <c r="C101" s="43">
        <v>14464.73</v>
      </c>
      <c r="D101" s="35">
        <v>12782.8</v>
      </c>
      <c r="E101" s="36">
        <f t="shared" si="12"/>
        <v>28.147453301536764</v>
      </c>
      <c r="F101" s="36">
        <f t="shared" si="13"/>
        <v>88.3721991354142</v>
      </c>
      <c r="G101" s="35">
        <v>11786.8</v>
      </c>
      <c r="H101" s="36">
        <f>$D:$D/$G:$G*100</f>
        <v>108.45013065463061</v>
      </c>
      <c r="I101" s="43">
        <f>D101-март!D100</f>
        <v>3827.699999999999</v>
      </c>
    </row>
    <row r="102" spans="1:9" ht="25.5">
      <c r="A102" s="17" t="s">
        <v>58</v>
      </c>
      <c r="B102" s="42">
        <f>B103+B104</f>
        <v>161066.4</v>
      </c>
      <c r="C102" s="42">
        <f>C103+C104</f>
        <v>29006.4</v>
      </c>
      <c r="D102" s="42">
        <f>D103+D104</f>
        <v>26100.100000000002</v>
      </c>
      <c r="E102" s="33">
        <f t="shared" si="12"/>
        <v>16.20455911350847</v>
      </c>
      <c r="F102" s="33">
        <f t="shared" si="13"/>
        <v>89.98048706492361</v>
      </c>
      <c r="G102" s="42">
        <f>G103+G104</f>
        <v>29247.9</v>
      </c>
      <c r="H102" s="33">
        <f>$D:$D/$G:$G*100</f>
        <v>89.23751790726855</v>
      </c>
      <c r="I102" s="42">
        <f>D102-март!D101</f>
        <v>7568.700000000004</v>
      </c>
    </row>
    <row r="103" spans="1:9" ht="12.75">
      <c r="A103" s="14" t="s">
        <v>59</v>
      </c>
      <c r="B103" s="43">
        <v>158159.1</v>
      </c>
      <c r="C103" s="43">
        <v>28163</v>
      </c>
      <c r="D103" s="43">
        <v>25256.7</v>
      </c>
      <c r="E103" s="36">
        <f t="shared" si="12"/>
        <v>15.969172813957591</v>
      </c>
      <c r="F103" s="36">
        <f t="shared" si="13"/>
        <v>89.68043177218337</v>
      </c>
      <c r="G103" s="43">
        <v>28227.2</v>
      </c>
      <c r="H103" s="36">
        <f>$D:$D/$G:$G*100</f>
        <v>89.47646241922685</v>
      </c>
      <c r="I103" s="43">
        <f>D103-март!D102</f>
        <v>7314.600000000002</v>
      </c>
    </row>
    <row r="104" spans="1:9" ht="25.5">
      <c r="A104" s="14" t="s">
        <v>60</v>
      </c>
      <c r="B104" s="43">
        <v>2907.3</v>
      </c>
      <c r="C104" s="43">
        <v>843.4</v>
      </c>
      <c r="D104" s="43">
        <v>843.4</v>
      </c>
      <c r="E104" s="36">
        <f t="shared" si="12"/>
        <v>29.009734117566122</v>
      </c>
      <c r="F104" s="36">
        <f t="shared" si="13"/>
        <v>100</v>
      </c>
      <c r="G104" s="43">
        <v>1020.7</v>
      </c>
      <c r="H104" s="36">
        <f>$D:$D/$G:$G*100</f>
        <v>82.62956794356813</v>
      </c>
      <c r="I104" s="43">
        <f>D104-март!D103</f>
        <v>254.10000000000002</v>
      </c>
    </row>
    <row r="105" spans="1:9" ht="12.75">
      <c r="A105" s="17" t="s">
        <v>116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2"/>
        <v>0</v>
      </c>
      <c r="F105" s="33">
        <v>0</v>
      </c>
      <c r="G105" s="42">
        <f>G106</f>
        <v>0</v>
      </c>
      <c r="H105" s="33">
        <v>0</v>
      </c>
      <c r="I105" s="42">
        <f>D105-март!D104</f>
        <v>0</v>
      </c>
    </row>
    <row r="106" spans="1:9" ht="12.75">
      <c r="A106" s="14" t="s">
        <v>117</v>
      </c>
      <c r="B106" s="43">
        <v>44.8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>D106-март!D105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34704.2</v>
      </c>
      <c r="D107" s="42">
        <f>D108+D109+D110+D111+D112</f>
        <v>30942.700000000004</v>
      </c>
      <c r="E107" s="33">
        <f t="shared" si="12"/>
        <v>14.254887769829914</v>
      </c>
      <c r="F107" s="33">
        <f aca="true" t="shared" si="14" ref="F107:F114">$D:$D/$C:$C*100</f>
        <v>89.16125425740978</v>
      </c>
      <c r="G107" s="42">
        <f>G108+G109+G110+G111+G112</f>
        <v>30204.1</v>
      </c>
      <c r="H107" s="33">
        <f>$D:$D/$G:$G*100</f>
        <v>102.44536337781958</v>
      </c>
      <c r="I107" s="42">
        <f>D107-март!D106</f>
        <v>11382.500000000007</v>
      </c>
    </row>
    <row r="108" spans="1:9" ht="12.75">
      <c r="A108" s="14" t="s">
        <v>62</v>
      </c>
      <c r="B108" s="43">
        <v>800</v>
      </c>
      <c r="C108" s="43">
        <v>165.6</v>
      </c>
      <c r="D108" s="43">
        <v>165.6</v>
      </c>
      <c r="E108" s="36">
        <f t="shared" si="12"/>
        <v>20.7</v>
      </c>
      <c r="F108" s="36">
        <f t="shared" si="14"/>
        <v>100</v>
      </c>
      <c r="G108" s="43">
        <v>158.6</v>
      </c>
      <c r="H108" s="36">
        <f>$D:$D/$G:$G*100</f>
        <v>104.41361916771751</v>
      </c>
      <c r="I108" s="43">
        <f>D108-март!D107</f>
        <v>74.8</v>
      </c>
    </row>
    <row r="109" spans="1:9" ht="12.75">
      <c r="A109" s="14" t="s">
        <v>63</v>
      </c>
      <c r="B109" s="43">
        <v>48225</v>
      </c>
      <c r="C109" s="43">
        <v>12630.7</v>
      </c>
      <c r="D109" s="43">
        <v>12630.7</v>
      </c>
      <c r="E109" s="36">
        <f t="shared" si="12"/>
        <v>26.191187143597723</v>
      </c>
      <c r="F109" s="36">
        <f t="shared" si="14"/>
        <v>100</v>
      </c>
      <c r="G109" s="43">
        <v>12919.9</v>
      </c>
      <c r="H109" s="36">
        <f>$D:$D/$G:$G*100</f>
        <v>97.76159258198594</v>
      </c>
      <c r="I109" s="43">
        <f>D109-март!D108</f>
        <v>3915.7000000000007</v>
      </c>
    </row>
    <row r="110" spans="1:9" ht="12.75">
      <c r="A110" s="14" t="s">
        <v>64</v>
      </c>
      <c r="B110" s="43">
        <v>27308</v>
      </c>
      <c r="C110" s="43">
        <v>10216.7</v>
      </c>
      <c r="D110" s="43">
        <v>7797.5</v>
      </c>
      <c r="E110" s="36">
        <f t="shared" si="12"/>
        <v>28.5539036179874</v>
      </c>
      <c r="F110" s="36">
        <f t="shared" si="14"/>
        <v>76.32112130139869</v>
      </c>
      <c r="G110" s="43">
        <v>7129.5</v>
      </c>
      <c r="H110" s="36">
        <f>$D:$D/$G:$G*100</f>
        <v>109.369521004278</v>
      </c>
      <c r="I110" s="43">
        <f>D110-март!D109</f>
        <v>2955.8999999999996</v>
      </c>
    </row>
    <row r="111" spans="1:9" ht="12.75">
      <c r="A111" s="14" t="s">
        <v>65</v>
      </c>
      <c r="B111" s="35">
        <v>115100.4</v>
      </c>
      <c r="C111" s="35">
        <v>2989.5</v>
      </c>
      <c r="D111" s="35">
        <v>1852.5</v>
      </c>
      <c r="E111" s="36">
        <f t="shared" si="12"/>
        <v>1.6094644327908505</v>
      </c>
      <c r="F111" s="36">
        <f t="shared" si="14"/>
        <v>61.966884094330155</v>
      </c>
      <c r="G111" s="35">
        <v>1730.8</v>
      </c>
      <c r="H111" s="36">
        <v>0</v>
      </c>
      <c r="I111" s="43">
        <f>D111-март!D110</f>
        <v>814.5999999999999</v>
      </c>
    </row>
    <row r="112" spans="1:9" ht="12.75">
      <c r="A112" s="14" t="s">
        <v>66</v>
      </c>
      <c r="B112" s="43">
        <v>25633.9</v>
      </c>
      <c r="C112" s="43">
        <v>8701.7</v>
      </c>
      <c r="D112" s="43">
        <v>8496.4</v>
      </c>
      <c r="E112" s="36">
        <f t="shared" si="12"/>
        <v>33.14517104303285</v>
      </c>
      <c r="F112" s="36">
        <f t="shared" si="14"/>
        <v>97.6406908994794</v>
      </c>
      <c r="G112" s="43">
        <v>8265.3</v>
      </c>
      <c r="H112" s="36">
        <f>$D:$D/$G:$G*100</f>
        <v>102.79602676248896</v>
      </c>
      <c r="I112" s="43">
        <f>D112-март!D111</f>
        <v>3621.5</v>
      </c>
    </row>
    <row r="113" spans="1:9" ht="12.75">
      <c r="A113" s="17" t="s">
        <v>73</v>
      </c>
      <c r="B113" s="34">
        <f>B114+B115+B116</f>
        <v>29418.899999999998</v>
      </c>
      <c r="C113" s="34">
        <f>C114+C115+C116</f>
        <v>9753.1</v>
      </c>
      <c r="D113" s="34">
        <f>D114+D115+D116</f>
        <v>9577.7</v>
      </c>
      <c r="E113" s="33">
        <f t="shared" si="12"/>
        <v>32.55628184602416</v>
      </c>
      <c r="F113" s="33">
        <f t="shared" si="14"/>
        <v>98.20159744081369</v>
      </c>
      <c r="G113" s="34">
        <f>G114+G115+G116</f>
        <v>8586.8</v>
      </c>
      <c r="H113" s="33">
        <f>$D:$D/$G:$G*100</f>
        <v>111.5398052825267</v>
      </c>
      <c r="I113" s="42">
        <f>D113-март!D112</f>
        <v>2310.7000000000007</v>
      </c>
    </row>
    <row r="114" spans="1:9" ht="12.75">
      <c r="A114" s="51" t="s">
        <v>74</v>
      </c>
      <c r="B114" s="35">
        <v>26382.8</v>
      </c>
      <c r="C114" s="35">
        <v>8726.1</v>
      </c>
      <c r="D114" s="35">
        <v>8591.6</v>
      </c>
      <c r="E114" s="36">
        <f t="shared" si="12"/>
        <v>32.565156086541236</v>
      </c>
      <c r="F114" s="36">
        <f t="shared" si="14"/>
        <v>98.45864704736366</v>
      </c>
      <c r="G114" s="35">
        <v>7586.3</v>
      </c>
      <c r="H114" s="36">
        <f>$D:$D/$G:$G*100</f>
        <v>113.2515191859009</v>
      </c>
      <c r="I114" s="43">
        <f>D114-март!D113</f>
        <v>2001.2000000000007</v>
      </c>
    </row>
    <row r="115" spans="1:9" ht="24.75" customHeight="1" hidden="1">
      <c r="A115" s="18" t="s">
        <v>75</v>
      </c>
      <c r="B115" s="35"/>
      <c r="C115" s="35"/>
      <c r="D115" s="35"/>
      <c r="E115" s="36">
        <v>0</v>
      </c>
      <c r="F115" s="36">
        <v>0</v>
      </c>
      <c r="G115" s="35">
        <v>0</v>
      </c>
      <c r="H115" s="36">
        <v>0</v>
      </c>
      <c r="I115" s="43">
        <f>D115-март!D114</f>
        <v>0</v>
      </c>
    </row>
    <row r="116" spans="1:9" ht="25.5">
      <c r="A116" s="18" t="s">
        <v>85</v>
      </c>
      <c r="B116" s="35">
        <v>3036.1</v>
      </c>
      <c r="C116" s="35">
        <v>1027</v>
      </c>
      <c r="D116" s="35">
        <v>986.1</v>
      </c>
      <c r="E116" s="36">
        <f>$D:$D/$B:$B*100</f>
        <v>32.47916735285399</v>
      </c>
      <c r="F116" s="36">
        <f>$D:$D/$C:$C*100</f>
        <v>96.01752677702045</v>
      </c>
      <c r="G116" s="35">
        <v>1000.5</v>
      </c>
      <c r="H116" s="36">
        <f>$D:$D/$G:$G*100</f>
        <v>98.56071964017991</v>
      </c>
      <c r="I116" s="43">
        <f>D116-март!D115</f>
        <v>309.5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D117-март!D116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D118-март!D117</f>
        <v>0</v>
      </c>
    </row>
    <row r="119" spans="1:9" ht="33.75" customHeight="1">
      <c r="A119" s="20" t="s">
        <v>67</v>
      </c>
      <c r="B119" s="42">
        <f>B74+B83+B84+B85+B91+B96+B102+B105+B107+B113+B117</f>
        <v>1951467</v>
      </c>
      <c r="C119" s="42">
        <f>C74+C83+C84+C85+C91+C96+C102+C105+C107+C113+C117</f>
        <v>488606.73</v>
      </c>
      <c r="D119" s="42">
        <f>D74+D83+D84+D85+D91+D96+D102+D105+D107+D113+D117</f>
        <v>448127.8</v>
      </c>
      <c r="E119" s="33">
        <f>$D:$D/$B:$B*100</f>
        <v>22.963637099679367</v>
      </c>
      <c r="F119" s="33">
        <f>$D:$D/$C:$C*100</f>
        <v>91.71543748486641</v>
      </c>
      <c r="G119" s="42">
        <f>G74+G83+G84+G85+G91+G96+G102+G105+G107+G113+G117</f>
        <v>413475.79999999993</v>
      </c>
      <c r="H119" s="33">
        <f>$D:$D/$G:$G*100</f>
        <v>108.38065976291722</v>
      </c>
      <c r="I119" s="42">
        <f>D119-март!D118</f>
        <v>119880.19999999995</v>
      </c>
    </row>
    <row r="120" spans="1:9" ht="26.25" customHeight="1">
      <c r="A120" s="21" t="s">
        <v>68</v>
      </c>
      <c r="B120" s="37">
        <f>B72-B119</f>
        <v>-46559.05000000028</v>
      </c>
      <c r="C120" s="37">
        <f>C72-C119</f>
        <v>60390.45000000007</v>
      </c>
      <c r="D120" s="37">
        <f>D72-D119</f>
        <v>96528.65000000008</v>
      </c>
      <c r="E120" s="37"/>
      <c r="F120" s="37"/>
      <c r="G120" s="37">
        <f>G72-G119</f>
        <v>65413.38000000012</v>
      </c>
      <c r="H120" s="37"/>
      <c r="I120" s="37">
        <f>I72-I119</f>
        <v>61981.96000000005</v>
      </c>
    </row>
    <row r="121" spans="1:9" ht="24" customHeight="1">
      <c r="A121" s="3" t="s">
        <v>69</v>
      </c>
      <c r="B121" s="35" t="s">
        <v>145</v>
      </c>
      <c r="C121" s="35"/>
      <c r="D121" s="35"/>
      <c r="E121" s="35"/>
      <c r="F121" s="35"/>
      <c r="G121" s="35"/>
      <c r="H121" s="34"/>
      <c r="I121" s="35"/>
    </row>
    <row r="122" spans="1:9" ht="12.75">
      <c r="A122" s="8" t="s">
        <v>70</v>
      </c>
      <c r="B122" s="34">
        <f>B124+B125</f>
        <v>7828</v>
      </c>
      <c r="C122" s="35"/>
      <c r="D122" s="34">
        <f>-D71+D119</f>
        <v>448204.05</v>
      </c>
      <c r="E122" s="35"/>
      <c r="F122" s="35"/>
      <c r="G122" s="47"/>
      <c r="H122" s="44"/>
      <c r="I122" s="42">
        <f>I124+I125</f>
        <v>61982.2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39568.7</v>
      </c>
      <c r="E124" s="35"/>
      <c r="F124" s="35"/>
      <c r="G124" s="35"/>
      <c r="H124" s="44"/>
      <c r="I124" s="43">
        <f>D124-март!D123</f>
        <v>38032.399999999994</v>
      </c>
    </row>
    <row r="125" spans="1:9" ht="12.75">
      <c r="A125" s="3" t="s">
        <v>72</v>
      </c>
      <c r="B125" s="35">
        <v>7817</v>
      </c>
      <c r="C125" s="35"/>
      <c r="D125" s="35">
        <v>39788.5</v>
      </c>
      <c r="E125" s="35"/>
      <c r="F125" s="35"/>
      <c r="G125" s="35"/>
      <c r="H125" s="44"/>
      <c r="I125" s="43">
        <f>D125-март!D124</f>
        <v>23949.8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35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2017-05-11T02:24:40Z</cp:lastPrinted>
  <dcterms:created xsi:type="dcterms:W3CDTF">2010-09-10T01:16:58Z</dcterms:created>
  <dcterms:modified xsi:type="dcterms:W3CDTF">2017-05-11T02:25:10Z</dcterms:modified>
  <cp:category/>
  <cp:version/>
  <cp:contentType/>
  <cp:contentStatus/>
</cp:coreProperties>
</file>