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9"/>
  </bookViews>
  <sheets>
    <sheet name="Январь  " sheetId="1" r:id="rId1"/>
    <sheet name="Февраль " sheetId="2" r:id="rId2"/>
    <sheet name="Март" sheetId="3" r:id="rId3"/>
    <sheet name="Апрель 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>
    <definedName name="_xlnm._FilterDatabase" localSheetId="7" hidden="1">'Август'!$A$7:$I$125</definedName>
    <definedName name="_xlnm._FilterDatabase" localSheetId="3" hidden="1">'Апрель '!$A$7:$I$124</definedName>
    <definedName name="_xlnm._FilterDatabase" localSheetId="6" hidden="1">'Июль'!$A$7:$I$125</definedName>
    <definedName name="_xlnm._FilterDatabase" localSheetId="5" hidden="1">'Июнь'!$A$7:$I$125</definedName>
    <definedName name="_xlnm._FilterDatabase" localSheetId="4" hidden="1">'май'!$A$7:$I$125</definedName>
    <definedName name="_xlnm._FilterDatabase" localSheetId="2" hidden="1">'Март'!$A$7:$I$124</definedName>
    <definedName name="_xlnm._FilterDatabase" localSheetId="9" hidden="1">'Октябрь'!$A$7:$I$125</definedName>
    <definedName name="_xlnm._FilterDatabase" localSheetId="8" hidden="1">'Сентябрь'!$A$7:$I$125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7">'Август'!$4:$5</definedName>
    <definedName name="_xlnm.Print_Titles" localSheetId="3">'Апрель 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 '!$4:$5</definedName>
    <definedName name="_xlnm.Print_Titles" localSheetId="0">'Январь  '!$4:$5</definedName>
  </definedNames>
  <calcPr fullCalcOnLoad="1" refMode="R1C1"/>
</workbook>
</file>

<file path=xl/sharedStrings.xml><?xml version="1.0" encoding="utf-8"?>
<sst xmlns="http://schemas.openxmlformats.org/spreadsheetml/2006/main" count="1341" uniqueCount="170">
  <si>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</si>
  <si>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</si>
  <si>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</si>
  <si>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</si>
  <si>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</si>
  <si>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</si>
  <si>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</si>
  <si>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</si>
  <si>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</si>
  <si>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</si>
  <si>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</si>
  <si>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</si>
  <si>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</si>
  <si>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</si>
  <si>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</si>
  <si>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</si>
  <si>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</si>
  <si>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</si>
  <si>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</si>
  <si>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</si>
  <si>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</si>
  <si>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</si>
  <si>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</si>
  <si>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</si>
  <si>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</si>
  <si>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</si>
  <si>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</si>
  <si>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</si>
  <si>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</si>
  <si>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</si>
  <si>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</si>
  <si>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</si>
  <si>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</si>
  <si>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</si>
  <si>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</si>
  <si>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</si>
  <si>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</si>
  <si>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</si>
  <si>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</si>
  <si>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</si>
  <si>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</si>
  <si>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</si>
  <si>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</si>
  <si>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</si>
  <si>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</si>
  <si>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</si>
  <si>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</si>
  <si>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</si>
  <si>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</si>
  <si>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</si>
  <si>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</si>
  <si>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</si>
  <si>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</si>
  <si>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</si>
  <si>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</si>
  <si>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</si>
  <si>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</si>
  <si>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</si>
  <si>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</si>
  <si>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</si>
  <si>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</si>
  <si>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</si>
  <si>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</si>
  <si>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</si>
  <si>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</si>
  <si>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</si>
  <si>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</si>
  <si>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</si>
  <si>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</si>
  <si>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</si>
  <si>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</si>
  <si>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</si>
  <si>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</si>
  <si>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</si>
  <si>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</si>
  <si>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</si>
  <si>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</si>
  <si>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</si>
  <si>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</si>
  <si>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</si>
  <si>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</si>
  <si>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</si>
  <si>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</si>
  <si>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</si>
  <si>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</si>
  <si>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</si>
  <si>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</si>
  <si>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</si>
  <si>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</si>
  <si>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</si>
  <si>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</si>
  <si>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</si>
  <si>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</si>
  <si>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</si>
  <si>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</si>
  <si>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</si>
  <si>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</si>
  <si>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</si>
  <si>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</si>
  <si>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</si>
  <si>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</si>
  <si>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</si>
  <si>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</si>
  <si>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</si>
  <si>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</si>
  <si>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</si>
  <si>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</si>
  <si>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</si>
  <si>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</si>
  <si>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</si>
  <si>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</si>
  <si>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</si>
  <si>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</si>
  <si>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</si>
  <si>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</si>
  <si>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</si>
  <si>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</si>
  <si>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</si>
  <si>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</si>
  <si>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</si>
  <si>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</si>
  <si>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</si>
  <si>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</si>
  <si>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</si>
  <si>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</si>
  <si>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</si>
  <si>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</si>
  <si>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</si>
  <si>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</si>
  <si>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</si>
  <si>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</si>
  <si>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</si>
  <si>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</si>
  <si>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</si>
  <si>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</si>
  <si>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</si>
  <si>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</si>
  <si>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</si>
  <si>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</si>
  <si>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</si>
  <si>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</si>
  <si>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</si>
  <si>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</si>
  <si>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</si>
  <si>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</si>
  <si>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</si>
  <si>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</si>
  <si>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</si>
  <si>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</si>
  <si>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</si>
  <si>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</si>
  <si>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</si>
  <si>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</si>
  <si>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</si>
  <si>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</si>
  <si>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</si>
  <si>
    <t>на 01 июня 2015 года</t>
  </si>
  <si>
    <t>План за 5 месяца 2015 г.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</si>
  <si>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</si>
  <si>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 01 июля 2015 года</t>
  </si>
  <si>
    <t>План за 6 месяцев 2015 г.</t>
  </si>
  <si>
    <t>на 01 августа 2015 года</t>
  </si>
  <si>
    <t>План за 7 месяцев 2015 г.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</si>
  <si>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</si>
  <si>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 01 сентября 2015 года</t>
  </si>
  <si>
    <t>План за 8 месяцев 2015 г.</t>
  </si>
  <si>
    <t>на 01 октября 2015 года</t>
  </si>
  <si>
    <t>План за 9 месяцев 2015 г.</t>
  </si>
  <si>
    <t>на 01 ноября 2015 года</t>
  </si>
  <si>
    <t>План за 10 месяцев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</si>
</sst>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105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4" t="s">
        <v>82</v>
      </c>
      <c r="B9" s="61">
        <f>B11+B12+B13+B14</f>
        <v>213968.80000000002</v>
      </c>
      <c r="C9" s="61">
        <f>C11+C12+C13+C14</f>
        <v>9711.300000000001</v>
      </c>
      <c r="D9" s="61">
        <f>D11+D12+D13+D14</f>
        <v>9074.93</v>
      </c>
      <c r="E9" s="63">
        <f>$D:$D/$B:$B*100</f>
        <v>4.241239844313751</v>
      </c>
      <c r="F9" s="61">
        <f>$D:$D/$C:$C*100</f>
        <v>93.44711830547918</v>
      </c>
      <c r="G9" s="61">
        <f>G11+G12+G13+G14</f>
        <v>11445.679999999998</v>
      </c>
      <c r="H9" s="63">
        <f>$D:$D/$G:$G*100</f>
        <v>79.28694494341971</v>
      </c>
      <c r="I9" s="61">
        <f>I11+I12+I13+I14</f>
        <v>9074.93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 aca="true" t="shared" si="5" ref="H37:H50"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 t="shared" si="5"/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 t="shared" si="5"/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 t="shared" si="5"/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 t="shared" si="5"/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t="shared" si="5"/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5" t="s">
        <v>34</v>
      </c>
      <c r="B67" s="66"/>
      <c r="C67" s="66"/>
      <c r="D67" s="66"/>
      <c r="E67" s="66"/>
      <c r="F67" s="66"/>
      <c r="G67" s="66"/>
      <c r="H67" s="66"/>
      <c r="I67" s="67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 aca="true" t="shared" si="10" ref="H69:H112"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 t="shared" si="10"/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 t="shared" si="10"/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 t="shared" si="10"/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 t="shared" si="10"/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 t="shared" si="10"/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 t="shared" si="10"/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 t="shared" si="10"/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 t="shared" si="10"/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t="shared" si="10"/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 t="shared" si="10"/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 t="shared" si="10"/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 t="shared" si="10"/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 t="shared" si="10"/>
        <v>0</v>
      </c>
      <c r="I104" s="37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 t="shared" si="10"/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 t="shared" si="10"/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 t="shared" si="10"/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 t="shared" si="10"/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C9:C10"/>
    <mergeCell ref="D9:D10"/>
    <mergeCell ref="E9:E10"/>
    <mergeCell ref="F9:F10"/>
    <mergeCell ref="G9:G10"/>
    <mergeCell ref="H9:H10"/>
    <mergeCell ref="I9:I10"/>
    <mergeCell ref="A67:I67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8" sqref="G68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168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172862.89999999997</v>
      </c>
      <c r="D7" s="35">
        <f>D8+D9</f>
        <v>155399.05</v>
      </c>
      <c r="E7" s="35">
        <f>$D:$D/$B:$B*100</f>
        <v>69.83410927262432</v>
      </c>
      <c r="F7" s="35">
        <f>$D:$D/$C:$C*100</f>
        <v>89.89728275992131</v>
      </c>
      <c r="G7" s="35">
        <f>G8+G9</f>
        <v>201642.09999999998</v>
      </c>
      <c r="H7" s="35">
        <f>$D:$D/$G:$G*100</f>
        <v>77.06676829888202</v>
      </c>
      <c r="I7" s="35">
        <f>I8+I9</f>
        <v>18135.010000000002</v>
      </c>
    </row>
    <row r="8" spans="1:9" ht="25.5">
      <c r="A8" s="4" t="s">
        <v>5</v>
      </c>
      <c r="B8" s="36">
        <v>8557.2</v>
      </c>
      <c r="C8" s="36">
        <v>7117.4</v>
      </c>
      <c r="D8" s="58">
        <v>4609.08</v>
      </c>
      <c r="E8" s="35">
        <f>$D:$D/$B:$B*100</f>
        <v>53.86201093815733</v>
      </c>
      <c r="F8" s="35">
        <f>$D:$D/$C:$C*100</f>
        <v>64.75791721696125</v>
      </c>
      <c r="G8" s="36">
        <v>7099.41</v>
      </c>
      <c r="H8" s="35">
        <f>$D:$D/$G:$G*100</f>
        <v>64.92201464628751</v>
      </c>
      <c r="I8" s="58">
        <v>377.13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165745.49999999997</v>
      </c>
      <c r="D9" s="61">
        <f>D11+D12+D13+D14</f>
        <v>150789.97</v>
      </c>
      <c r="E9" s="63">
        <f>$D:$D/$B:$B*100</f>
        <v>70.47287735408152</v>
      </c>
      <c r="F9" s="61">
        <f>$D:$D/$C:$C*100</f>
        <v>90.97681083347663</v>
      </c>
      <c r="G9" s="61">
        <f>G11+G12+G13+G14</f>
        <v>194542.68999999997</v>
      </c>
      <c r="H9" s="63">
        <f>$D:$D/$G:$G*100</f>
        <v>77.50996452243979</v>
      </c>
      <c r="I9" s="61">
        <f>I11+I12+I13+I14</f>
        <v>17757.88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157177.4</v>
      </c>
      <c r="D11" s="59">
        <v>146125.99</v>
      </c>
      <c r="E11" s="35">
        <f aca="true" t="shared" si="0" ref="E11:E30">$D:$D/$B:$B*100</f>
        <v>71.2178821102867</v>
      </c>
      <c r="F11" s="35">
        <f aca="true" t="shared" si="1" ref="F11:F18">$D:$D/$C:$C*100</f>
        <v>92.96883012443264</v>
      </c>
      <c r="G11" s="37">
        <v>186847.96</v>
      </c>
      <c r="H11" s="35">
        <f>$D:$D/$G:$G*100</f>
        <v>78.20582574195618</v>
      </c>
      <c r="I11" s="37">
        <v>17269.72</v>
      </c>
    </row>
    <row r="12" spans="1:9" ht="89.25">
      <c r="A12" s="2" t="s">
        <v>87</v>
      </c>
      <c r="B12" s="37">
        <v>3157.1</v>
      </c>
      <c r="C12" s="37">
        <v>3000.8</v>
      </c>
      <c r="D12" s="37">
        <v>1871.34</v>
      </c>
      <c r="E12" s="35">
        <f t="shared" si="0"/>
        <v>59.27401729435241</v>
      </c>
      <c r="F12" s="35">
        <f t="shared" si="1"/>
        <v>62.361370301253</v>
      </c>
      <c r="G12" s="37">
        <v>1968.58</v>
      </c>
      <c r="H12" s="35">
        <f>$D:$D/$G:$G*100</f>
        <v>95.06039886618781</v>
      </c>
      <c r="I12" s="37">
        <v>395.25</v>
      </c>
    </row>
    <row r="13" spans="1:9" ht="25.5">
      <c r="A13" s="3" t="s">
        <v>88</v>
      </c>
      <c r="B13" s="37">
        <v>5236.4</v>
      </c>
      <c r="C13" s="37">
        <v>5206.3</v>
      </c>
      <c r="D13" s="37">
        <v>2520</v>
      </c>
      <c r="E13" s="35">
        <f t="shared" si="0"/>
        <v>48.12466580093194</v>
      </c>
      <c r="F13" s="35">
        <f t="shared" si="1"/>
        <v>48.402896490790006</v>
      </c>
      <c r="G13" s="37">
        <v>5726.15</v>
      </c>
      <c r="H13" s="35">
        <f>$D:$D/$G:$G*100</f>
        <v>44.008627088008524</v>
      </c>
      <c r="I13" s="37">
        <v>47.24</v>
      </c>
    </row>
    <row r="14" spans="1:9" ht="65.25" customHeight="1">
      <c r="A14" s="7" t="s">
        <v>91</v>
      </c>
      <c r="B14" s="37">
        <v>393.7</v>
      </c>
      <c r="C14" s="52">
        <v>361</v>
      </c>
      <c r="D14" s="37">
        <v>272.64</v>
      </c>
      <c r="E14" s="35">
        <f t="shared" si="0"/>
        <v>69.250698501397</v>
      </c>
      <c r="F14" s="35">
        <f t="shared" si="1"/>
        <v>75.52354570637118</v>
      </c>
      <c r="G14" s="37">
        <v>0</v>
      </c>
      <c r="H14" s="35">
        <v>0</v>
      </c>
      <c r="I14" s="37">
        <v>45.67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14401.579999999998</v>
      </c>
      <c r="D15" s="45">
        <f>D16+D17+D18+D19</f>
        <v>16970.18</v>
      </c>
      <c r="E15" s="35">
        <f t="shared" si="0"/>
        <v>75.98487124574017</v>
      </c>
      <c r="F15" s="35">
        <f t="shared" si="1"/>
        <v>117.83554304458264</v>
      </c>
      <c r="G15" s="45">
        <f>G16+G17+G18+G19</f>
        <v>13418.81</v>
      </c>
      <c r="H15" s="35">
        <f>$D:$D/$G:$G*100</f>
        <v>126.46561058692984</v>
      </c>
      <c r="I15" s="45">
        <f>I16+I17+I18+I19</f>
        <v>1914.42</v>
      </c>
    </row>
    <row r="16" spans="1:9" ht="37.5" customHeight="1">
      <c r="A16" s="10" t="s">
        <v>99</v>
      </c>
      <c r="B16" s="37">
        <v>6898.65</v>
      </c>
      <c r="C16" s="52">
        <v>4464.1</v>
      </c>
      <c r="D16" s="37">
        <v>5799.98</v>
      </c>
      <c r="E16" s="35">
        <f t="shared" si="0"/>
        <v>84.07413044581186</v>
      </c>
      <c r="F16" s="35">
        <f t="shared" si="1"/>
        <v>129.9249568782061</v>
      </c>
      <c r="G16" s="37">
        <v>5109.09</v>
      </c>
      <c r="H16" s="35">
        <f>$D:$D/$G:$G*100</f>
        <v>113.52276041330256</v>
      </c>
      <c r="I16" s="37">
        <v>632.87</v>
      </c>
    </row>
    <row r="17" spans="1:9" ht="56.25" customHeight="1">
      <c r="A17" s="10" t="s">
        <v>100</v>
      </c>
      <c r="B17" s="37">
        <v>196.8</v>
      </c>
      <c r="C17" s="52">
        <v>162.8</v>
      </c>
      <c r="D17" s="37">
        <v>158.55</v>
      </c>
      <c r="E17" s="35">
        <f t="shared" si="0"/>
        <v>80.5640243902439</v>
      </c>
      <c r="F17" s="35">
        <f t="shared" si="1"/>
        <v>97.3894348894349</v>
      </c>
      <c r="G17" s="37">
        <v>112.35</v>
      </c>
      <c r="H17" s="35">
        <f>$D:$D/$G:$G*100</f>
        <v>141.12149532710282</v>
      </c>
      <c r="I17" s="37">
        <v>18.22</v>
      </c>
    </row>
    <row r="18" spans="1:9" ht="55.5" customHeight="1">
      <c r="A18" s="10" t="s">
        <v>101</v>
      </c>
      <c r="B18" s="37">
        <v>15014.98</v>
      </c>
      <c r="C18" s="52">
        <v>9625.88</v>
      </c>
      <c r="D18" s="37">
        <v>11573.92</v>
      </c>
      <c r="E18" s="35">
        <f t="shared" si="0"/>
        <v>77.08248695635959</v>
      </c>
      <c r="F18" s="35">
        <f t="shared" si="1"/>
        <v>120.23752633525456</v>
      </c>
      <c r="G18" s="37">
        <v>8504.65</v>
      </c>
      <c r="H18" s="35">
        <f>$D:$D/$G:$G*100</f>
        <v>136.08931584486135</v>
      </c>
      <c r="I18" s="37">
        <v>1207.23</v>
      </c>
    </row>
    <row r="19" spans="1:9" ht="54" customHeight="1">
      <c r="A19" s="10" t="s">
        <v>102</v>
      </c>
      <c r="B19" s="37">
        <v>223.2</v>
      </c>
      <c r="C19" s="52">
        <v>148.8</v>
      </c>
      <c r="D19" s="37">
        <v>-562.27</v>
      </c>
      <c r="E19" s="35">
        <f t="shared" si="0"/>
        <v>-251.913082437276</v>
      </c>
      <c r="F19" s="35">
        <v>0</v>
      </c>
      <c r="G19" s="37">
        <v>-307.28</v>
      </c>
      <c r="H19" s="35">
        <v>0</v>
      </c>
      <c r="I19" s="37">
        <v>56.1</v>
      </c>
    </row>
    <row r="20" spans="1:9" ht="12.75">
      <c r="A20" s="8" t="s">
        <v>7</v>
      </c>
      <c r="B20" s="45">
        <f>B21+B22+B23</f>
        <v>42423.4</v>
      </c>
      <c r="C20" s="45">
        <f>C21+C22+C23</f>
        <v>39679.4</v>
      </c>
      <c r="D20" s="45">
        <f>D21+D22+D23</f>
        <v>38160.229999999996</v>
      </c>
      <c r="E20" s="35">
        <f t="shared" si="0"/>
        <v>89.95089973929481</v>
      </c>
      <c r="F20" s="35">
        <f aca="true" t="shared" si="2" ref="F20:F30">$D:$D/$C:$C*100</f>
        <v>96.17138868027237</v>
      </c>
      <c r="G20" s="45">
        <f>G21+G22+G23</f>
        <v>35633.85</v>
      </c>
      <c r="H20" s="35">
        <f aca="true" t="shared" si="3" ref="H20:H31">$D:$D/$G:$G*100</f>
        <v>107.08983171899753</v>
      </c>
      <c r="I20" s="45">
        <f>I21+I22+I23</f>
        <v>8473.93</v>
      </c>
    </row>
    <row r="21" spans="1:9" ht="18.75" customHeight="1">
      <c r="A21" s="5" t="s">
        <v>109</v>
      </c>
      <c r="B21" s="37">
        <v>41190.5</v>
      </c>
      <c r="C21" s="37">
        <v>38944.4</v>
      </c>
      <c r="D21" s="37">
        <v>37427.53</v>
      </c>
      <c r="E21" s="35">
        <f t="shared" si="0"/>
        <v>90.86447117660626</v>
      </c>
      <c r="F21" s="35">
        <f t="shared" si="2"/>
        <v>96.10503692443586</v>
      </c>
      <c r="G21" s="37">
        <v>34929.24</v>
      </c>
      <c r="H21" s="35">
        <f t="shared" si="3"/>
        <v>107.1524316017182</v>
      </c>
      <c r="I21" s="37">
        <v>8460.75</v>
      </c>
    </row>
    <row r="22" spans="1:9" ht="12.75">
      <c r="A22" s="3" t="s">
        <v>107</v>
      </c>
      <c r="B22" s="37">
        <v>270.6</v>
      </c>
      <c r="C22" s="37">
        <v>270.6</v>
      </c>
      <c r="D22" s="37">
        <v>331.02</v>
      </c>
      <c r="E22" s="35">
        <f t="shared" si="0"/>
        <v>122.3281596452328</v>
      </c>
      <c r="F22" s="35">
        <f t="shared" si="2"/>
        <v>122.3281596452328</v>
      </c>
      <c r="G22" s="37">
        <v>270.61</v>
      </c>
      <c r="H22" s="35">
        <f t="shared" si="3"/>
        <v>122.32363918554377</v>
      </c>
      <c r="I22" s="37">
        <v>0</v>
      </c>
    </row>
    <row r="23" spans="1:9" ht="27" customHeight="1">
      <c r="A23" s="3" t="s">
        <v>108</v>
      </c>
      <c r="B23" s="37">
        <v>962.3</v>
      </c>
      <c r="C23" s="37">
        <v>464.4</v>
      </c>
      <c r="D23" s="37">
        <v>401.68</v>
      </c>
      <c r="E23" s="35">
        <f t="shared" si="0"/>
        <v>41.741660604801</v>
      </c>
      <c r="F23" s="35">
        <f t="shared" si="2"/>
        <v>86.4944013781223</v>
      </c>
      <c r="G23" s="37">
        <v>434</v>
      </c>
      <c r="H23" s="35">
        <f t="shared" si="3"/>
        <v>92.55299539170507</v>
      </c>
      <c r="I23" s="37">
        <v>13.18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20285.96</v>
      </c>
      <c r="D24" s="45">
        <f>$25:$25+$26:$26</f>
        <v>19829.11</v>
      </c>
      <c r="E24" s="35">
        <f t="shared" si="0"/>
        <v>78.45438323699194</v>
      </c>
      <c r="F24" s="35">
        <f t="shared" si="2"/>
        <v>97.74794981356565</v>
      </c>
      <c r="G24" s="45">
        <f>$25:$25+$26:$26</f>
        <v>17628.97</v>
      </c>
      <c r="H24" s="35">
        <f t="shared" si="3"/>
        <v>112.4802526750003</v>
      </c>
      <c r="I24" s="45">
        <f>$25:$25+$26:$26</f>
        <v>3520.86</v>
      </c>
    </row>
    <row r="25" spans="1:9" ht="12.75">
      <c r="A25" s="3" t="s">
        <v>9</v>
      </c>
      <c r="B25" s="37">
        <v>7385.4</v>
      </c>
      <c r="C25" s="37">
        <v>5566.26</v>
      </c>
      <c r="D25" s="37">
        <v>6516.71</v>
      </c>
      <c r="E25" s="35">
        <f t="shared" si="0"/>
        <v>88.23773932353022</v>
      </c>
      <c r="F25" s="35">
        <f t="shared" si="2"/>
        <v>117.07519950559262</v>
      </c>
      <c r="G25" s="37">
        <v>5051.83</v>
      </c>
      <c r="H25" s="35">
        <f t="shared" si="3"/>
        <v>128.99701692258054</v>
      </c>
      <c r="I25" s="37">
        <v>1392.48</v>
      </c>
    </row>
    <row r="26" spans="1:9" ht="12.75">
      <c r="A26" s="3" t="s">
        <v>10</v>
      </c>
      <c r="B26" s="37">
        <v>17889.3</v>
      </c>
      <c r="C26" s="37">
        <v>14719.7</v>
      </c>
      <c r="D26" s="37">
        <v>13312.4</v>
      </c>
      <c r="E26" s="35">
        <f t="shared" si="0"/>
        <v>74.415432688814</v>
      </c>
      <c r="F26" s="35">
        <f t="shared" si="2"/>
        <v>90.43934319313573</v>
      </c>
      <c r="G26" s="37">
        <v>12577.14</v>
      </c>
      <c r="H26" s="35">
        <f t="shared" si="3"/>
        <v>105.84600314538916</v>
      </c>
      <c r="I26" s="37">
        <v>2128.38</v>
      </c>
    </row>
    <row r="27" spans="1:9" ht="12.75">
      <c r="A27" s="6" t="s">
        <v>11</v>
      </c>
      <c r="B27" s="45">
        <f>B28+B29+B30</f>
        <v>21506.7</v>
      </c>
      <c r="C27" s="45">
        <f>C28+C29+C30</f>
        <v>16666.7</v>
      </c>
      <c r="D27" s="45">
        <f>D28+D29+D30</f>
        <v>14301</v>
      </c>
      <c r="E27" s="35">
        <f t="shared" si="0"/>
        <v>66.49555719845443</v>
      </c>
      <c r="F27" s="35">
        <f t="shared" si="2"/>
        <v>85.80582838834322</v>
      </c>
      <c r="G27" s="45">
        <f>G28+G29+G30</f>
        <v>10664.23</v>
      </c>
      <c r="H27" s="35">
        <f t="shared" si="3"/>
        <v>134.10250904190926</v>
      </c>
      <c r="I27" s="45">
        <f>I28+I29+I30</f>
        <v>1448.5900000000001</v>
      </c>
    </row>
    <row r="28" spans="1:9" ht="25.5">
      <c r="A28" s="3" t="s">
        <v>12</v>
      </c>
      <c r="B28" s="37">
        <v>21430.7</v>
      </c>
      <c r="C28" s="37">
        <v>16648.7</v>
      </c>
      <c r="D28" s="37">
        <v>14235.3</v>
      </c>
      <c r="E28" s="35">
        <f t="shared" si="0"/>
        <v>66.4248018030209</v>
      </c>
      <c r="F28" s="35">
        <f t="shared" si="2"/>
        <v>85.50397328319929</v>
      </c>
      <c r="G28" s="37">
        <v>10607.23</v>
      </c>
      <c r="H28" s="35">
        <f t="shared" si="3"/>
        <v>134.20374593555528</v>
      </c>
      <c r="I28" s="37">
        <v>1445.39</v>
      </c>
    </row>
    <row r="29" spans="1:9" ht="25.5">
      <c r="A29" s="5" t="s">
        <v>111</v>
      </c>
      <c r="B29" s="37">
        <v>58</v>
      </c>
      <c r="C29" s="37">
        <v>0</v>
      </c>
      <c r="D29" s="37">
        <v>58.2</v>
      </c>
      <c r="E29" s="35">
        <f t="shared" si="0"/>
        <v>100.3448275862069</v>
      </c>
      <c r="F29" s="35" t="e">
        <f t="shared" si="2"/>
        <v>#DIV/0!</v>
      </c>
      <c r="G29" s="37">
        <v>42</v>
      </c>
      <c r="H29" s="35">
        <f t="shared" si="3"/>
        <v>138.57142857142856</v>
      </c>
      <c r="I29" s="37">
        <v>3.2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0.32</v>
      </c>
      <c r="E31" s="35">
        <v>0</v>
      </c>
      <c r="F31" s="35">
        <v>0</v>
      </c>
      <c r="G31" s="45">
        <f>G32+G33</f>
        <v>0.47</v>
      </c>
      <c r="H31" s="35">
        <f t="shared" si="3"/>
        <v>68.08510638297874</v>
      </c>
      <c r="I31" s="45">
        <f>I32+I33</f>
        <v>0.49</v>
      </c>
    </row>
    <row r="32" spans="1:9" ht="25.5">
      <c r="A32" s="3" t="s">
        <v>113</v>
      </c>
      <c r="B32" s="37">
        <v>0</v>
      </c>
      <c r="C32" s="37">
        <v>0</v>
      </c>
      <c r="D32" s="37">
        <v>0.2</v>
      </c>
      <c r="E32" s="35">
        <v>0</v>
      </c>
      <c r="F32" s="35">
        <v>0</v>
      </c>
      <c r="G32" s="37">
        <v>0.18</v>
      </c>
      <c r="H32" s="35">
        <v>0</v>
      </c>
      <c r="I32" s="37">
        <v>0.49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0.29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48321.2</v>
      </c>
      <c r="D34" s="45">
        <f>D35+D38+D39</f>
        <v>47239.35</v>
      </c>
      <c r="E34" s="35">
        <f aca="true" t="shared" si="4" ref="E34:E42">$D:$D/$B:$B*100</f>
        <v>80.50812505858393</v>
      </c>
      <c r="F34" s="35">
        <f aca="true" t="shared" si="5" ref="F34:F42">$D:$D/$C:$C*100</f>
        <v>97.7611276210028</v>
      </c>
      <c r="G34" s="45">
        <f>G35+G38+G39</f>
        <v>47735.51</v>
      </c>
      <c r="H34" s="35">
        <f aca="true" t="shared" si="6" ref="H34:H47">$D:$D/$G:$G*100</f>
        <v>98.96060605616238</v>
      </c>
      <c r="I34" s="45">
        <f>I35+I38+I39</f>
        <v>6083.799999999999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46796.2</v>
      </c>
      <c r="D35" s="37">
        <f>D36+D37</f>
        <v>45289.08</v>
      </c>
      <c r="E35" s="35">
        <f t="shared" si="4"/>
        <v>79.24390435946563</v>
      </c>
      <c r="F35" s="35">
        <f t="shared" si="5"/>
        <v>96.7793966176741</v>
      </c>
      <c r="G35" s="37">
        <f>G36+G37</f>
        <v>46159.97</v>
      </c>
      <c r="H35" s="35">
        <f t="shared" si="6"/>
        <v>98.11332199739297</v>
      </c>
      <c r="I35" s="37">
        <f>I36+I37</f>
        <v>6057.459999999999</v>
      </c>
    </row>
    <row r="36" spans="1:9" ht="81.75" customHeight="1">
      <c r="A36" s="1" t="s">
        <v>115</v>
      </c>
      <c r="B36" s="37">
        <v>35543.9</v>
      </c>
      <c r="C36" s="37">
        <v>29004.2</v>
      </c>
      <c r="D36" s="37">
        <v>27205.85</v>
      </c>
      <c r="E36" s="35">
        <f t="shared" si="4"/>
        <v>76.54154440002362</v>
      </c>
      <c r="F36" s="35">
        <f t="shared" si="5"/>
        <v>93.799691079223</v>
      </c>
      <c r="G36" s="37">
        <v>28392.16</v>
      </c>
      <c r="H36" s="35">
        <f t="shared" si="6"/>
        <v>95.82169866611065</v>
      </c>
      <c r="I36" s="37">
        <v>4321.4</v>
      </c>
    </row>
    <row r="37" spans="1:9" ht="76.5">
      <c r="A37" s="3" t="s">
        <v>116</v>
      </c>
      <c r="B37" s="37">
        <v>21607.6</v>
      </c>
      <c r="C37" s="37">
        <v>17792</v>
      </c>
      <c r="D37" s="37">
        <v>18083.23</v>
      </c>
      <c r="E37" s="35">
        <f t="shared" si="4"/>
        <v>83.68921120346545</v>
      </c>
      <c r="F37" s="35">
        <f t="shared" si="5"/>
        <v>101.63685926258992</v>
      </c>
      <c r="G37" s="37">
        <v>17767.81</v>
      </c>
      <c r="H37" s="35">
        <f t="shared" si="6"/>
        <v>101.77523285086907</v>
      </c>
      <c r="I37" s="37">
        <v>1736.06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 t="shared" si="4"/>
        <v>109.18688524590164</v>
      </c>
      <c r="F38" s="35">
        <f t="shared" si="5"/>
        <v>109.18688524590164</v>
      </c>
      <c r="G38" s="37">
        <v>1575.54</v>
      </c>
      <c r="H38" s="35">
        <f t="shared" si="6"/>
        <v>105.68440026911408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285.17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26.34</v>
      </c>
    </row>
    <row r="40" spans="1:9" ht="25.5">
      <c r="A40" s="4" t="s">
        <v>15</v>
      </c>
      <c r="B40" s="36">
        <v>1100.2</v>
      </c>
      <c r="C40" s="36">
        <v>1042</v>
      </c>
      <c r="D40" s="36">
        <v>567.41</v>
      </c>
      <c r="E40" s="35">
        <f t="shared" si="4"/>
        <v>51.57335029994547</v>
      </c>
      <c r="F40" s="35">
        <f t="shared" si="5"/>
        <v>54.453934740882914</v>
      </c>
      <c r="G40" s="36">
        <v>1191.86</v>
      </c>
      <c r="H40" s="35">
        <f t="shared" si="6"/>
        <v>47.607101505210345</v>
      </c>
      <c r="I40" s="36">
        <v>125.94</v>
      </c>
    </row>
    <row r="41" spans="1:9" ht="25.5">
      <c r="A41" s="12" t="s">
        <v>123</v>
      </c>
      <c r="B41" s="36">
        <v>3575.8</v>
      </c>
      <c r="C41" s="36">
        <v>3119.6</v>
      </c>
      <c r="D41" s="36">
        <v>3520.95</v>
      </c>
      <c r="E41" s="35">
        <f t="shared" si="4"/>
        <v>98.46607752111414</v>
      </c>
      <c r="F41" s="35">
        <f t="shared" si="5"/>
        <v>112.86543146557251</v>
      </c>
      <c r="G41" s="36">
        <v>664.37</v>
      </c>
      <c r="H41" s="35">
        <f t="shared" si="6"/>
        <v>529.9682405888285</v>
      </c>
      <c r="I41" s="36">
        <v>174.94</v>
      </c>
    </row>
    <row r="42" spans="1:9" ht="25.5">
      <c r="A42" s="8" t="s">
        <v>16</v>
      </c>
      <c r="B42" s="45">
        <f>B43+B44+B45</f>
        <v>2025.35</v>
      </c>
      <c r="C42" s="45">
        <f>C43+C44+C45</f>
        <v>1905.35</v>
      </c>
      <c r="D42" s="45">
        <f>D43+D44+D45</f>
        <v>5100.74</v>
      </c>
      <c r="E42" s="35">
        <f t="shared" si="4"/>
        <v>251.8448663194016</v>
      </c>
      <c r="F42" s="35">
        <f t="shared" si="5"/>
        <v>267.7061957120739</v>
      </c>
      <c r="G42" s="45">
        <f>G43+G44+G45</f>
        <v>5280.83</v>
      </c>
      <c r="H42" s="35">
        <f t="shared" si="6"/>
        <v>96.58974062789372</v>
      </c>
      <c r="I42" s="45">
        <f>I43+I44+I45</f>
        <v>519</v>
      </c>
    </row>
    <row r="43" spans="1:9" ht="12.75">
      <c r="A43" s="3" t="s">
        <v>119</v>
      </c>
      <c r="B43" s="37">
        <v>190.37</v>
      </c>
      <c r="C43" s="37">
        <v>190.37</v>
      </c>
      <c r="D43" s="37">
        <v>200.61</v>
      </c>
      <c r="E43" s="35">
        <v>0</v>
      </c>
      <c r="F43" s="35">
        <v>0</v>
      </c>
      <c r="G43" s="37">
        <v>75.76</v>
      </c>
      <c r="H43" s="35">
        <f t="shared" si="6"/>
        <v>264.79672650475186</v>
      </c>
      <c r="I43" s="37">
        <v>4.15</v>
      </c>
    </row>
    <row r="44" spans="1:9" ht="68.25" customHeight="1">
      <c r="A44" s="3" t="s">
        <v>120</v>
      </c>
      <c r="B44" s="37">
        <v>434.98</v>
      </c>
      <c r="C44" s="37">
        <v>434.98</v>
      </c>
      <c r="D44" s="37">
        <v>488.15</v>
      </c>
      <c r="E44" s="35">
        <v>0</v>
      </c>
      <c r="F44" s="35">
        <v>0</v>
      </c>
      <c r="G44" s="37">
        <v>403.38</v>
      </c>
      <c r="H44" s="35">
        <f t="shared" si="6"/>
        <v>121.01492389310326</v>
      </c>
      <c r="I44" s="37">
        <v>24.73</v>
      </c>
    </row>
    <row r="45" spans="1:9" ht="12.75">
      <c r="A45" s="51" t="s">
        <v>118</v>
      </c>
      <c r="B45" s="37">
        <v>1400</v>
      </c>
      <c r="C45" s="37">
        <v>1280</v>
      </c>
      <c r="D45" s="37">
        <v>4411.98</v>
      </c>
      <c r="E45" s="35">
        <f aca="true" t="shared" si="7" ref="E45:E53">$D:$D/$B:$B*100</f>
        <v>315.14142857142855</v>
      </c>
      <c r="F45" s="35">
        <f aca="true" t="shared" si="8" ref="F45:F51">$D:$D/$C:$C*100</f>
        <v>344.68593749999997</v>
      </c>
      <c r="G45" s="37">
        <v>4801.69</v>
      </c>
      <c r="H45" s="35">
        <f t="shared" si="6"/>
        <v>91.8838992104863</v>
      </c>
      <c r="I45" s="37">
        <v>490.12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9106.5</v>
      </c>
      <c r="D46" s="45">
        <f>D47+D48+D49+D50+D51+D52+D53+D55+D56+D57+D58+D54</f>
        <v>8087.279999999999</v>
      </c>
      <c r="E46" s="35">
        <f t="shared" si="7"/>
        <v>73.37065094125651</v>
      </c>
      <c r="F46" s="35">
        <f t="shared" si="8"/>
        <v>88.80777466644703</v>
      </c>
      <c r="G46" s="45">
        <f>G47+G48+G49+G50+G51+G52+G53+G55+G56+G57+G58-1</f>
        <v>8886.25</v>
      </c>
      <c r="H46" s="35">
        <f t="shared" si="6"/>
        <v>91.00891827261218</v>
      </c>
      <c r="I46" s="45">
        <f>I47+I48+I49+I50+I51+I52+I53+I55+I56+I57+I58</f>
        <v>820.95</v>
      </c>
    </row>
    <row r="47" spans="1:9" ht="25.5">
      <c r="A47" s="3" t="s">
        <v>18</v>
      </c>
      <c r="B47" s="37">
        <v>231.5</v>
      </c>
      <c r="C47" s="37">
        <v>173.7</v>
      </c>
      <c r="D47" s="37">
        <v>163.73</v>
      </c>
      <c r="E47" s="35">
        <f t="shared" si="7"/>
        <v>70.72570194384448</v>
      </c>
      <c r="F47" s="35">
        <f t="shared" si="8"/>
        <v>94.26021876799079</v>
      </c>
      <c r="G47" s="37">
        <v>172.5</v>
      </c>
      <c r="H47" s="35">
        <f t="shared" si="6"/>
        <v>94.9159420289855</v>
      </c>
      <c r="I47" s="37">
        <v>12.19</v>
      </c>
    </row>
    <row r="48" spans="1:9" ht="63.75">
      <c r="A48" s="3" t="s">
        <v>150</v>
      </c>
      <c r="B48" s="37">
        <v>140</v>
      </c>
      <c r="C48" s="37">
        <v>136</v>
      </c>
      <c r="D48" s="37">
        <v>242.05</v>
      </c>
      <c r="E48" s="35">
        <f t="shared" si="7"/>
        <v>172.89285714285717</v>
      </c>
      <c r="F48" s="35">
        <f t="shared" si="8"/>
        <v>177.97794117647058</v>
      </c>
      <c r="G48" s="37">
        <v>136.94</v>
      </c>
      <c r="H48" s="35">
        <v>0</v>
      </c>
      <c r="I48" s="37">
        <v>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137.29</v>
      </c>
      <c r="E49" s="35">
        <f t="shared" si="7"/>
        <v>228.81666666666666</v>
      </c>
      <c r="F49" s="35">
        <f t="shared" si="8"/>
        <v>1056.076923076923</v>
      </c>
      <c r="G49" s="37">
        <v>50.83</v>
      </c>
      <c r="H49" s="35">
        <f>$D:$D/$G:$G*100</f>
        <v>270.09639976391895</v>
      </c>
      <c r="I49" s="37">
        <v>11.53</v>
      </c>
    </row>
    <row r="50" spans="1:9" ht="38.25">
      <c r="A50" s="3" t="s">
        <v>19</v>
      </c>
      <c r="B50" s="37">
        <v>447</v>
      </c>
      <c r="C50" s="37">
        <v>354</v>
      </c>
      <c r="D50" s="37">
        <v>678.59</v>
      </c>
      <c r="E50" s="35">
        <f t="shared" si="7"/>
        <v>151.80984340044742</v>
      </c>
      <c r="F50" s="35">
        <f t="shared" si="8"/>
        <v>191.69209039548022</v>
      </c>
      <c r="G50" s="37">
        <v>440.65</v>
      </c>
      <c r="H50" s="35">
        <f>$D:$D/$G:$G*100</f>
        <v>153.99750368773402</v>
      </c>
      <c r="I50" s="37">
        <v>99.7</v>
      </c>
    </row>
    <row r="51" spans="1:9" ht="63.75">
      <c r="A51" s="3" t="s">
        <v>20</v>
      </c>
      <c r="B51" s="37">
        <v>2332</v>
      </c>
      <c r="C51" s="37">
        <v>1919</v>
      </c>
      <c r="D51" s="37">
        <v>2135.16</v>
      </c>
      <c r="E51" s="35">
        <f t="shared" si="7"/>
        <v>91.55917667238421</v>
      </c>
      <c r="F51" s="35">
        <f t="shared" si="8"/>
        <v>111.26420010422093</v>
      </c>
      <c r="G51" s="37">
        <v>1862.2</v>
      </c>
      <c r="H51" s="35">
        <f>$D:$D/$G:$G*100</f>
        <v>114.65793147889592</v>
      </c>
      <c r="I51" s="37">
        <v>138.21</v>
      </c>
    </row>
    <row r="52" spans="1:9" ht="25.5">
      <c r="A52" s="3" t="s">
        <v>21</v>
      </c>
      <c r="B52" s="37">
        <v>10</v>
      </c>
      <c r="C52" s="37">
        <v>10</v>
      </c>
      <c r="D52" s="37">
        <v>129.85</v>
      </c>
      <c r="E52" s="35">
        <f t="shared" si="7"/>
        <v>1298.5</v>
      </c>
      <c r="F52" s="35">
        <v>0</v>
      </c>
      <c r="G52" s="37">
        <v>2</v>
      </c>
      <c r="H52" s="35">
        <v>0</v>
      </c>
      <c r="I52" s="37">
        <v>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5</v>
      </c>
      <c r="C55" s="37">
        <v>5</v>
      </c>
      <c r="D55" s="37">
        <v>1.6</v>
      </c>
      <c r="E55" s="35">
        <f aca="true" t="shared" si="9" ref="E55:E68">$D:$D/$B:$B*100</f>
        <v>32</v>
      </c>
      <c r="F55" s="35">
        <f aca="true" t="shared" si="10" ref="F55:F65">$D:$D/$C:$C*100</f>
        <v>32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3660.4</v>
      </c>
      <c r="D56" s="37">
        <v>2064.27</v>
      </c>
      <c r="E56" s="35">
        <f t="shared" si="9"/>
        <v>48.311879797790674</v>
      </c>
      <c r="F56" s="35">
        <f t="shared" si="10"/>
        <v>56.39465632171348</v>
      </c>
      <c r="G56" s="37">
        <v>3882.66</v>
      </c>
      <c r="H56" s="35">
        <v>0</v>
      </c>
      <c r="I56" s="37">
        <v>270.28</v>
      </c>
    </row>
    <row r="57" spans="1:9" ht="63.75">
      <c r="A57" s="3" t="s">
        <v>95</v>
      </c>
      <c r="B57" s="37">
        <v>17</v>
      </c>
      <c r="C57" s="37">
        <v>16.5</v>
      </c>
      <c r="D57" s="37">
        <v>17.94</v>
      </c>
      <c r="E57" s="35">
        <f t="shared" si="9"/>
        <v>105.5294117647059</v>
      </c>
      <c r="F57" s="35">
        <f t="shared" si="10"/>
        <v>108.72727272727273</v>
      </c>
      <c r="G57" s="37">
        <v>17.56</v>
      </c>
      <c r="H57" s="35">
        <v>0</v>
      </c>
      <c r="I57" s="37">
        <v>1.23</v>
      </c>
    </row>
    <row r="58" spans="1:9" ht="38.25">
      <c r="A58" s="3" t="s">
        <v>23</v>
      </c>
      <c r="B58" s="37">
        <v>3331.2</v>
      </c>
      <c r="C58" s="37">
        <v>2642.9</v>
      </c>
      <c r="D58" s="37">
        <v>2513.81</v>
      </c>
      <c r="E58" s="35">
        <f t="shared" si="9"/>
        <v>75.46259606147935</v>
      </c>
      <c r="F58" s="35">
        <f t="shared" si="10"/>
        <v>95.11559272011804</v>
      </c>
      <c r="G58" s="37">
        <v>2145.61</v>
      </c>
      <c r="H58" s="35">
        <f>$D:$D/$G:$G*100</f>
        <v>117.16062098890292</v>
      </c>
      <c r="I58" s="37">
        <v>275.81</v>
      </c>
    </row>
    <row r="59" spans="1:9" ht="12.75">
      <c r="A59" s="6" t="s">
        <v>24</v>
      </c>
      <c r="B59" s="36">
        <v>130</v>
      </c>
      <c r="C59" s="36">
        <v>107.5</v>
      </c>
      <c r="D59" s="36">
        <v>1394.33</v>
      </c>
      <c r="E59" s="35">
        <f t="shared" si="9"/>
        <v>1072.5615384615385</v>
      </c>
      <c r="F59" s="35">
        <f t="shared" si="10"/>
        <v>1297.0511627906976</v>
      </c>
      <c r="G59" s="36">
        <v>840.52</v>
      </c>
      <c r="H59" s="35">
        <f>$D:$D/$G:$G*100</f>
        <v>165.8889734925998</v>
      </c>
      <c r="I59" s="36">
        <v>284.9</v>
      </c>
    </row>
    <row r="60" spans="1:9" ht="12.75">
      <c r="A60" s="8" t="s">
        <v>25</v>
      </c>
      <c r="B60" s="45">
        <f>B7+B15+B20+B24+B27+B31+B34+B40+B41+B42+B59+B46</f>
        <v>410594.78</v>
      </c>
      <c r="C60" s="45">
        <f>C7+C15+C20+C24+C27+C31+C34+C40+C41+C42+C59+C46</f>
        <v>327498.6899999999</v>
      </c>
      <c r="D60" s="45">
        <f>D7+D15+D20+D24+D27+D31+D34+D40+D41+D42+D59+D46</f>
        <v>310569.94999999995</v>
      </c>
      <c r="E60" s="35">
        <f t="shared" si="9"/>
        <v>75.6390400287115</v>
      </c>
      <c r="F60" s="35">
        <f t="shared" si="10"/>
        <v>94.83089840756311</v>
      </c>
      <c r="G60" s="45">
        <f>G7+G15+G20+G24+G27+G31+G34+G40+G41+G42+G59+G46</f>
        <v>343587.76999999996</v>
      </c>
      <c r="H60" s="35">
        <f>$D:$D/$G:$G*100</f>
        <v>90.39028077163515</v>
      </c>
      <c r="I60" s="45">
        <f>I7+I15+I20+I24+I27+I31+I34+I40+I41+I42+I59+I46</f>
        <v>41502.829999999994</v>
      </c>
    </row>
    <row r="61" spans="1:9" ht="12.75">
      <c r="A61" s="8" t="s">
        <v>26</v>
      </c>
      <c r="B61" s="45">
        <f>B62+B67</f>
        <v>1459984.8099999998</v>
      </c>
      <c r="C61" s="45">
        <f>C62+C67</f>
        <v>1171415.7999999998</v>
      </c>
      <c r="D61" s="45">
        <f>D62+D67</f>
        <v>1064918.7</v>
      </c>
      <c r="E61" s="35">
        <f t="shared" si="9"/>
        <v>72.94039586617343</v>
      </c>
      <c r="F61" s="35">
        <f t="shared" si="10"/>
        <v>90.90868502883434</v>
      </c>
      <c r="G61" s="45">
        <f>G62+G67</f>
        <v>1126009.2100000002</v>
      </c>
      <c r="H61" s="35">
        <f>$D:$D/$G:$G*100</f>
        <v>94.5745994386671</v>
      </c>
      <c r="I61" s="45">
        <f>I62+I67</f>
        <v>90347.91</v>
      </c>
    </row>
    <row r="62" spans="1:9" ht="25.5">
      <c r="A62" s="8" t="s">
        <v>27</v>
      </c>
      <c r="B62" s="45">
        <f>B63+B64+B65+B66</f>
        <v>1463799.93</v>
      </c>
      <c r="C62" s="45">
        <f>C63+C64+C65+C66</f>
        <v>1175230.92</v>
      </c>
      <c r="D62" s="45">
        <f>D63+D64+D65+D66</f>
        <v>1068743.19</v>
      </c>
      <c r="E62" s="35">
        <f t="shared" si="9"/>
        <v>73.01156176445507</v>
      </c>
      <c r="F62" s="35">
        <f t="shared" si="10"/>
        <v>90.93899520615064</v>
      </c>
      <c r="G62" s="45">
        <f>G63+G64+G65+G66</f>
        <v>1134049.84</v>
      </c>
      <c r="H62" s="35">
        <f>$D:$D/$G:$G*100</f>
        <v>94.24128925409485</v>
      </c>
      <c r="I62" s="45">
        <f>I63+I64+I65+I66</f>
        <v>90357.28</v>
      </c>
    </row>
    <row r="63" spans="1:9" ht="12.75">
      <c r="A63" s="3" t="s">
        <v>28</v>
      </c>
      <c r="B63" s="37">
        <v>295472.7</v>
      </c>
      <c r="C63" s="37">
        <v>262929.8</v>
      </c>
      <c r="D63" s="37">
        <v>262929.8</v>
      </c>
      <c r="E63" s="35">
        <f t="shared" si="9"/>
        <v>88.98615675830625</v>
      </c>
      <c r="F63" s="35">
        <f t="shared" si="10"/>
        <v>100</v>
      </c>
      <c r="G63" s="37">
        <v>231201.4</v>
      </c>
      <c r="H63" s="35">
        <v>0</v>
      </c>
      <c r="I63" s="37">
        <v>6828.5</v>
      </c>
    </row>
    <row r="64" spans="1:9" ht="12.75">
      <c r="A64" s="3" t="s">
        <v>29</v>
      </c>
      <c r="B64" s="37">
        <v>494975.99</v>
      </c>
      <c r="C64" s="37">
        <v>381905.23</v>
      </c>
      <c r="D64" s="37">
        <v>310112.52</v>
      </c>
      <c r="E64" s="35">
        <f t="shared" si="9"/>
        <v>62.652032879413</v>
      </c>
      <c r="F64" s="35">
        <f t="shared" si="10"/>
        <v>81.20143314088682</v>
      </c>
      <c r="G64" s="37">
        <v>149391.89</v>
      </c>
      <c r="H64" s="35">
        <v>0</v>
      </c>
      <c r="I64" s="37">
        <v>29761.26</v>
      </c>
    </row>
    <row r="65" spans="1:9" ht="12.75">
      <c r="A65" s="3" t="s">
        <v>30</v>
      </c>
      <c r="B65" s="37">
        <v>673343.74</v>
      </c>
      <c r="C65" s="37">
        <v>530388.39</v>
      </c>
      <c r="D65" s="37">
        <v>495700.87</v>
      </c>
      <c r="E65" s="35">
        <f t="shared" si="9"/>
        <v>73.617803293159</v>
      </c>
      <c r="F65" s="35">
        <f t="shared" si="10"/>
        <v>93.45997750818037</v>
      </c>
      <c r="G65" s="37">
        <v>753117.06</v>
      </c>
      <c r="H65" s="35">
        <f>$D:$D/$G:$G*100</f>
        <v>65.81989657756525</v>
      </c>
      <c r="I65" s="37">
        <v>53767.52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339.49</v>
      </c>
      <c r="H66" s="35">
        <v>0</v>
      </c>
      <c r="I66" s="37">
        <v>0</v>
      </c>
    </row>
    <row r="67" spans="1:9" ht="25.5">
      <c r="A67" s="8" t="s">
        <v>33</v>
      </c>
      <c r="B67" s="36">
        <v>-3815.12</v>
      </c>
      <c r="C67" s="36">
        <v>-3815.12</v>
      </c>
      <c r="D67" s="36">
        <v>-3824.49</v>
      </c>
      <c r="E67" s="35">
        <f t="shared" si="9"/>
        <v>100.24560171108641</v>
      </c>
      <c r="F67" s="35">
        <v>0</v>
      </c>
      <c r="G67" s="36">
        <v>-8040.63</v>
      </c>
      <c r="H67" s="35">
        <f>$D:$D/$G:$G*100</f>
        <v>47.56455650863178</v>
      </c>
      <c r="I67" s="36">
        <v>-9.37</v>
      </c>
    </row>
    <row r="68" spans="1:9" ht="12.75">
      <c r="A68" s="6" t="s">
        <v>32</v>
      </c>
      <c r="B68" s="45">
        <f>B61+B60</f>
        <v>1870579.5899999999</v>
      </c>
      <c r="C68" s="45">
        <f>C61+C60</f>
        <v>1498914.4899999998</v>
      </c>
      <c r="D68" s="45">
        <f>D61+D60</f>
        <v>1375488.65</v>
      </c>
      <c r="E68" s="35">
        <f t="shared" si="9"/>
        <v>73.5327519530992</v>
      </c>
      <c r="F68" s="35">
        <f>$D:$D/$C:$C*100</f>
        <v>91.76565168837617</v>
      </c>
      <c r="G68" s="45">
        <f>G61+G60</f>
        <v>1469596.9800000002</v>
      </c>
      <c r="H68" s="35">
        <f>$D:$D/$G:$G*100</f>
        <v>93.59631713451124</v>
      </c>
      <c r="I68" s="45">
        <f>I61+I60</f>
        <v>131850.74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0</v>
      </c>
      <c r="C70" s="45">
        <f>C71+C72+C73+C74+C75+C76+C77+C78</f>
        <v>0</v>
      </c>
      <c r="D70" s="45">
        <f>D71+D72+D73+D74+D75+D76+D77+D78</f>
        <v>0</v>
      </c>
      <c r="E70" s="35" t="e">
        <f>$D:$D/$B:$B*100</f>
        <v>#DIV/0!</v>
      </c>
      <c r="F70" s="35" t="e">
        <f>$D:$D/$C:$C*100</f>
        <v>#DIV/0!</v>
      </c>
      <c r="G70" s="45">
        <f>G71+G72+G73+G74+G75+G76+G77+G78</f>
        <v>0</v>
      </c>
      <c r="H70" s="35" t="e">
        <f>$D:$D/$G:$G*100</f>
        <v>#DIV/0!</v>
      </c>
      <c r="I70" s="45">
        <f>I71+I72+I73+I74+I75+I76+I77+I78</f>
        <v>0</v>
      </c>
    </row>
    <row r="71" spans="1:9" ht="14.25" customHeight="1">
      <c r="A71" s="14" t="s">
        <v>36</v>
      </c>
      <c r="B71" s="46"/>
      <c r="C71" s="46"/>
      <c r="D71" s="46"/>
      <c r="E71" s="38" t="e">
        <f>$D:$D/$B:$B*100</f>
        <v>#DIV/0!</v>
      </c>
      <c r="F71" s="38" t="e">
        <f>$D:$D/$C:$C*100</f>
        <v>#DIV/0!</v>
      </c>
      <c r="G71" s="46"/>
      <c r="H71" s="38" t="e">
        <f>$D:$D/$G:$G*100</f>
        <v>#DIV/0!</v>
      </c>
      <c r="I71" s="46"/>
    </row>
    <row r="72" spans="1:9" ht="12.75">
      <c r="A72" s="14" t="s">
        <v>37</v>
      </c>
      <c r="B72" s="46"/>
      <c r="C72" s="46"/>
      <c r="D72" s="46"/>
      <c r="E72" s="38" t="e">
        <f>$D:$D/$B:$B*100</f>
        <v>#DIV/0!</v>
      </c>
      <c r="F72" s="38" t="e">
        <f>$D:$D/$C:$C*100</f>
        <v>#DIV/0!</v>
      </c>
      <c r="G72" s="46"/>
      <c r="H72" s="38" t="e">
        <f>$D:$D/$G:$G*100</f>
        <v>#DIV/0!</v>
      </c>
      <c r="I72" s="46"/>
    </row>
    <row r="73" spans="1:9" ht="25.5">
      <c r="A73" s="14" t="s">
        <v>38</v>
      </c>
      <c r="B73" s="46"/>
      <c r="C73" s="46"/>
      <c r="D73" s="46"/>
      <c r="E73" s="38" t="e">
        <f>$D:$D/$B:$B*100</f>
        <v>#DIV/0!</v>
      </c>
      <c r="F73" s="38" t="e">
        <f>$D:$D/$C:$C*100</f>
        <v>#DIV/0!</v>
      </c>
      <c r="G73" s="46"/>
      <c r="H73" s="38" t="e">
        <f>$D:$D/$G:$G*100</f>
        <v>#DIV/0!</v>
      </c>
      <c r="I73" s="46"/>
    </row>
    <row r="74" spans="1:9" ht="12.75">
      <c r="A74" s="14" t="s">
        <v>84</v>
      </c>
      <c r="B74" s="37"/>
      <c r="C74" s="37"/>
      <c r="D74" s="37"/>
      <c r="E74" s="38">
        <v>0</v>
      </c>
      <c r="F74" s="38">
        <v>0</v>
      </c>
      <c r="G74" s="37"/>
      <c r="H74" s="38">
        <v>0</v>
      </c>
      <c r="I74" s="37"/>
    </row>
    <row r="75" spans="1:9" ht="25.5">
      <c r="A75" s="3" t="s">
        <v>39</v>
      </c>
      <c r="B75" s="46"/>
      <c r="C75" s="46"/>
      <c r="D75" s="46"/>
      <c r="E75" s="38" t="e">
        <f>$D:$D/$B:$B*100</f>
        <v>#DIV/0!</v>
      </c>
      <c r="F75" s="38" t="e">
        <f>$D:$D/$C:$C*100</f>
        <v>#DIV/0!</v>
      </c>
      <c r="G75" s="46"/>
      <c r="H75" s="38" t="e">
        <f>$D:$D/$G:$G*100</f>
        <v>#DIV/0!</v>
      </c>
      <c r="I75" s="46"/>
    </row>
    <row r="76" spans="1:9" ht="12.75">
      <c r="A76" s="14" t="s">
        <v>40</v>
      </c>
      <c r="B76" s="46"/>
      <c r="C76" s="46"/>
      <c r="D76" s="46"/>
      <c r="E76" s="38">
        <v>0</v>
      </c>
      <c r="F76" s="38">
        <v>0</v>
      </c>
      <c r="G76" s="46"/>
      <c r="H76" s="38">
        <v>0</v>
      </c>
      <c r="I76" s="46"/>
    </row>
    <row r="77" spans="1:9" ht="12.75">
      <c r="A77" s="14" t="s">
        <v>41</v>
      </c>
      <c r="B77" s="46"/>
      <c r="C77" s="46"/>
      <c r="D77" s="46"/>
      <c r="E77" s="38" t="e">
        <f>$D:$D/$B:$B*100</f>
        <v>#DIV/0!</v>
      </c>
      <c r="F77" s="38">
        <v>0</v>
      </c>
      <c r="G77" s="46"/>
      <c r="H77" s="38">
        <v>0</v>
      </c>
      <c r="I77" s="46"/>
    </row>
    <row r="78" spans="1:9" ht="12.75">
      <c r="A78" s="3" t="s">
        <v>42</v>
      </c>
      <c r="B78" s="46"/>
      <c r="C78" s="46"/>
      <c r="D78" s="46"/>
      <c r="E78" s="38" t="e">
        <f>$D:$D/$B:$B*100</f>
        <v>#DIV/0!</v>
      </c>
      <c r="F78" s="38" t="e">
        <f>$D:$D/$C:$C*100</f>
        <v>#DIV/0!</v>
      </c>
      <c r="G78" s="46"/>
      <c r="H78" s="38" t="e">
        <f>$D:$D/$G:$G*100</f>
        <v>#DIV/0!</v>
      </c>
      <c r="I78" s="46"/>
    </row>
    <row r="79" spans="1:9" ht="12.75">
      <c r="A79" s="13" t="s">
        <v>43</v>
      </c>
      <c r="B79" s="36"/>
      <c r="C79" s="36"/>
      <c r="D79" s="36"/>
      <c r="E79" s="35" t="e">
        <f>$D:$D/$B:$B*100</f>
        <v>#DIV/0!</v>
      </c>
      <c r="F79" s="35" t="e">
        <f>$D:$D/$C:$C*100</f>
        <v>#DIV/0!</v>
      </c>
      <c r="G79" s="36"/>
      <c r="H79" s="35" t="e">
        <f>$D:$D/$G:$G*100</f>
        <v>#DIV/0!</v>
      </c>
      <c r="I79" s="36"/>
    </row>
    <row r="80" spans="1:9" ht="25.5">
      <c r="A80" s="15" t="s">
        <v>44</v>
      </c>
      <c r="B80" s="36"/>
      <c r="C80" s="36"/>
      <c r="D80" s="36"/>
      <c r="E80" s="35" t="e">
        <f>$D:$D/$B:$B*100</f>
        <v>#DIV/0!</v>
      </c>
      <c r="F80" s="35" t="e">
        <f>$D:$D/$C:$C*100</f>
        <v>#DIV/0!</v>
      </c>
      <c r="G80" s="36"/>
      <c r="H80" s="35" t="e">
        <f>$D:$D/$G:$G*100</f>
        <v>#DIV/0!</v>
      </c>
      <c r="I80" s="36"/>
    </row>
    <row r="81" spans="1:9" ht="12.75">
      <c r="A81" s="13" t="s">
        <v>45</v>
      </c>
      <c r="B81" s="45">
        <f>B82+B83+B84+B85+B86</f>
        <v>0</v>
      </c>
      <c r="C81" s="45">
        <f>C82+C83+C84+C85+C86</f>
        <v>0</v>
      </c>
      <c r="D81" s="45">
        <f>D82+D83+D84+D85+D86</f>
        <v>0</v>
      </c>
      <c r="E81" s="35" t="e">
        <f>$D:$D/$B:$B*100</f>
        <v>#DIV/0!</v>
      </c>
      <c r="F81" s="35" t="e">
        <f>$D:$D/$C:$C*100</f>
        <v>#DIV/0!</v>
      </c>
      <c r="G81" s="45">
        <f>G82+G83+G84+G85+G86</f>
        <v>0</v>
      </c>
      <c r="H81" s="35" t="e">
        <f>$D:$D/$G:$G*100</f>
        <v>#DIV/0!</v>
      </c>
      <c r="I81" s="45">
        <f>I82+I83+I84+I85+I86</f>
        <v>0</v>
      </c>
    </row>
    <row r="82" spans="1:9" ht="12.75">
      <c r="A82" s="16" t="s">
        <v>76</v>
      </c>
      <c r="B82" s="46"/>
      <c r="C82" s="46"/>
      <c r="D82" s="46"/>
      <c r="E82" s="38">
        <v>0</v>
      </c>
      <c r="F82" s="38">
        <v>0</v>
      </c>
      <c r="G82" s="46"/>
      <c r="H82" s="38">
        <v>0</v>
      </c>
      <c r="I82" s="46"/>
    </row>
    <row r="83" spans="1:9" ht="12.75">
      <c r="A83" s="16" t="s">
        <v>79</v>
      </c>
      <c r="B83" s="46"/>
      <c r="C83" s="46"/>
      <c r="D83" s="46"/>
      <c r="E83" s="38">
        <v>0</v>
      </c>
      <c r="F83" s="38">
        <v>0</v>
      </c>
      <c r="G83" s="46"/>
      <c r="H83" s="38">
        <v>0</v>
      </c>
      <c r="I83" s="46"/>
    </row>
    <row r="84" spans="1:9" ht="12.75">
      <c r="A84" s="14" t="s">
        <v>46</v>
      </c>
      <c r="B84" s="46"/>
      <c r="C84" s="46"/>
      <c r="D84" s="46"/>
      <c r="E84" s="38" t="e">
        <f aca="true" t="shared" si="11" ref="E84:E109">$D:$D/$B:$B*100</f>
        <v>#DIV/0!</v>
      </c>
      <c r="F84" s="38" t="e">
        <f aca="true" t="shared" si="12" ref="F84:F99">$D:$D/$C:$C*100</f>
        <v>#DIV/0!</v>
      </c>
      <c r="G84" s="46"/>
      <c r="H84" s="38" t="e">
        <f>$D:$D/$G:$G*100</f>
        <v>#DIV/0!</v>
      </c>
      <c r="I84" s="46"/>
    </row>
    <row r="85" spans="1:9" ht="12.75">
      <c r="A85" s="16" t="s">
        <v>89</v>
      </c>
      <c r="B85" s="37"/>
      <c r="C85" s="37"/>
      <c r="D85" s="37"/>
      <c r="E85" s="38" t="e">
        <f t="shared" si="11"/>
        <v>#DIV/0!</v>
      </c>
      <c r="F85" s="38" t="e">
        <f t="shared" si="12"/>
        <v>#DIV/0!</v>
      </c>
      <c r="G85" s="37"/>
      <c r="H85" s="38" t="e">
        <f>$D:$D/$G:$G*100</f>
        <v>#DIV/0!</v>
      </c>
      <c r="I85" s="37"/>
    </row>
    <row r="86" spans="1:9" ht="12.75">
      <c r="A86" s="14" t="s">
        <v>47</v>
      </c>
      <c r="B86" s="46"/>
      <c r="C86" s="46"/>
      <c r="D86" s="46"/>
      <c r="E86" s="38" t="e">
        <f t="shared" si="11"/>
        <v>#DIV/0!</v>
      </c>
      <c r="F86" s="38" t="e">
        <f t="shared" si="12"/>
        <v>#DIV/0!</v>
      </c>
      <c r="G86" s="46"/>
      <c r="H86" s="38" t="e">
        <f>$D:$D/$G:$G*100</f>
        <v>#DIV/0!</v>
      </c>
      <c r="I86" s="46"/>
    </row>
    <row r="87" spans="1:9" ht="12.75">
      <c r="A87" s="13" t="s">
        <v>48</v>
      </c>
      <c r="B87" s="45">
        <f>B88+B89+B90+B91</f>
        <v>0</v>
      </c>
      <c r="C87" s="45">
        <f>C88+C89+C90+C91</f>
        <v>0</v>
      </c>
      <c r="D87" s="45">
        <f>D88+D89+D90+D91</f>
        <v>0</v>
      </c>
      <c r="E87" s="35" t="e">
        <f t="shared" si="11"/>
        <v>#DIV/0!</v>
      </c>
      <c r="F87" s="35" t="e">
        <f t="shared" si="12"/>
        <v>#DIV/0!</v>
      </c>
      <c r="G87" s="45">
        <f>G88+G89+G90+G91</f>
        <v>0</v>
      </c>
      <c r="H87" s="35" t="e">
        <f>$D:$D/$G:$G*100</f>
        <v>#DIV/0!</v>
      </c>
      <c r="I87" s="45">
        <f>I88+I89+I90+I91</f>
        <v>0</v>
      </c>
    </row>
    <row r="88" spans="1:9" ht="12.75">
      <c r="A88" s="14" t="s">
        <v>49</v>
      </c>
      <c r="B88" s="46"/>
      <c r="C88" s="46"/>
      <c r="D88" s="46"/>
      <c r="E88" s="38" t="e">
        <f t="shared" si="11"/>
        <v>#DIV/0!</v>
      </c>
      <c r="F88" s="38" t="e">
        <f t="shared" si="12"/>
        <v>#DIV/0!</v>
      </c>
      <c r="G88" s="46"/>
      <c r="H88" s="38">
        <v>0</v>
      </c>
      <c r="I88" s="46"/>
    </row>
    <row r="89" spans="1:9" ht="12.75">
      <c r="A89" s="14" t="s">
        <v>50</v>
      </c>
      <c r="B89" s="46"/>
      <c r="C89" s="46"/>
      <c r="D89" s="46"/>
      <c r="E89" s="38" t="e">
        <f t="shared" si="11"/>
        <v>#DIV/0!</v>
      </c>
      <c r="F89" s="38" t="e">
        <f t="shared" si="12"/>
        <v>#DIV/0!</v>
      </c>
      <c r="G89" s="46"/>
      <c r="H89" s="38">
        <v>0</v>
      </c>
      <c r="I89" s="46"/>
    </row>
    <row r="90" spans="1:9" ht="12.75">
      <c r="A90" s="14" t="s">
        <v>51</v>
      </c>
      <c r="B90" s="46"/>
      <c r="C90" s="46"/>
      <c r="D90" s="46"/>
      <c r="E90" s="38" t="e">
        <f t="shared" si="11"/>
        <v>#DIV/0!</v>
      </c>
      <c r="F90" s="38" t="e">
        <f t="shared" si="12"/>
        <v>#DIV/0!</v>
      </c>
      <c r="G90" s="46"/>
      <c r="H90" s="38" t="e">
        <f aca="true" t="shared" si="13" ref="H90:H99">$D:$D/$G:$G*100</f>
        <v>#DIV/0!</v>
      </c>
      <c r="I90" s="46"/>
    </row>
    <row r="91" spans="1:9" ht="12.75">
      <c r="A91" s="14" t="s">
        <v>52</v>
      </c>
      <c r="B91" s="46"/>
      <c r="C91" s="46"/>
      <c r="D91" s="46"/>
      <c r="E91" s="38" t="e">
        <f t="shared" si="11"/>
        <v>#DIV/0!</v>
      </c>
      <c r="F91" s="38" t="e">
        <f t="shared" si="12"/>
        <v>#DIV/0!</v>
      </c>
      <c r="G91" s="46"/>
      <c r="H91" s="38" t="e">
        <f t="shared" si="13"/>
        <v>#DIV/0!</v>
      </c>
      <c r="I91" s="46"/>
    </row>
    <row r="92" spans="1:9" ht="12.75">
      <c r="A92" s="17" t="s">
        <v>53</v>
      </c>
      <c r="B92" s="45">
        <f>B93+B94+B95+B96</f>
        <v>0</v>
      </c>
      <c r="C92" s="45">
        <f>C93+C94+C95+C96</f>
        <v>0</v>
      </c>
      <c r="D92" s="45">
        <f>D93+D94+D95+D96</f>
        <v>0</v>
      </c>
      <c r="E92" s="35" t="e">
        <f t="shared" si="11"/>
        <v>#DIV/0!</v>
      </c>
      <c r="F92" s="35" t="e">
        <f t="shared" si="12"/>
        <v>#DIV/0!</v>
      </c>
      <c r="G92" s="45">
        <f>G93+G94+G95+G96</f>
        <v>0</v>
      </c>
      <c r="H92" s="35" t="e">
        <f t="shared" si="13"/>
        <v>#DIV/0!</v>
      </c>
      <c r="I92" s="45">
        <f>I93+I94+I95+I96</f>
        <v>0</v>
      </c>
    </row>
    <row r="93" spans="1:9" ht="12.75">
      <c r="A93" s="14" t="s">
        <v>54</v>
      </c>
      <c r="B93" s="46"/>
      <c r="C93" s="46"/>
      <c r="D93" s="46"/>
      <c r="E93" s="38" t="e">
        <f t="shared" si="11"/>
        <v>#DIV/0!</v>
      </c>
      <c r="F93" s="38" t="e">
        <f t="shared" si="12"/>
        <v>#DIV/0!</v>
      </c>
      <c r="G93" s="46"/>
      <c r="H93" s="38" t="e">
        <f t="shared" si="13"/>
        <v>#DIV/0!</v>
      </c>
      <c r="I93" s="46"/>
    </row>
    <row r="94" spans="1:9" ht="12.75">
      <c r="A94" s="14" t="s">
        <v>55</v>
      </c>
      <c r="B94" s="46"/>
      <c r="C94" s="46"/>
      <c r="D94" s="46"/>
      <c r="E94" s="38" t="e">
        <f t="shared" si="11"/>
        <v>#DIV/0!</v>
      </c>
      <c r="F94" s="38" t="e">
        <f t="shared" si="12"/>
        <v>#DIV/0!</v>
      </c>
      <c r="G94" s="46"/>
      <c r="H94" s="38" t="e">
        <f t="shared" si="13"/>
        <v>#DIV/0!</v>
      </c>
      <c r="I94" s="46"/>
    </row>
    <row r="95" spans="1:9" ht="12.75">
      <c r="A95" s="14" t="s">
        <v>56</v>
      </c>
      <c r="B95" s="46"/>
      <c r="C95" s="46"/>
      <c r="D95" s="46"/>
      <c r="E95" s="38" t="e">
        <f t="shared" si="11"/>
        <v>#DIV/0!</v>
      </c>
      <c r="F95" s="38" t="e">
        <f t="shared" si="12"/>
        <v>#DIV/0!</v>
      </c>
      <c r="G95" s="46"/>
      <c r="H95" s="38" t="e">
        <f t="shared" si="13"/>
        <v>#DIV/0!</v>
      </c>
      <c r="I95" s="46"/>
    </row>
    <row r="96" spans="1:9" ht="12.75">
      <c r="A96" s="14" t="s">
        <v>57</v>
      </c>
      <c r="B96" s="46"/>
      <c r="C96" s="46"/>
      <c r="D96" s="37"/>
      <c r="E96" s="38" t="e">
        <f t="shared" si="11"/>
        <v>#DIV/0!</v>
      </c>
      <c r="F96" s="38" t="e">
        <f t="shared" si="12"/>
        <v>#DIV/0!</v>
      </c>
      <c r="G96" s="37"/>
      <c r="H96" s="38" t="e">
        <f t="shared" si="13"/>
        <v>#DIV/0!</v>
      </c>
      <c r="I96" s="37"/>
    </row>
    <row r="97" spans="1:9" ht="25.5">
      <c r="A97" s="17" t="s">
        <v>58</v>
      </c>
      <c r="B97" s="45">
        <f>B98+B99</f>
        <v>0</v>
      </c>
      <c r="C97" s="45">
        <f>C98+C99</f>
        <v>0</v>
      </c>
      <c r="D97" s="45">
        <f>D98+D99</f>
        <v>0</v>
      </c>
      <c r="E97" s="35" t="e">
        <f t="shared" si="11"/>
        <v>#DIV/0!</v>
      </c>
      <c r="F97" s="35" t="e">
        <f t="shared" si="12"/>
        <v>#DIV/0!</v>
      </c>
      <c r="G97" s="45">
        <f>G98+G99</f>
        <v>0</v>
      </c>
      <c r="H97" s="35" t="e">
        <f t="shared" si="13"/>
        <v>#DIV/0!</v>
      </c>
      <c r="I97" s="45">
        <f>I98+I99</f>
        <v>0</v>
      </c>
    </row>
    <row r="98" spans="1:9" ht="12.75">
      <c r="A98" s="14" t="s">
        <v>59</v>
      </c>
      <c r="B98" s="46"/>
      <c r="C98" s="46"/>
      <c r="D98" s="46"/>
      <c r="E98" s="38" t="e">
        <f t="shared" si="11"/>
        <v>#DIV/0!</v>
      </c>
      <c r="F98" s="38" t="e">
        <f t="shared" si="12"/>
        <v>#DIV/0!</v>
      </c>
      <c r="G98" s="46"/>
      <c r="H98" s="38" t="e">
        <f t="shared" si="13"/>
        <v>#DIV/0!</v>
      </c>
      <c r="I98" s="46"/>
    </row>
    <row r="99" spans="1:9" ht="25.5">
      <c r="A99" s="14" t="s">
        <v>60</v>
      </c>
      <c r="B99" s="46"/>
      <c r="C99" s="46"/>
      <c r="D99" s="46"/>
      <c r="E99" s="38" t="e">
        <f t="shared" si="11"/>
        <v>#DIV/0!</v>
      </c>
      <c r="F99" s="38" t="e">
        <f t="shared" si="12"/>
        <v>#DIV/0!</v>
      </c>
      <c r="G99" s="46"/>
      <c r="H99" s="38" t="e">
        <f t="shared" si="13"/>
        <v>#DIV/0!</v>
      </c>
      <c r="I99" s="46"/>
    </row>
    <row r="100" spans="1:9" ht="12.75">
      <c r="A100" s="17" t="s">
        <v>124</v>
      </c>
      <c r="B100" s="45">
        <f>B101</f>
        <v>0</v>
      </c>
      <c r="C100" s="45">
        <f aca="true" t="shared" si="14" ref="C100:I100">C101</f>
        <v>0</v>
      </c>
      <c r="D100" s="45">
        <f t="shared" si="14"/>
        <v>0</v>
      </c>
      <c r="E100" s="35" t="e">
        <f t="shared" si="11"/>
        <v>#DIV/0!</v>
      </c>
      <c r="F100" s="35">
        <v>0</v>
      </c>
      <c r="G100" s="45">
        <f t="shared" si="14"/>
        <v>0</v>
      </c>
      <c r="H100" s="35">
        <v>0</v>
      </c>
      <c r="I100" s="45">
        <f t="shared" si="14"/>
        <v>0</v>
      </c>
    </row>
    <row r="101" spans="1:9" ht="12.75">
      <c r="A101" s="14" t="s">
        <v>125</v>
      </c>
      <c r="B101" s="46"/>
      <c r="C101" s="46">
        <v>0</v>
      </c>
      <c r="D101" s="46">
        <v>0</v>
      </c>
      <c r="E101" s="38" t="e">
        <f t="shared" si="11"/>
        <v>#DIV/0!</v>
      </c>
      <c r="F101" s="38">
        <v>0</v>
      </c>
      <c r="G101" s="46">
        <v>0</v>
      </c>
      <c r="H101" s="38">
        <v>0</v>
      </c>
      <c r="I101" s="46"/>
    </row>
    <row r="102" spans="1:9" ht="12.75">
      <c r="A102" s="17" t="s">
        <v>61</v>
      </c>
      <c r="B102" s="45">
        <f>B103+B104+B105+B106+B107</f>
        <v>0</v>
      </c>
      <c r="C102" s="45">
        <f>C103+C104+C105+C106+C107</f>
        <v>0</v>
      </c>
      <c r="D102" s="45">
        <f>D103+D104+D105+D106+D107</f>
        <v>0</v>
      </c>
      <c r="E102" s="35" t="e">
        <f t="shared" si="11"/>
        <v>#DIV/0!</v>
      </c>
      <c r="F102" s="35" t="e">
        <f aca="true" t="shared" si="15" ref="F102:F109">$D:$D/$C:$C*100</f>
        <v>#DIV/0!</v>
      </c>
      <c r="G102" s="45">
        <f>G103+G104+G105+G106+G107</f>
        <v>0</v>
      </c>
      <c r="H102" s="35" t="e">
        <f>$D:$D/$G:$G*100</f>
        <v>#DIV/0!</v>
      </c>
      <c r="I102" s="45">
        <f>I103+I104+I105+I106+I107</f>
        <v>0</v>
      </c>
    </row>
    <row r="103" spans="1:9" ht="12.75">
      <c r="A103" s="14" t="s">
        <v>62</v>
      </c>
      <c r="B103" s="46"/>
      <c r="C103" s="46"/>
      <c r="D103" s="46"/>
      <c r="E103" s="38" t="e">
        <f t="shared" si="11"/>
        <v>#DIV/0!</v>
      </c>
      <c r="F103" s="38" t="e">
        <f t="shared" si="15"/>
        <v>#DIV/0!</v>
      </c>
      <c r="G103" s="46"/>
      <c r="H103" s="38" t="e">
        <f>$D:$D/$G:$G*100</f>
        <v>#DIV/0!</v>
      </c>
      <c r="I103" s="46"/>
    </row>
    <row r="104" spans="1:9" ht="12.75">
      <c r="A104" s="14" t="s">
        <v>63</v>
      </c>
      <c r="B104" s="46"/>
      <c r="C104" s="46"/>
      <c r="D104" s="46"/>
      <c r="E104" s="38" t="e">
        <f t="shared" si="11"/>
        <v>#DIV/0!</v>
      </c>
      <c r="F104" s="38" t="e">
        <f t="shared" si="15"/>
        <v>#DIV/0!</v>
      </c>
      <c r="G104" s="46"/>
      <c r="H104" s="38" t="e">
        <f>$D:$D/$G:$G*100</f>
        <v>#DIV/0!</v>
      </c>
      <c r="I104" s="46"/>
    </row>
    <row r="105" spans="1:9" ht="12.75">
      <c r="A105" s="14" t="s">
        <v>64</v>
      </c>
      <c r="B105" s="46"/>
      <c r="C105" s="46"/>
      <c r="D105" s="46"/>
      <c r="E105" s="38" t="e">
        <f t="shared" si="11"/>
        <v>#DIV/0!</v>
      </c>
      <c r="F105" s="38" t="e">
        <f t="shared" si="15"/>
        <v>#DIV/0!</v>
      </c>
      <c r="G105" s="46"/>
      <c r="H105" s="38" t="e">
        <f>$D:$D/$G:$G*100</f>
        <v>#DIV/0!</v>
      </c>
      <c r="I105" s="46"/>
    </row>
    <row r="106" spans="1:9" ht="12.75">
      <c r="A106" s="14" t="s">
        <v>65</v>
      </c>
      <c r="B106" s="37"/>
      <c r="C106" s="37"/>
      <c r="D106" s="37"/>
      <c r="E106" s="38" t="e">
        <f t="shared" si="11"/>
        <v>#DIV/0!</v>
      </c>
      <c r="F106" s="38" t="e">
        <f t="shared" si="15"/>
        <v>#DIV/0!</v>
      </c>
      <c r="G106" s="37"/>
      <c r="H106" s="38">
        <v>0</v>
      </c>
      <c r="I106" s="37"/>
    </row>
    <row r="107" spans="1:9" ht="12.75">
      <c r="A107" s="14" t="s">
        <v>66</v>
      </c>
      <c r="B107" s="46"/>
      <c r="C107" s="46"/>
      <c r="D107" s="46"/>
      <c r="E107" s="38" t="e">
        <f t="shared" si="11"/>
        <v>#DIV/0!</v>
      </c>
      <c r="F107" s="38" t="e">
        <f t="shared" si="15"/>
        <v>#DIV/0!</v>
      </c>
      <c r="G107" s="46"/>
      <c r="H107" s="38" t="e">
        <f>$D:$D/$G:$G*100</f>
        <v>#DIV/0!</v>
      </c>
      <c r="I107" s="46"/>
    </row>
    <row r="108" spans="1:9" ht="12.75">
      <c r="A108" s="17" t="s">
        <v>73</v>
      </c>
      <c r="B108" s="36">
        <f>B109+B110+B111</f>
        <v>0</v>
      </c>
      <c r="C108" s="36">
        <f>C109+C110+C111</f>
        <v>0</v>
      </c>
      <c r="D108" s="36">
        <f>D109+D110+D111</f>
        <v>0</v>
      </c>
      <c r="E108" s="35" t="e">
        <f t="shared" si="11"/>
        <v>#DIV/0!</v>
      </c>
      <c r="F108" s="35" t="e">
        <f t="shared" si="15"/>
        <v>#DIV/0!</v>
      </c>
      <c r="G108" s="36">
        <f>G109+G110+G111</f>
        <v>0</v>
      </c>
      <c r="H108" s="35" t="e">
        <f>$D:$D/$G:$G*100</f>
        <v>#DIV/0!</v>
      </c>
      <c r="I108" s="36">
        <f>I109+I110+I111</f>
        <v>0</v>
      </c>
    </row>
    <row r="109" spans="1:9" ht="12.75">
      <c r="A109" s="54" t="s">
        <v>74</v>
      </c>
      <c r="B109" s="37"/>
      <c r="C109" s="37"/>
      <c r="D109" s="37"/>
      <c r="E109" s="38" t="e">
        <f t="shared" si="11"/>
        <v>#DIV/0!</v>
      </c>
      <c r="F109" s="38" t="e">
        <f t="shared" si="15"/>
        <v>#DIV/0!</v>
      </c>
      <c r="G109" s="37"/>
      <c r="H109" s="38" t="e">
        <f>$D:$D/$G:$G*100</f>
        <v>#DIV/0!</v>
      </c>
      <c r="I109" s="37"/>
    </row>
    <row r="110" spans="1:9" ht="24.75" customHeight="1">
      <c r="A110" s="18" t="s">
        <v>75</v>
      </c>
      <c r="B110" s="37"/>
      <c r="C110" s="37"/>
      <c r="D110" s="37"/>
      <c r="E110" s="38">
        <v>0</v>
      </c>
      <c r="F110" s="38">
        <v>0</v>
      </c>
      <c r="G110" s="37"/>
      <c r="H110" s="38">
        <v>0</v>
      </c>
      <c r="I110" s="37"/>
    </row>
    <row r="111" spans="1:9" ht="25.5">
      <c r="A111" s="18" t="s">
        <v>85</v>
      </c>
      <c r="B111" s="37"/>
      <c r="C111" s="37"/>
      <c r="D111" s="37"/>
      <c r="E111" s="38" t="e">
        <f>$D:$D/$B:$B*100</f>
        <v>#DIV/0!</v>
      </c>
      <c r="F111" s="38" t="e">
        <f>$D:$D/$C:$C*100</f>
        <v>#DIV/0!</v>
      </c>
      <c r="G111" s="37"/>
      <c r="H111" s="38" t="e">
        <f>$D:$D/$G:$G*100</f>
        <v>#DIV/0!</v>
      </c>
      <c r="I111" s="37"/>
    </row>
    <row r="112" spans="1:9" ht="26.25" customHeight="1">
      <c r="A112" s="19" t="s">
        <v>96</v>
      </c>
      <c r="B112" s="36">
        <f>B113</f>
        <v>0</v>
      </c>
      <c r="C112" s="36">
        <f aca="true" t="shared" si="16" ref="C112:I112">C113</f>
        <v>0</v>
      </c>
      <c r="D112" s="36">
        <f t="shared" si="16"/>
        <v>0</v>
      </c>
      <c r="E112" s="38" t="e">
        <f>$D:$D/$B:$B*100</f>
        <v>#DIV/0!</v>
      </c>
      <c r="F112" s="38" t="e">
        <f>$D:$D/$C:$C*100</f>
        <v>#DIV/0!</v>
      </c>
      <c r="G112" s="36">
        <f t="shared" si="16"/>
        <v>0</v>
      </c>
      <c r="H112" s="38">
        <v>0</v>
      </c>
      <c r="I112" s="36">
        <f t="shared" si="16"/>
        <v>0</v>
      </c>
    </row>
    <row r="113" spans="1:9" ht="13.5" customHeight="1">
      <c r="A113" s="18" t="s">
        <v>97</v>
      </c>
      <c r="B113" s="37"/>
      <c r="C113" s="37"/>
      <c r="D113" s="37"/>
      <c r="E113" s="38" t="e">
        <f>$D:$D/$B:$B*100</f>
        <v>#DIV/0!</v>
      </c>
      <c r="F113" s="38" t="e">
        <f>$D:$D/$C:$C*100</f>
        <v>#DIV/0!</v>
      </c>
      <c r="G113" s="37">
        <v>0</v>
      </c>
      <c r="H113" s="38">
        <v>0</v>
      </c>
      <c r="I113" s="37">
        <v>0</v>
      </c>
    </row>
    <row r="114" spans="1:9" ht="33.75" customHeight="1">
      <c r="A114" s="20" t="s">
        <v>67</v>
      </c>
      <c r="B114" s="45">
        <f>B70+B79+B80+B81+B87+B92+B97+B100+B102+B108+B112</f>
        <v>0</v>
      </c>
      <c r="C114" s="45">
        <f>C70+C79+C80+C81+C87+C92+C97+C100+C102+C108+C112</f>
        <v>0</v>
      </c>
      <c r="D114" s="45">
        <f>D70+D79+D80+D81+D87+D92+D97+D100+D102+D108+D112</f>
        <v>0</v>
      </c>
      <c r="E114" s="35" t="e">
        <f>$D:$D/$B:$B*100</f>
        <v>#DIV/0!</v>
      </c>
      <c r="F114" s="35" t="e">
        <f>$D:$D/$C:$C*100</f>
        <v>#DIV/0!</v>
      </c>
      <c r="G114" s="45">
        <f>G70+G79+G80+G81+G87+G92+G97+G100+G102+G108+G112</f>
        <v>0</v>
      </c>
      <c r="H114" s="35" t="e">
        <f>$D:$D/$G:$G*100</f>
        <v>#DIV/0!</v>
      </c>
      <c r="I114" s="45">
        <f>I70+I79+I80+I81+I87+I92+I97+I100+I102+I108+I112</f>
        <v>0</v>
      </c>
    </row>
    <row r="115" spans="1:9" ht="26.25" customHeight="1">
      <c r="A115" s="21" t="s">
        <v>68</v>
      </c>
      <c r="B115" s="39">
        <f>B68-B114</f>
        <v>1870579.5899999999</v>
      </c>
      <c r="C115" s="39">
        <f>C68-C114</f>
        <v>1498914.4899999998</v>
      </c>
      <c r="D115" s="39">
        <f>D68-D114</f>
        <v>1375488.65</v>
      </c>
      <c r="E115" s="39"/>
      <c r="F115" s="39"/>
      <c r="G115" s="39">
        <f>G68-G114</f>
        <v>1469596.9800000002</v>
      </c>
      <c r="H115" s="39"/>
      <c r="I115" s="39">
        <f>I68-I114</f>
        <v>131850.74</v>
      </c>
    </row>
    <row r="116" spans="1:9" ht="24" customHeight="1">
      <c r="A116" s="3" t="s">
        <v>69</v>
      </c>
      <c r="B116" s="37" t="s">
        <v>103</v>
      </c>
      <c r="C116" s="37"/>
      <c r="D116" s="37" t="s">
        <v>155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0</v>
      </c>
      <c r="C117" s="37"/>
      <c r="D117" s="36">
        <f>-D68+D114</f>
        <v>-1375488.65</v>
      </c>
      <c r="E117" s="37"/>
      <c r="F117" s="37"/>
      <c r="G117" s="50"/>
      <c r="H117" s="47"/>
      <c r="I117" s="36">
        <f>I119+I120</f>
        <v>0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/>
      <c r="C120" s="37"/>
      <c r="D120" s="37"/>
      <c r="E120" s="37"/>
      <c r="F120" s="37"/>
      <c r="G120" s="37"/>
      <c r="H120" s="47"/>
      <c r="I120" s="37"/>
    </row>
    <row r="121" spans="1:9" ht="12.75">
      <c r="A121" s="8" t="s">
        <v>131</v>
      </c>
      <c r="B121" s="53">
        <f>B122+B123</f>
        <v>0</v>
      </c>
      <c r="C121" s="53"/>
      <c r="D121" s="53">
        <v>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/>
      <c r="C123" s="48"/>
      <c r="D123" s="48"/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A6:I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135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136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25675.2</v>
      </c>
      <c r="D9" s="61">
        <f>D11+D12+D13+D14</f>
        <v>24392.739999999998</v>
      </c>
      <c r="E9" s="63">
        <f>$D:$D/$B:$B*100</f>
        <v>11.400138711812186</v>
      </c>
      <c r="F9" s="61">
        <f>$D:$D/$C:$C*100</f>
        <v>95.00506325169813</v>
      </c>
      <c r="G9" s="61">
        <f>G11+G12+G13+G14</f>
        <v>30276.72</v>
      </c>
      <c r="H9" s="63">
        <f>$D:$D/$G:$G*100</f>
        <v>80.56599261743015</v>
      </c>
      <c r="I9" s="61">
        <f>I11+I12+I13+I14</f>
        <v>15317.78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 aca="true" t="shared" si="3" ref="H43:H50"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4" ref="E44:E50">$D:$D/$B:$B*100</f>
        <v>52.957857142857144</v>
      </c>
      <c r="F44" s="35">
        <f aca="true" t="shared" si="5" ref="F44:F50">$D:$D/$C:$C*100</f>
        <v>219.35207100591714</v>
      </c>
      <c r="G44" s="37">
        <v>564.12</v>
      </c>
      <c r="H44" s="35">
        <f t="shared" si="3"/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4"/>
        <v>12.491177137672942</v>
      </c>
      <c r="F45" s="35">
        <f t="shared" si="5"/>
        <v>83.15255465635944</v>
      </c>
      <c r="G45" s="45">
        <f>G46+G47+G48+G49+G50+G51+G52+G54+G55+G56+G57</f>
        <v>1596.6000000000001</v>
      </c>
      <c r="H45" s="35">
        <f t="shared" si="3"/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4"/>
        <v>5.079913606911448</v>
      </c>
      <c r="F46" s="35">
        <f t="shared" si="5"/>
        <v>71.92660550458714</v>
      </c>
      <c r="G46" s="37">
        <v>16.73</v>
      </c>
      <c r="H46" s="35">
        <f t="shared" si="3"/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4"/>
        <v>15.714285714285714</v>
      </c>
      <c r="F47" s="35">
        <f t="shared" si="5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4"/>
        <v>61.40000000000001</v>
      </c>
      <c r="F48" s="35">
        <f t="shared" si="5"/>
        <v>460.50000000000006</v>
      </c>
      <c r="G48" s="37">
        <v>8</v>
      </c>
      <c r="H48" s="35">
        <f t="shared" si="3"/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4"/>
        <v>18.257270693512304</v>
      </c>
      <c r="F49" s="35">
        <f t="shared" si="5"/>
        <v>255.03125</v>
      </c>
      <c r="G49" s="37">
        <v>34.86</v>
      </c>
      <c r="H49" s="35">
        <f t="shared" si="3"/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4"/>
        <v>21.737564322469982</v>
      </c>
      <c r="F50" s="35">
        <f t="shared" si="5"/>
        <v>169.08605737158103</v>
      </c>
      <c r="G50" s="37">
        <v>298.32</v>
      </c>
      <c r="H50" s="35">
        <f t="shared" si="3"/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6" ref="E59:E65">$D:$D/$B:$B*100</f>
        <v>12.690621037558818</v>
      </c>
      <c r="F59" s="35">
        <f aca="true" t="shared" si="7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6"/>
        <v>11.747787554881556</v>
      </c>
      <c r="F60" s="35">
        <f t="shared" si="7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6"/>
        <v>11.990216140831023</v>
      </c>
      <c r="F61" s="35">
        <f t="shared" si="7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6"/>
        <v>21.291443153268037</v>
      </c>
      <c r="F62" s="35">
        <f t="shared" si="7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6"/>
        <v>7.523358775103567</v>
      </c>
      <c r="F63" s="35">
        <f t="shared" si="7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6"/>
        <v>10.53347871350569</v>
      </c>
      <c r="F64" s="35">
        <f t="shared" si="7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 t="e">
        <f t="shared" si="7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9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5">
        <f>$D:$D/$G:$G*100</f>
        <v>0</v>
      </c>
      <c r="I70" s="37"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5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5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5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5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5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5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5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8" ref="E83:E98">$D:$D/$B:$B*100</f>
        <v>0</v>
      </c>
      <c r="F83" s="38">
        <f aca="true" t="shared" si="9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8"/>
        <v>2.985983142055704</v>
      </c>
      <c r="F84" s="38">
        <f t="shared" si="9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8"/>
        <v>12.404911925677228</v>
      </c>
      <c r="F85" s="38">
        <f t="shared" si="9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8"/>
        <v>13.209567229586423</v>
      </c>
      <c r="F86" s="35">
        <f t="shared" si="9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8"/>
        <v>15.746387516263976</v>
      </c>
      <c r="F87" s="38">
        <f t="shared" si="9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8"/>
        <v>0</v>
      </c>
      <c r="F88" s="38">
        <f t="shared" si="9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8"/>
        <v>7.516358643510832</v>
      </c>
      <c r="F89" s="38">
        <f t="shared" si="9"/>
        <v>85.1762637934963</v>
      </c>
      <c r="G89" s="46">
        <v>1386.7</v>
      </c>
      <c r="H89" s="38">
        <f aca="true" t="shared" si="10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8"/>
        <v>15.166316912862559</v>
      </c>
      <c r="F90" s="38">
        <f t="shared" si="9"/>
        <v>91.77533532041728</v>
      </c>
      <c r="G90" s="46">
        <v>2689.4</v>
      </c>
      <c r="H90" s="38">
        <f t="shared" si="10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8"/>
        <v>11.077064807326828</v>
      </c>
      <c r="F91" s="35">
        <f t="shared" si="9"/>
        <v>95.57134659057111</v>
      </c>
      <c r="G91" s="45">
        <f>G92+G93+G94+G95</f>
        <v>112368.09999999999</v>
      </c>
      <c r="H91" s="35">
        <f t="shared" si="10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8"/>
        <v>11.301279803056703</v>
      </c>
      <c r="F92" s="38">
        <f t="shared" si="9"/>
        <v>94.68892432111824</v>
      </c>
      <c r="G92" s="46">
        <v>43541.2</v>
      </c>
      <c r="H92" s="38">
        <f t="shared" si="10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8"/>
        <v>11.177843235468469</v>
      </c>
      <c r="F93" s="38">
        <f t="shared" si="9"/>
        <v>97.91407032424895</v>
      </c>
      <c r="G93" s="46">
        <v>61936.7</v>
      </c>
      <c r="H93" s="38">
        <f t="shared" si="10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8"/>
        <v>7.740105301379812</v>
      </c>
      <c r="F94" s="38">
        <f t="shared" si="9"/>
        <v>83.39283094527849</v>
      </c>
      <c r="G94" s="46">
        <v>1805</v>
      </c>
      <c r="H94" s="38">
        <f t="shared" si="10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8"/>
        <v>9.750126312935677</v>
      </c>
      <c r="F95" s="38">
        <f t="shared" si="9"/>
        <v>81.57261667468553</v>
      </c>
      <c r="G95" s="37">
        <v>5085.2</v>
      </c>
      <c r="H95" s="38">
        <f t="shared" si="10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8"/>
        <v>7.478561382018194</v>
      </c>
      <c r="F96" s="35">
        <f t="shared" si="9"/>
        <v>83.57451310107446</v>
      </c>
      <c r="G96" s="45">
        <f>G97+G98</f>
        <v>11216.199999999999</v>
      </c>
      <c r="H96" s="35">
        <f t="shared" si="10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8"/>
        <v>7.112893366793345</v>
      </c>
      <c r="F97" s="38">
        <f t="shared" si="9"/>
        <v>81.96895922093731</v>
      </c>
      <c r="G97" s="46">
        <v>9873.3</v>
      </c>
      <c r="H97" s="38">
        <f t="shared" si="10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8"/>
        <v>11.155366040329257</v>
      </c>
      <c r="F98" s="38">
        <f t="shared" si="9"/>
        <v>95.57711609233857</v>
      </c>
      <c r="G98" s="46">
        <v>1342.9</v>
      </c>
      <c r="H98" s="38">
        <f t="shared" si="10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45">
        <f t="shared" si="11"/>
        <v>0</v>
      </c>
      <c r="F99" s="45">
        <f t="shared" si="11"/>
        <v>0</v>
      </c>
      <c r="G99" s="45">
        <f t="shared" si="11"/>
        <v>0</v>
      </c>
      <c r="H99" s="45">
        <f t="shared" si="11"/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2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2"/>
        <v>7.587617134809761</v>
      </c>
      <c r="F101" s="35">
        <f aca="true" t="shared" si="13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2"/>
        <v>6.844444444444445</v>
      </c>
      <c r="F102" s="38">
        <f t="shared" si="13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2"/>
        <v>10.798682963129083</v>
      </c>
      <c r="F103" s="38">
        <f t="shared" si="13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2"/>
        <v>8.159573727956914</v>
      </c>
      <c r="F104" s="38">
        <f t="shared" si="13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2"/>
        <v>0</v>
      </c>
      <c r="F105" s="38">
        <f t="shared" si="13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2"/>
        <v>11.393553521687226</v>
      </c>
      <c r="F106" s="38">
        <f t="shared" si="13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2"/>
        <v>16.784071609952633</v>
      </c>
      <c r="F107" s="35">
        <f t="shared" si="13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2"/>
        <v>17.36366693665658</v>
      </c>
      <c r="F108" s="38">
        <f t="shared" si="13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20</v>
      </c>
      <c r="D111" s="36">
        <f t="shared" si="14"/>
        <v>11.6</v>
      </c>
      <c r="E111" s="36">
        <f t="shared" si="14"/>
        <v>57.99999999999999</v>
      </c>
      <c r="F111" s="36">
        <f t="shared" si="14"/>
        <v>57.99999999999999</v>
      </c>
      <c r="G111" s="36">
        <f t="shared" si="14"/>
        <v>0</v>
      </c>
      <c r="H111" s="38">
        <v>0</v>
      </c>
      <c r="I111" s="36">
        <f t="shared" si="14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45">
        <f>H69+H78+H79+H80+H86+H91+H96+H101+H107+H111</f>
        <v>1449.941467844384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C9:C10"/>
    <mergeCell ref="D9:D10"/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59" sqref="I59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148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43118.399999999994</v>
      </c>
      <c r="D9" s="61">
        <f>D11+D12+D13+D14</f>
        <v>39302.46</v>
      </c>
      <c r="E9" s="63">
        <f>$D:$D/$B:$B*100</f>
        <v>18.368313511128722</v>
      </c>
      <c r="F9" s="61">
        <f>$D:$D/$C:$C*100</f>
        <v>91.15008905710789</v>
      </c>
      <c r="G9" s="61">
        <f>G11+G12+G13+G14</f>
        <v>50876.01</v>
      </c>
      <c r="H9" s="63">
        <f>$D:$D/$G:$G*100</f>
        <v>77.25145898823433</v>
      </c>
      <c r="I9" s="61">
        <f>I11+I12+I13+I14</f>
        <v>14909.72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 aca="true" t="shared" si="6" ref="H45:H50"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 t="shared" si="6"/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 t="shared" si="6"/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 t="shared" si="6"/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 t="shared" si="6"/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7" ref="E59:E65">$D:$D/$B:$B*100</f>
        <v>19.833756614676535</v>
      </c>
      <c r="F59" s="35">
        <f aca="true" t="shared" si="8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7"/>
        <v>18.098299798139227</v>
      </c>
      <c r="F60" s="35">
        <f t="shared" si="8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7"/>
        <v>18.324761583023644</v>
      </c>
      <c r="F61" s="35">
        <f t="shared" si="8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7"/>
        <v>33.60711487573336</v>
      </c>
      <c r="F62" s="35">
        <f t="shared" si="8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7"/>
        <v>9.625592265151031</v>
      </c>
      <c r="F63" s="35">
        <f t="shared" si="8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7"/>
        <v>16.981400915077625</v>
      </c>
      <c r="F64" s="35">
        <f t="shared" si="8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9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9" ref="E83:E108">$D:$D/$B:$B*100</f>
        <v>16.149738381040322</v>
      </c>
      <c r="F83" s="38">
        <f aca="true" t="shared" si="10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9"/>
        <v>9.747738224123243</v>
      </c>
      <c r="F84" s="38">
        <f t="shared" si="10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9"/>
        <v>19.23476699541736</v>
      </c>
      <c r="F85" s="38">
        <f t="shared" si="10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9"/>
        <v>14.437111207744014</v>
      </c>
      <c r="F86" s="35">
        <f t="shared" si="10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9"/>
        <v>15.746390271250235</v>
      </c>
      <c r="F87" s="38">
        <f t="shared" si="10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9"/>
        <v>0.009934679482403199</v>
      </c>
      <c r="F88" s="38">
        <f t="shared" si="10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9"/>
        <v>12.149472177221867</v>
      </c>
      <c r="F89" s="38">
        <f t="shared" si="10"/>
        <v>83.97855788417125</v>
      </c>
      <c r="G89" s="46">
        <v>3140.43</v>
      </c>
      <c r="H89" s="38">
        <f aca="true" t="shared" si="11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9"/>
        <v>23.612823243621023</v>
      </c>
      <c r="F90" s="38">
        <f t="shared" si="10"/>
        <v>96.76686260814384</v>
      </c>
      <c r="G90" s="46">
        <v>4276.185</v>
      </c>
      <c r="H90" s="38">
        <f t="shared" si="11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9"/>
        <v>18.349976574542058</v>
      </c>
      <c r="F91" s="35">
        <f t="shared" si="10"/>
        <v>97.14077464020434</v>
      </c>
      <c r="G91" s="45">
        <f>G92+G93+G94+G95</f>
        <v>191435.4</v>
      </c>
      <c r="H91" s="35">
        <f t="shared" si="11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9"/>
        <v>18.49153874612943</v>
      </c>
      <c r="F92" s="38">
        <f t="shared" si="10"/>
        <v>98.25734608185027</v>
      </c>
      <c r="G92" s="46">
        <v>77335.09</v>
      </c>
      <c r="H92" s="38">
        <f t="shared" si="11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9"/>
        <v>18.506156974008498</v>
      </c>
      <c r="F93" s="38">
        <f t="shared" si="10"/>
        <v>98.21385070812777</v>
      </c>
      <c r="G93" s="46">
        <v>100915.52</v>
      </c>
      <c r="H93" s="38">
        <f t="shared" si="11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9"/>
        <v>12.50751470001841</v>
      </c>
      <c r="F94" s="38">
        <f t="shared" si="10"/>
        <v>64.31736246183391</v>
      </c>
      <c r="G94" s="46">
        <v>4190.07</v>
      </c>
      <c r="H94" s="38">
        <f t="shared" si="11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9"/>
        <v>18.216147802333925</v>
      </c>
      <c r="F95" s="38">
        <f t="shared" si="10"/>
        <v>92.43508662514532</v>
      </c>
      <c r="G95" s="37">
        <v>8994.72</v>
      </c>
      <c r="H95" s="38">
        <f t="shared" si="11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9"/>
        <v>13.541752173597338</v>
      </c>
      <c r="F96" s="35">
        <f t="shared" si="10"/>
        <v>81.6049839011784</v>
      </c>
      <c r="G96" s="45">
        <f>G97+G98</f>
        <v>18540.28</v>
      </c>
      <c r="H96" s="35">
        <f t="shared" si="11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9"/>
        <v>12.954539201897017</v>
      </c>
      <c r="F97" s="38">
        <f t="shared" si="10"/>
        <v>79.57999727688292</v>
      </c>
      <c r="G97" s="46">
        <v>16230.78</v>
      </c>
      <c r="H97" s="38">
        <f t="shared" si="11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9"/>
        <v>19.45501242013537</v>
      </c>
      <c r="F98" s="38">
        <f t="shared" si="10"/>
        <v>98.39322716239417</v>
      </c>
      <c r="G98" s="46">
        <v>2309.5</v>
      </c>
      <c r="H98" s="38">
        <f t="shared" si="11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9"/>
        <v>13.25495056970004</v>
      </c>
      <c r="F101" s="35">
        <f aca="true" t="shared" si="13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9"/>
        <v>11.655555555555557</v>
      </c>
      <c r="F102" s="38">
        <f t="shared" si="13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9"/>
        <v>17.7987543196159</v>
      </c>
      <c r="F103" s="38">
        <f t="shared" si="13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9"/>
        <v>15.565341808148839</v>
      </c>
      <c r="F104" s="38">
        <f t="shared" si="13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9"/>
        <v>1.5827272571946032</v>
      </c>
      <c r="F105" s="38">
        <f t="shared" si="13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9"/>
        <v>18.69160366096299</v>
      </c>
      <c r="F106" s="38">
        <f t="shared" si="13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9"/>
        <v>25.42545029180922</v>
      </c>
      <c r="F107" s="35">
        <f t="shared" si="13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9"/>
        <v>25.306666306544766</v>
      </c>
      <c r="F108" s="38">
        <f t="shared" si="13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11.6</v>
      </c>
      <c r="D111" s="36">
        <f t="shared" si="14"/>
        <v>11.6</v>
      </c>
      <c r="E111" s="38">
        <f>$D:$D/$B:$B*100</f>
        <v>57.99999999999999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-23376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C9:C10"/>
    <mergeCell ref="D9:D10"/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153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60213.299999999996</v>
      </c>
      <c r="D9" s="61">
        <f>D11+D12+D13+D14</f>
        <v>55729.99</v>
      </c>
      <c r="E9" s="63">
        <f>$D:$D/$B:$B*100</f>
        <v>26.045848740564043</v>
      </c>
      <c r="F9" s="61">
        <f>$D:$D/$C:$C*100</f>
        <v>92.55428617929925</v>
      </c>
      <c r="G9" s="61">
        <f>G11+G12+G13+G14</f>
        <v>71051.53000000001</v>
      </c>
      <c r="H9" s="63">
        <f>$D:$D/$G:$G*100</f>
        <v>78.43601678950472</v>
      </c>
      <c r="I9" s="61">
        <f>I11+I12+I13+I14</f>
        <v>16427.53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 aca="true" t="shared" si="1" ref="H11:H31"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 t="shared" si="1"/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 t="shared" si="1"/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2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 t="shared" si="1"/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2"/>
        <v>43.1456903416632</v>
      </c>
      <c r="F16" s="35">
        <f t="shared" si="0"/>
        <v>120.96480969593877</v>
      </c>
      <c r="G16" s="37">
        <v>2153.01</v>
      </c>
      <c r="H16" s="35">
        <f t="shared" si="1"/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2"/>
        <v>27.68292682926829</v>
      </c>
      <c r="F17" s="35">
        <f t="shared" si="0"/>
        <v>97.11229946524064</v>
      </c>
      <c r="G17" s="37">
        <v>38.73</v>
      </c>
      <c r="H17" s="35">
        <f t="shared" si="1"/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2"/>
        <v>40.79008647928046</v>
      </c>
      <c r="F18" s="35">
        <f t="shared" si="0"/>
        <v>125.29062347110249</v>
      </c>
      <c r="G18" s="37">
        <v>3322.5</v>
      </c>
      <c r="H18" s="35">
        <f t="shared" si="1"/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2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2"/>
        <v>41.21605057586144</v>
      </c>
      <c r="F20" s="35">
        <f t="shared" si="0"/>
        <v>95.70994580984183</v>
      </c>
      <c r="G20" s="45">
        <f>G21+G22+G23</f>
        <v>16386.12</v>
      </c>
      <c r="H20" s="35">
        <f t="shared" si="1"/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2"/>
        <v>41.38082810356757</v>
      </c>
      <c r="F21" s="35">
        <f t="shared" si="0"/>
        <v>95.28025132341679</v>
      </c>
      <c r="G21" s="37">
        <v>16026.86</v>
      </c>
      <c r="H21" s="35">
        <f t="shared" si="1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2"/>
        <v>38.462675535846266</v>
      </c>
      <c r="F22" s="35">
        <f t="shared" si="0"/>
        <v>337.9220779220779</v>
      </c>
      <c r="G22" s="37">
        <v>33.23</v>
      </c>
      <c r="H22" s="35">
        <f t="shared" si="1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2"/>
        <v>34.93712979320378</v>
      </c>
      <c r="F23" s="35">
        <f t="shared" si="0"/>
        <v>96.35998853539697</v>
      </c>
      <c r="G23" s="37">
        <v>326.03</v>
      </c>
      <c r="H23" s="35">
        <f t="shared" si="1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2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1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2"/>
        <v>12.233054404636174</v>
      </c>
      <c r="F25" s="35">
        <f t="shared" si="0"/>
        <v>189.42049647769207</v>
      </c>
      <c r="G25" s="37">
        <v>440.02</v>
      </c>
      <c r="H25" s="35">
        <f t="shared" si="1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2"/>
        <v>23.471851889118074</v>
      </c>
      <c r="F26" s="35">
        <f t="shared" si="0"/>
        <v>93.39924817047401</v>
      </c>
      <c r="G26" s="37">
        <v>3736.11</v>
      </c>
      <c r="H26" s="35">
        <f t="shared" si="1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2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1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2"/>
        <v>23.032378783707486</v>
      </c>
      <c r="F28" s="35">
        <f t="shared" si="0"/>
        <v>84.31049354775345</v>
      </c>
      <c r="G28" s="37">
        <v>3725.34</v>
      </c>
      <c r="H28" s="35">
        <f t="shared" si="1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2"/>
        <v>20.344827586206897</v>
      </c>
      <c r="F29" s="35">
        <f t="shared" si="0"/>
        <v>73.75</v>
      </c>
      <c r="G29" s="37">
        <v>16</v>
      </c>
      <c r="H29" s="35">
        <f t="shared" si="1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2"/>
        <v>0</v>
      </c>
      <c r="F30" s="35">
        <f t="shared" si="0"/>
        <v>0</v>
      </c>
      <c r="G30" s="37">
        <v>12</v>
      </c>
      <c r="H30" s="35">
        <f t="shared" si="1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1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2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2"/>
        <v>32.3166671041005</v>
      </c>
      <c r="F35" s="35">
        <f t="shared" si="3"/>
        <v>121.91867449996698</v>
      </c>
      <c r="G35" s="37">
        <f>G36+G37</f>
        <v>14900.4</v>
      </c>
      <c r="H35" s="35">
        <f>$D:$D/$G:$G*100</f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2"/>
        <v>32.240159352237654</v>
      </c>
      <c r="F36" s="35">
        <f t="shared" si="3"/>
        <v>132.3257505773672</v>
      </c>
      <c r="G36" s="37">
        <v>8421.4</v>
      </c>
      <c r="H36" s="35">
        <f>$D:$D/$G:$G*100</f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2"/>
        <v>32.44252022436551</v>
      </c>
      <c r="F37" s="35">
        <f t="shared" si="3"/>
        <v>108.02957616030797</v>
      </c>
      <c r="G37" s="37">
        <v>6479</v>
      </c>
      <c r="H37" s="35">
        <f aca="true" t="shared" si="4" ref="H37:H54">$D:$D/$G:$G*100</f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2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2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2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2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 t="shared" si="4"/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 t="shared" si="4"/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 t="shared" si="4"/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 t="shared" si="4"/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 t="shared" si="4"/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9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</row>
    <row r="71" spans="1:9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</row>
    <row r="72" spans="1:9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</row>
    <row r="78" spans="1:9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</row>
    <row r="79" spans="1:9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</row>
    <row r="80" spans="1:9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</row>
    <row r="84" spans="1:9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</row>
    <row r="85" spans="1:9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</row>
    <row r="86" spans="1:9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74997.68000000001</v>
      </c>
    </row>
    <row r="87" spans="1:9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</row>
    <row r="88" spans="1:9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v>0</v>
      </c>
      <c r="I88" s="46">
        <v>0</v>
      </c>
    </row>
    <row r="89" spans="1:9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</row>
    <row r="90" spans="1:9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</row>
    <row r="91" spans="1:9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</row>
    <row r="92" spans="1:9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</row>
    <row r="93" spans="1:9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</row>
    <row r="94" spans="1:9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</row>
    <row r="95" spans="1:9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</row>
    <row r="96" spans="1:9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</row>
    <row r="97" spans="1:9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</row>
    <row r="98" spans="1:9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</row>
    <row r="99" spans="1:9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</row>
    <row r="102" spans="1:9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</row>
    <row r="103" spans="1:9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</row>
    <row r="104" spans="1:9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</row>
    <row r="105" spans="1:9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</row>
    <row r="106" spans="1:9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</row>
    <row r="108" spans="1:9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</row>
    <row r="112" spans="1:9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186091.66</v>
      </c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56365.56999999998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-D67+D113</f>
        <v>-84741.40999999997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1" sqref="F11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157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80369</v>
      </c>
      <c r="D7" s="35">
        <f>D8+D9</f>
        <v>76602.19000000002</v>
      </c>
      <c r="E7" s="35">
        <f>$D:$D/$B:$B*100</f>
        <v>34.42392799043708</v>
      </c>
      <c r="F7" s="35">
        <f>$D:$D/$C:$C*100</f>
        <v>95.31310579949984</v>
      </c>
      <c r="G7" s="35">
        <f>G8+G9</f>
        <v>94115.48999999999</v>
      </c>
      <c r="H7" s="35">
        <f>$D:$D/$G:$G*100</f>
        <v>81.39169227084726</v>
      </c>
      <c r="I7" s="35">
        <f>I8+I9</f>
        <v>18448.649999999998</v>
      </c>
    </row>
    <row r="8" spans="1:9" ht="25.5">
      <c r="A8" s="4" t="s">
        <v>5</v>
      </c>
      <c r="B8" s="36">
        <v>8557.2</v>
      </c>
      <c r="C8" s="36">
        <v>3349.2</v>
      </c>
      <c r="D8" s="58">
        <v>3145.19</v>
      </c>
      <c r="E8" s="35">
        <f>$D:$D/$B:$B*100</f>
        <v>36.75489646145935</v>
      </c>
      <c r="F8" s="35">
        <f>$D:$D/$C:$C*100</f>
        <v>93.90869461363908</v>
      </c>
      <c r="G8" s="36">
        <v>3348.58</v>
      </c>
      <c r="H8" s="35">
        <f>$D:$D/$G:$G*100</f>
        <v>93.92608210047244</v>
      </c>
      <c r="I8" s="58">
        <v>721.64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77019.8</v>
      </c>
      <c r="D9" s="61">
        <f>D11+D12+D13+D14</f>
        <v>73457.00000000001</v>
      </c>
      <c r="E9" s="63">
        <f>$D:$D/$B:$B*100</f>
        <v>34.33070615902879</v>
      </c>
      <c r="F9" s="61">
        <f>$D:$D/$C:$C*100</f>
        <v>95.37417651045577</v>
      </c>
      <c r="G9" s="61">
        <f>G11+G12+G13+G14</f>
        <v>90766.90999999999</v>
      </c>
      <c r="H9" s="63">
        <f>$D:$D/$G:$G*100</f>
        <v>80.92927257301149</v>
      </c>
      <c r="I9" s="61">
        <f>I11+I12+I13+I14</f>
        <v>17727.01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75100.5</v>
      </c>
      <c r="D11" s="59">
        <v>72428.55</v>
      </c>
      <c r="E11" s="35">
        <f aca="true" t="shared" si="0" ref="E11:E30">$D:$D/$B:$B*100</f>
        <v>35.29972960538372</v>
      </c>
      <c r="F11" s="35">
        <f aca="true" t="shared" si="1" ref="F11:F18">$D:$D/$C:$C*100</f>
        <v>96.44216749555596</v>
      </c>
      <c r="G11" s="37">
        <v>89298.95</v>
      </c>
      <c r="H11" s="35">
        <f>$D:$D/$G:$G*100</f>
        <v>81.10795255711294</v>
      </c>
      <c r="I11" s="37">
        <v>17351.21</v>
      </c>
    </row>
    <row r="12" spans="1:9" ht="89.25">
      <c r="A12" s="2" t="s">
        <v>87</v>
      </c>
      <c r="B12" s="37">
        <v>3157.1</v>
      </c>
      <c r="C12" s="37">
        <v>1159.1</v>
      </c>
      <c r="D12" s="37">
        <v>344.41</v>
      </c>
      <c r="E12" s="35">
        <f t="shared" si="0"/>
        <v>10.90906211396535</v>
      </c>
      <c r="F12" s="35">
        <f t="shared" si="1"/>
        <v>29.71357087395393</v>
      </c>
      <c r="G12" s="37">
        <v>760.29</v>
      </c>
      <c r="H12" s="35">
        <f>$D:$D/$G:$G*100</f>
        <v>45.2998198056005</v>
      </c>
      <c r="I12" s="37">
        <v>164.02</v>
      </c>
    </row>
    <row r="13" spans="1:9" ht="25.5">
      <c r="A13" s="3" t="s">
        <v>88</v>
      </c>
      <c r="B13" s="37">
        <v>5236.4</v>
      </c>
      <c r="C13" s="37">
        <v>638.2</v>
      </c>
      <c r="D13" s="37">
        <v>627.02</v>
      </c>
      <c r="E13" s="35">
        <f t="shared" si="0"/>
        <v>11.974257123214423</v>
      </c>
      <c r="F13" s="35">
        <f t="shared" si="1"/>
        <v>98.24819805703541</v>
      </c>
      <c r="G13" s="37">
        <v>707.67</v>
      </c>
      <c r="H13" s="35">
        <f>$D:$D/$G:$G*100</f>
        <v>88.6034451085958</v>
      </c>
      <c r="I13" s="37">
        <v>180.48</v>
      </c>
    </row>
    <row r="14" spans="1:9" ht="65.25" customHeight="1">
      <c r="A14" s="7" t="s">
        <v>91</v>
      </c>
      <c r="B14" s="37">
        <v>393.7</v>
      </c>
      <c r="C14" s="52">
        <v>122</v>
      </c>
      <c r="D14" s="37">
        <v>57.02</v>
      </c>
      <c r="E14" s="35">
        <f t="shared" si="0"/>
        <v>14.483108966217934</v>
      </c>
      <c r="F14" s="35">
        <f t="shared" si="1"/>
        <v>46.73770491803279</v>
      </c>
      <c r="G14" s="37">
        <v>0</v>
      </c>
      <c r="H14" s="35">
        <v>0</v>
      </c>
      <c r="I14" s="37">
        <v>31.3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7062.18</v>
      </c>
      <c r="D15" s="45">
        <f>D16+D17+D18+D19</f>
        <v>8721.89</v>
      </c>
      <c r="E15" s="35">
        <f t="shared" si="0"/>
        <v>50.57311508109079</v>
      </c>
      <c r="F15" s="35">
        <f t="shared" si="1"/>
        <v>123.50138342551449</v>
      </c>
      <c r="G15" s="45">
        <f>G16+G17+G18+G19</f>
        <v>6841.830000000001</v>
      </c>
      <c r="H15" s="35">
        <f>$D:$D/$G:$G*100</f>
        <v>127.47890549750576</v>
      </c>
      <c r="I15" s="45">
        <f>I16+I17+I18+I19</f>
        <v>1851.26</v>
      </c>
    </row>
    <row r="16" spans="1:9" ht="37.5" customHeight="1">
      <c r="A16" s="10" t="s">
        <v>99</v>
      </c>
      <c r="B16" s="37">
        <v>5274.2</v>
      </c>
      <c r="C16" s="52">
        <v>2363.8</v>
      </c>
      <c r="D16" s="37">
        <v>2938.61</v>
      </c>
      <c r="E16" s="35">
        <f t="shared" si="0"/>
        <v>55.71669637101362</v>
      </c>
      <c r="F16" s="35">
        <f t="shared" si="1"/>
        <v>124.31720111684574</v>
      </c>
      <c r="G16" s="37">
        <v>2705.53</v>
      </c>
      <c r="H16" s="35">
        <f>$D:$D/$G:$G*100</f>
        <v>108.61494790299867</v>
      </c>
      <c r="I16" s="37">
        <v>663.02</v>
      </c>
    </row>
    <row r="17" spans="1:9" ht="56.25" customHeight="1">
      <c r="A17" s="10" t="s">
        <v>100</v>
      </c>
      <c r="B17" s="37">
        <v>196.8</v>
      </c>
      <c r="C17" s="52">
        <v>75.1</v>
      </c>
      <c r="D17" s="37">
        <v>72.76</v>
      </c>
      <c r="E17" s="35">
        <f t="shared" si="0"/>
        <v>36.97154471544716</v>
      </c>
      <c r="F17" s="35">
        <f t="shared" si="1"/>
        <v>96.88415446071905</v>
      </c>
      <c r="G17" s="37">
        <v>51.84</v>
      </c>
      <c r="H17" s="35">
        <f>$D:$D/$G:$G*100</f>
        <v>140.35493827160494</v>
      </c>
      <c r="I17" s="37">
        <v>18.28</v>
      </c>
    </row>
    <row r="18" spans="1:9" ht="55.5" customHeight="1">
      <c r="A18" s="10" t="s">
        <v>101</v>
      </c>
      <c r="B18" s="37">
        <v>11551.9</v>
      </c>
      <c r="C18" s="52">
        <v>4623.28</v>
      </c>
      <c r="D18" s="37">
        <v>5913.03</v>
      </c>
      <c r="E18" s="35">
        <f t="shared" si="0"/>
        <v>51.18664462123114</v>
      </c>
      <c r="F18" s="35">
        <f t="shared" si="1"/>
        <v>127.8968611029399</v>
      </c>
      <c r="G18" s="37">
        <v>4084.36</v>
      </c>
      <c r="H18" s="35">
        <f>$D:$D/$G:$G*100</f>
        <v>144.77249801682515</v>
      </c>
      <c r="I18" s="37">
        <v>1201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-202.51</v>
      </c>
      <c r="E19" s="35">
        <f t="shared" si="0"/>
        <v>-90.73028673835125</v>
      </c>
      <c r="F19" s="35">
        <v>0</v>
      </c>
      <c r="G19" s="37">
        <v>0.1</v>
      </c>
      <c r="H19" s="35">
        <v>0</v>
      </c>
      <c r="I19" s="37">
        <v>-31.04</v>
      </c>
    </row>
    <row r="20" spans="1:9" ht="12.75">
      <c r="A20" s="8" t="s">
        <v>7</v>
      </c>
      <c r="B20" s="45">
        <f>B21+B22+B23</f>
        <v>42423.4</v>
      </c>
      <c r="C20" s="45">
        <f>C21+C22+C23</f>
        <v>19054.1</v>
      </c>
      <c r="D20" s="45">
        <f>D21+D22+D23</f>
        <v>18745.55</v>
      </c>
      <c r="E20" s="35">
        <f t="shared" si="0"/>
        <v>44.18681670964609</v>
      </c>
      <c r="F20" s="35">
        <f aca="true" t="shared" si="2" ref="F20:F30">$D:$D/$C:$C*100</f>
        <v>98.38066347925118</v>
      </c>
      <c r="G20" s="45">
        <f>G21+G22+G23</f>
        <v>17049.49</v>
      </c>
      <c r="H20" s="35">
        <f aca="true" t="shared" si="3" ref="H20:H31">$D:$D/$G:$G*100</f>
        <v>109.94786354313236</v>
      </c>
      <c r="I20" s="45">
        <f>I21+I22+I23</f>
        <v>1260.3000000000002</v>
      </c>
    </row>
    <row r="21" spans="1:9" ht="18.75" customHeight="1">
      <c r="A21" s="5" t="s">
        <v>109</v>
      </c>
      <c r="B21" s="37">
        <v>41190.5</v>
      </c>
      <c r="C21" s="37">
        <v>18672.8</v>
      </c>
      <c r="D21" s="37">
        <v>18087.6</v>
      </c>
      <c r="E21" s="35">
        <f t="shared" si="0"/>
        <v>43.91206710285138</v>
      </c>
      <c r="F21" s="35">
        <f t="shared" si="2"/>
        <v>96.8660297330877</v>
      </c>
      <c r="G21" s="37">
        <v>16694.88</v>
      </c>
      <c r="H21" s="35">
        <f t="shared" si="3"/>
        <v>108.3421983266726</v>
      </c>
      <c r="I21" s="37">
        <v>1042.63</v>
      </c>
    </row>
    <row r="22" spans="1:9" ht="12.75">
      <c r="A22" s="3" t="s">
        <v>107</v>
      </c>
      <c r="B22" s="37">
        <v>270.6</v>
      </c>
      <c r="C22" s="37">
        <v>30.8</v>
      </c>
      <c r="D22" s="37">
        <v>321.75</v>
      </c>
      <c r="E22" s="35">
        <f t="shared" si="0"/>
        <v>118.90243902439023</v>
      </c>
      <c r="F22" s="35">
        <f t="shared" si="2"/>
        <v>1044.642857142857</v>
      </c>
      <c r="G22" s="37">
        <v>27.15</v>
      </c>
      <c r="H22" s="35">
        <f t="shared" si="3"/>
        <v>1185.0828729281768</v>
      </c>
      <c r="I22" s="37">
        <v>217.67</v>
      </c>
    </row>
    <row r="23" spans="1:9" ht="27" customHeight="1">
      <c r="A23" s="3" t="s">
        <v>108</v>
      </c>
      <c r="B23" s="37">
        <v>962.3</v>
      </c>
      <c r="C23" s="37">
        <v>350.5</v>
      </c>
      <c r="D23" s="37">
        <v>336.2</v>
      </c>
      <c r="E23" s="35">
        <f t="shared" si="0"/>
        <v>34.93712979320378</v>
      </c>
      <c r="F23" s="35">
        <f t="shared" si="2"/>
        <v>95.92011412268188</v>
      </c>
      <c r="G23" s="37">
        <v>327.46</v>
      </c>
      <c r="H23" s="35">
        <f t="shared" si="3"/>
        <v>102.66902827826299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7673.0599999999995</v>
      </c>
      <c r="D24" s="45">
        <f>$25:$25+$26:$26</f>
        <v>6307.31</v>
      </c>
      <c r="E24" s="35">
        <f t="shared" si="0"/>
        <v>24.95503408546887</v>
      </c>
      <c r="F24" s="35">
        <f t="shared" si="2"/>
        <v>82.2007126231256</v>
      </c>
      <c r="G24" s="45">
        <f>$25:$25+$26:$26</f>
        <v>6528.52</v>
      </c>
      <c r="H24" s="35">
        <f t="shared" si="3"/>
        <v>96.61163632798858</v>
      </c>
      <c r="I24" s="45">
        <f>$25:$25+$26:$26</f>
        <v>1204.8999999999999</v>
      </c>
    </row>
    <row r="25" spans="1:9" ht="12.75">
      <c r="A25" s="3" t="s">
        <v>9</v>
      </c>
      <c r="B25" s="37">
        <v>7385.4</v>
      </c>
      <c r="C25" s="37">
        <v>1264.86</v>
      </c>
      <c r="D25" s="37">
        <v>1230.8</v>
      </c>
      <c r="E25" s="35">
        <f t="shared" si="0"/>
        <v>16.665312643864922</v>
      </c>
      <c r="F25" s="35">
        <f t="shared" si="2"/>
        <v>97.30721186534478</v>
      </c>
      <c r="G25" s="37">
        <v>1166.85</v>
      </c>
      <c r="H25" s="35">
        <f t="shared" si="3"/>
        <v>105.48056733941809</v>
      </c>
      <c r="I25" s="37">
        <v>327.34</v>
      </c>
    </row>
    <row r="26" spans="1:9" ht="12.75">
      <c r="A26" s="3" t="s">
        <v>10</v>
      </c>
      <c r="B26" s="37">
        <v>17889.3</v>
      </c>
      <c r="C26" s="37">
        <v>6408.2</v>
      </c>
      <c r="D26" s="37">
        <v>5076.51</v>
      </c>
      <c r="E26" s="35">
        <f t="shared" si="0"/>
        <v>28.377354060807303</v>
      </c>
      <c r="F26" s="35">
        <f t="shared" si="2"/>
        <v>79.21896944539809</v>
      </c>
      <c r="G26" s="37">
        <v>5361.67</v>
      </c>
      <c r="H26" s="35">
        <f t="shared" si="3"/>
        <v>94.68150781379683</v>
      </c>
      <c r="I26" s="37">
        <v>877.56</v>
      </c>
    </row>
    <row r="27" spans="1:9" ht="12.75">
      <c r="A27" s="6" t="s">
        <v>11</v>
      </c>
      <c r="B27" s="45">
        <f>B28+B29+B30</f>
        <v>21506.7</v>
      </c>
      <c r="C27" s="45">
        <f>C28+C29+C30</f>
        <v>8083.55</v>
      </c>
      <c r="D27" s="45">
        <f>D28+D29+D30</f>
        <v>6344.11</v>
      </c>
      <c r="E27" s="35">
        <f t="shared" si="0"/>
        <v>29.49829587988859</v>
      </c>
      <c r="F27" s="35">
        <f t="shared" si="2"/>
        <v>78.4817314175084</v>
      </c>
      <c r="G27" s="45">
        <f>G28+G29+G30</f>
        <v>5150.36</v>
      </c>
      <c r="H27" s="35">
        <f t="shared" si="3"/>
        <v>123.17799144137499</v>
      </c>
      <c r="I27" s="45">
        <f>I28+I29+I30</f>
        <v>1396.31</v>
      </c>
    </row>
    <row r="28" spans="1:9" ht="25.5">
      <c r="A28" s="3" t="s">
        <v>12</v>
      </c>
      <c r="B28" s="37">
        <v>21430.7</v>
      </c>
      <c r="C28" s="37">
        <v>8045.55</v>
      </c>
      <c r="D28" s="37">
        <v>6321.11</v>
      </c>
      <c r="E28" s="35">
        <f t="shared" si="0"/>
        <v>29.495583438711755</v>
      </c>
      <c r="F28" s="35">
        <f t="shared" si="2"/>
        <v>78.56653678120202</v>
      </c>
      <c r="G28" s="37">
        <v>5113.36</v>
      </c>
      <c r="H28" s="35">
        <f t="shared" si="3"/>
        <v>123.61949872490887</v>
      </c>
      <c r="I28" s="37">
        <v>1385.11</v>
      </c>
    </row>
    <row r="29" spans="1:9" ht="25.5">
      <c r="A29" s="5" t="s">
        <v>111</v>
      </c>
      <c r="B29" s="37">
        <v>58</v>
      </c>
      <c r="C29" s="37">
        <v>26</v>
      </c>
      <c r="D29" s="37">
        <v>23</v>
      </c>
      <c r="E29" s="35">
        <f t="shared" si="0"/>
        <v>39.6551724137931</v>
      </c>
      <c r="F29" s="35">
        <f t="shared" si="2"/>
        <v>88.46153846153845</v>
      </c>
      <c r="G29" s="37">
        <v>25</v>
      </c>
      <c r="H29" s="35">
        <f t="shared" si="3"/>
        <v>92</v>
      </c>
      <c r="I29" s="37">
        <v>11.2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3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21083</v>
      </c>
      <c r="D34" s="45">
        <f>D35+D38+D39</f>
        <v>23972.98</v>
      </c>
      <c r="E34" s="35">
        <f aca="true" t="shared" si="4" ref="E34:E42">$D:$D/$B:$B*100</f>
        <v>40.85618603699948</v>
      </c>
      <c r="F34" s="35">
        <f aca="true" t="shared" si="5" ref="F34:F42">$D:$D/$C:$C*100</f>
        <v>113.7076317412133</v>
      </c>
      <c r="G34" s="45">
        <f>G35+G38+G39</f>
        <v>20745.58</v>
      </c>
      <c r="H34" s="35">
        <f aca="true" t="shared" si="6" ref="H34:H47">$D:$D/$G:$G*100</f>
        <v>115.5570487785832</v>
      </c>
      <c r="I34" s="45">
        <f>I35+I38+I39</f>
        <v>4394.900000000001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19629</v>
      </c>
      <c r="D35" s="37">
        <f>D36+D37</f>
        <v>22099.57</v>
      </c>
      <c r="E35" s="35">
        <f t="shared" si="4"/>
        <v>38.668398904665665</v>
      </c>
      <c r="F35" s="35">
        <f t="shared" si="5"/>
        <v>112.58632635386418</v>
      </c>
      <c r="G35" s="37">
        <f>G36+G37</f>
        <v>19244.7</v>
      </c>
      <c r="H35" s="35">
        <f t="shared" si="6"/>
        <v>114.83457783181863</v>
      </c>
      <c r="I35" s="37">
        <f>I36+I37</f>
        <v>3630.11</v>
      </c>
    </row>
    <row r="36" spans="1:9" ht="81.75" customHeight="1">
      <c r="A36" s="1" t="s">
        <v>115</v>
      </c>
      <c r="B36" s="37">
        <v>35543.9</v>
      </c>
      <c r="C36" s="37">
        <v>11460</v>
      </c>
      <c r="D36" s="37">
        <v>13381.57</v>
      </c>
      <c r="E36" s="35">
        <f t="shared" si="4"/>
        <v>37.64800711233151</v>
      </c>
      <c r="F36" s="35">
        <f t="shared" si="5"/>
        <v>116.76762652705062</v>
      </c>
      <c r="G36" s="37">
        <v>11087.18</v>
      </c>
      <c r="H36" s="35">
        <f t="shared" si="6"/>
        <v>120.69408091146711</v>
      </c>
      <c r="I36" s="37">
        <v>1922.16</v>
      </c>
    </row>
    <row r="37" spans="1:9" ht="76.5">
      <c r="A37" s="3" t="s">
        <v>116</v>
      </c>
      <c r="B37" s="37">
        <v>21607.6</v>
      </c>
      <c r="C37" s="37">
        <v>8169</v>
      </c>
      <c r="D37" s="37">
        <v>8718</v>
      </c>
      <c r="E37" s="35">
        <f t="shared" si="4"/>
        <v>40.34691497436088</v>
      </c>
      <c r="F37" s="35">
        <f t="shared" si="5"/>
        <v>106.72052882849799</v>
      </c>
      <c r="G37" s="37">
        <v>8157.52</v>
      </c>
      <c r="H37" s="35">
        <f t="shared" si="6"/>
        <v>106.87071560964607</v>
      </c>
      <c r="I37" s="37">
        <v>1707.95</v>
      </c>
    </row>
    <row r="38" spans="1:9" ht="51">
      <c r="A38" s="5" t="s">
        <v>117</v>
      </c>
      <c r="B38" s="37">
        <v>1525</v>
      </c>
      <c r="C38" s="37">
        <v>1454</v>
      </c>
      <c r="D38" s="37">
        <v>1665.62</v>
      </c>
      <c r="E38" s="35">
        <f t="shared" si="4"/>
        <v>109.22098360655737</v>
      </c>
      <c r="F38" s="35">
        <f t="shared" si="5"/>
        <v>114.55433287482806</v>
      </c>
      <c r="G38" s="37">
        <v>1500.88</v>
      </c>
      <c r="H38" s="35">
        <f t="shared" si="6"/>
        <v>110.97622727999573</v>
      </c>
      <c r="I38" s="37">
        <v>557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/>
      <c r="H39" s="35" t="e">
        <f t="shared" si="6"/>
        <v>#DIV/0!</v>
      </c>
      <c r="I39" s="37">
        <v>207.79</v>
      </c>
    </row>
    <row r="40" spans="1:9" ht="25.5">
      <c r="A40" s="4" t="s">
        <v>15</v>
      </c>
      <c r="B40" s="36">
        <v>1100.2</v>
      </c>
      <c r="C40" s="36">
        <v>617.7</v>
      </c>
      <c r="D40" s="36">
        <v>289.2</v>
      </c>
      <c r="E40" s="35">
        <f t="shared" si="4"/>
        <v>26.286129794582802</v>
      </c>
      <c r="F40" s="35">
        <f t="shared" si="5"/>
        <v>46.81884409907722</v>
      </c>
      <c r="G40" s="36">
        <v>657.48</v>
      </c>
      <c r="H40" s="35">
        <f t="shared" si="6"/>
        <v>43.98612885563058</v>
      </c>
      <c r="I40" s="36">
        <v>2.16</v>
      </c>
    </row>
    <row r="41" spans="1:9" ht="25.5">
      <c r="A41" s="12" t="s">
        <v>123</v>
      </c>
      <c r="B41" s="36">
        <v>3575.8</v>
      </c>
      <c r="C41" s="36">
        <v>480.26</v>
      </c>
      <c r="D41" s="36">
        <v>1029.89</v>
      </c>
      <c r="E41" s="35">
        <f t="shared" si="4"/>
        <v>28.8016667598859</v>
      </c>
      <c r="F41" s="35">
        <f t="shared" si="5"/>
        <v>214.44425935951364</v>
      </c>
      <c r="G41" s="36">
        <v>386.08</v>
      </c>
      <c r="H41" s="35">
        <f t="shared" si="6"/>
        <v>266.7555946953999</v>
      </c>
      <c r="I41" s="36">
        <v>667.75</v>
      </c>
    </row>
    <row r="42" spans="1:9" ht="25.5">
      <c r="A42" s="8" t="s">
        <v>16</v>
      </c>
      <c r="B42" s="45">
        <f>B43+B44+B45</f>
        <v>1400</v>
      </c>
      <c r="C42" s="45">
        <f>C43+C44+C45</f>
        <v>815</v>
      </c>
      <c r="D42" s="45">
        <f>D43+D44+D45</f>
        <v>2729.28</v>
      </c>
      <c r="E42" s="35">
        <f t="shared" si="4"/>
        <v>194.94857142857146</v>
      </c>
      <c r="F42" s="35">
        <f t="shared" si="5"/>
        <v>334.880981595092</v>
      </c>
      <c r="G42" s="45">
        <f>G43+G44+G45</f>
        <v>2730.12</v>
      </c>
      <c r="H42" s="35">
        <f t="shared" si="6"/>
        <v>99.969232121665</v>
      </c>
      <c r="I42" s="45">
        <f>I43+I44+I45</f>
        <v>396.01</v>
      </c>
    </row>
    <row r="43" spans="1:9" ht="12.75">
      <c r="A43" s="3" t="s">
        <v>119</v>
      </c>
      <c r="B43" s="37">
        <v>0</v>
      </c>
      <c r="C43" s="37">
        <v>0</v>
      </c>
      <c r="D43" s="37">
        <v>30.68</v>
      </c>
      <c r="E43" s="35">
        <v>0</v>
      </c>
      <c r="F43" s="35">
        <v>0</v>
      </c>
      <c r="G43" s="37">
        <v>64.73</v>
      </c>
      <c r="H43" s="35">
        <f t="shared" si="6"/>
        <v>47.39687934497142</v>
      </c>
      <c r="I43" s="37">
        <v>2.41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420.03</v>
      </c>
      <c r="E44" s="35">
        <v>0</v>
      </c>
      <c r="F44" s="35">
        <v>0</v>
      </c>
      <c r="G44" s="37">
        <v>307.65</v>
      </c>
      <c r="H44" s="35">
        <f t="shared" si="6"/>
        <v>136.5285226718674</v>
      </c>
      <c r="I44" s="37">
        <v>8.27</v>
      </c>
    </row>
    <row r="45" spans="1:9" ht="12.75">
      <c r="A45" s="51" t="s">
        <v>118</v>
      </c>
      <c r="B45" s="37">
        <v>1400</v>
      </c>
      <c r="C45" s="37">
        <v>815</v>
      </c>
      <c r="D45" s="37">
        <v>2278.57</v>
      </c>
      <c r="E45" s="35">
        <f aca="true" t="shared" si="7" ref="E45:E52">$D:$D/$B:$B*100</f>
        <v>162.755</v>
      </c>
      <c r="F45" s="35">
        <f aca="true" t="shared" si="8" ref="F45:F51">$D:$D/$C:$C*100</f>
        <v>279.5791411042945</v>
      </c>
      <c r="G45" s="37">
        <v>2357.74</v>
      </c>
      <c r="H45" s="35">
        <f t="shared" si="6"/>
        <v>96.64212338934745</v>
      </c>
      <c r="I45" s="37">
        <v>385.33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4401.6</v>
      </c>
      <c r="D46" s="45">
        <f>D47+D48+D49+D50+D51+D52+D53+D55+D56+D57+D58+D54</f>
        <v>3911.2999999999993</v>
      </c>
      <c r="E46" s="35">
        <f t="shared" si="7"/>
        <v>35.48469040598775</v>
      </c>
      <c r="F46" s="35">
        <f t="shared" si="8"/>
        <v>88.86086877499089</v>
      </c>
      <c r="G46" s="45">
        <f>G47+G48+G49+G50+G51+G52+G53+G55+G56+G57+G58</f>
        <v>4295.46</v>
      </c>
      <c r="H46" s="35">
        <f t="shared" si="6"/>
        <v>91.05660394928597</v>
      </c>
      <c r="I46" s="45">
        <f>I47+I48+I49+I50+I51+I52+I53+I55+I56+I57+I58</f>
        <v>858.5500000000001</v>
      </c>
    </row>
    <row r="47" spans="1:9" ht="25.5">
      <c r="A47" s="3" t="s">
        <v>18</v>
      </c>
      <c r="B47" s="37">
        <v>231.5</v>
      </c>
      <c r="C47" s="37">
        <v>61.65</v>
      </c>
      <c r="D47" s="37">
        <v>72.39</v>
      </c>
      <c r="E47" s="35">
        <f t="shared" si="7"/>
        <v>31.26997840172786</v>
      </c>
      <c r="F47" s="35">
        <f t="shared" si="8"/>
        <v>117.42092457420925</v>
      </c>
      <c r="G47" s="37">
        <v>62.5</v>
      </c>
      <c r="H47" s="35">
        <f t="shared" si="6"/>
        <v>115.824</v>
      </c>
      <c r="I47" s="37">
        <v>5.77</v>
      </c>
    </row>
    <row r="48" spans="1:9" ht="63.75">
      <c r="A48" s="3" t="s">
        <v>150</v>
      </c>
      <c r="B48" s="37">
        <v>140</v>
      </c>
      <c r="C48" s="37">
        <v>22</v>
      </c>
      <c r="D48" s="37">
        <v>82.05</v>
      </c>
      <c r="E48" s="35">
        <f t="shared" si="7"/>
        <v>58.60714285714286</v>
      </c>
      <c r="F48" s="35">
        <f t="shared" si="8"/>
        <v>372.95454545454544</v>
      </c>
      <c r="G48" s="37">
        <v>17.9</v>
      </c>
      <c r="H48" s="35">
        <v>0</v>
      </c>
      <c r="I48" s="37">
        <v>6</v>
      </c>
    </row>
    <row r="49" spans="1:9" ht="52.5" customHeight="1">
      <c r="A49" s="5" t="s">
        <v>143</v>
      </c>
      <c r="B49" s="37">
        <v>60</v>
      </c>
      <c r="C49" s="37">
        <v>8</v>
      </c>
      <c r="D49" s="37">
        <v>67.63</v>
      </c>
      <c r="E49" s="35">
        <f t="shared" si="7"/>
        <v>112.71666666666667</v>
      </c>
      <c r="F49" s="35">
        <f t="shared" si="8"/>
        <v>845.375</v>
      </c>
      <c r="G49" s="37">
        <v>38.88</v>
      </c>
      <c r="H49" s="35">
        <f>$D:$D/$G:$G*100</f>
        <v>173.94547325102877</v>
      </c>
      <c r="I49" s="37">
        <v>11.47</v>
      </c>
    </row>
    <row r="50" spans="1:9" ht="38.25">
      <c r="A50" s="3" t="s">
        <v>19</v>
      </c>
      <c r="B50" s="37">
        <v>447</v>
      </c>
      <c r="C50" s="37">
        <v>155.5</v>
      </c>
      <c r="D50" s="37">
        <v>195.94</v>
      </c>
      <c r="E50" s="35">
        <f t="shared" si="7"/>
        <v>43.834451901566</v>
      </c>
      <c r="F50" s="35">
        <f t="shared" si="8"/>
        <v>126.0064308681672</v>
      </c>
      <c r="G50" s="37">
        <v>155.76</v>
      </c>
      <c r="H50" s="35">
        <f>$D:$D/$G:$G*100</f>
        <v>125.79609655880843</v>
      </c>
      <c r="I50" s="37">
        <v>34.17</v>
      </c>
    </row>
    <row r="51" spans="1:9" ht="63.75">
      <c r="A51" s="3" t="s">
        <v>20</v>
      </c>
      <c r="B51" s="37">
        <v>2332</v>
      </c>
      <c r="C51" s="37">
        <v>1105.6</v>
      </c>
      <c r="D51" s="37">
        <v>1057.29</v>
      </c>
      <c r="E51" s="35">
        <f t="shared" si="7"/>
        <v>45.33833619210977</v>
      </c>
      <c r="F51" s="35">
        <f t="shared" si="8"/>
        <v>95.63042691751086</v>
      </c>
      <c r="G51" s="37">
        <v>1071.06</v>
      </c>
      <c r="H51" s="35">
        <f>$D:$D/$G:$G*100</f>
        <v>98.71435773906224</v>
      </c>
      <c r="I51" s="37">
        <v>196.28</v>
      </c>
    </row>
    <row r="52" spans="1:9" ht="25.5">
      <c r="A52" s="3" t="s">
        <v>21</v>
      </c>
      <c r="B52" s="37">
        <v>30</v>
      </c>
      <c r="C52" s="37">
        <v>0</v>
      </c>
      <c r="D52" s="37">
        <v>5.86</v>
      </c>
      <c r="E52" s="35">
        <f t="shared" si="7"/>
        <v>19.53333333333333</v>
      </c>
      <c r="F52" s="35">
        <v>0</v>
      </c>
      <c r="G52" s="37">
        <v>0</v>
      </c>
      <c r="H52" s="35">
        <v>0</v>
      </c>
      <c r="I52" s="37">
        <v>5.5</v>
      </c>
    </row>
    <row r="53" spans="1:9" ht="38.25">
      <c r="A53" s="3" t="s">
        <v>22</v>
      </c>
      <c r="B53" s="37">
        <v>176</v>
      </c>
      <c r="C53" s="37">
        <v>96</v>
      </c>
      <c r="D53" s="37">
        <v>0</v>
      </c>
      <c r="E53" s="35">
        <v>0</v>
      </c>
      <c r="F53" s="35">
        <f>$D:$D/$C:$C*100</f>
        <v>0</v>
      </c>
      <c r="G53" s="37">
        <v>96</v>
      </c>
      <c r="H53" s="35">
        <f>$D:$D/$G:$G*100</f>
        <v>0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-0.3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1819.85</v>
      </c>
      <c r="D56" s="37">
        <v>1234.64</v>
      </c>
      <c r="E56" s="35">
        <f t="shared" si="9"/>
        <v>28.89533795169444</v>
      </c>
      <c r="F56" s="35">
        <f t="shared" si="10"/>
        <v>67.84295408962278</v>
      </c>
      <c r="G56" s="37">
        <v>1874.02</v>
      </c>
      <c r="H56" s="35">
        <v>0</v>
      </c>
      <c r="I56" s="37">
        <v>262.22</v>
      </c>
    </row>
    <row r="57" spans="1:9" ht="63.75">
      <c r="A57" s="3" t="s">
        <v>95</v>
      </c>
      <c r="B57" s="37">
        <v>17</v>
      </c>
      <c r="C57" s="37">
        <v>10.3</v>
      </c>
      <c r="D57" s="37">
        <v>8.18</v>
      </c>
      <c r="E57" s="35">
        <f t="shared" si="9"/>
        <v>48.11764705882353</v>
      </c>
      <c r="F57" s="35">
        <f t="shared" si="10"/>
        <v>79.41747572815532</v>
      </c>
      <c r="G57" s="37">
        <v>10.3</v>
      </c>
      <c r="H57" s="35">
        <v>0</v>
      </c>
      <c r="I57" s="37">
        <v>0</v>
      </c>
    </row>
    <row r="58" spans="1:9" ht="38.25">
      <c r="A58" s="3" t="s">
        <v>23</v>
      </c>
      <c r="B58" s="37">
        <v>3301.2</v>
      </c>
      <c r="C58" s="37">
        <v>1107.7</v>
      </c>
      <c r="D58" s="37">
        <v>1185.73</v>
      </c>
      <c r="E58" s="35">
        <f t="shared" si="9"/>
        <v>35.91815097540289</v>
      </c>
      <c r="F58" s="35">
        <f t="shared" si="10"/>
        <v>107.04432608106889</v>
      </c>
      <c r="G58" s="37">
        <v>968.74</v>
      </c>
      <c r="H58" s="35">
        <f>$D:$D/$G:$G*100</f>
        <v>122.39919895947313</v>
      </c>
      <c r="I58" s="37">
        <v>337.14</v>
      </c>
    </row>
    <row r="59" spans="1:9" ht="12.75">
      <c r="A59" s="6" t="s">
        <v>24</v>
      </c>
      <c r="B59" s="36">
        <v>130</v>
      </c>
      <c r="C59" s="36">
        <v>53.8</v>
      </c>
      <c r="D59" s="36">
        <v>741.45</v>
      </c>
      <c r="E59" s="35">
        <f t="shared" si="9"/>
        <v>570.3461538461539</v>
      </c>
      <c r="F59" s="35">
        <f t="shared" si="10"/>
        <v>1378.1598513011154</v>
      </c>
      <c r="G59" s="36">
        <v>345.02</v>
      </c>
      <c r="H59" s="35">
        <f>$D:$D/$G:$G*100</f>
        <v>214.90058547330594</v>
      </c>
      <c r="I59" s="36">
        <v>11.79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149693.25000000003</v>
      </c>
      <c r="D60" s="45">
        <f>D7+D15+D20+D24+D27+D31+D34+D40+D41+D42+D59+D46</f>
        <v>149394.97000000006</v>
      </c>
      <c r="E60" s="35">
        <f t="shared" si="9"/>
        <v>36.89840667117992</v>
      </c>
      <c r="F60" s="35">
        <f t="shared" si="10"/>
        <v>99.80073917828628</v>
      </c>
      <c r="G60" s="45">
        <f>G7+G15+G20+G24+G27+G31+G34+G40+G41+G42+G59+G46</f>
        <v>158845.66999999998</v>
      </c>
      <c r="H60" s="35">
        <f>$D:$D/$G:$G*100</f>
        <v>94.0503886571161</v>
      </c>
      <c r="I60" s="45">
        <f>I7+I15+I20+I24+I27+I31+I34+I40+I41+I42+I59+I46</f>
        <v>30492.559999999998</v>
      </c>
    </row>
    <row r="61" spans="1:9" ht="12.75">
      <c r="A61" s="8" t="s">
        <v>26</v>
      </c>
      <c r="B61" s="45">
        <f>B62+B67</f>
        <v>1348822.2600000002</v>
      </c>
      <c r="C61" s="45">
        <f>C62+C67</f>
        <v>563987.67</v>
      </c>
      <c r="D61" s="45">
        <f>D62+D67</f>
        <v>541620.06</v>
      </c>
      <c r="E61" s="35">
        <f t="shared" si="9"/>
        <v>40.15503569758702</v>
      </c>
      <c r="F61" s="35">
        <f t="shared" si="10"/>
        <v>96.03402499916355</v>
      </c>
      <c r="G61" s="45">
        <f>G62+G67</f>
        <v>521713.01</v>
      </c>
      <c r="H61" s="35">
        <f>$D:$D/$G:$G*100</f>
        <v>103.81570894695535</v>
      </c>
      <c r="I61" s="45">
        <f>I62+I67</f>
        <v>98920.12</v>
      </c>
    </row>
    <row r="62" spans="1:9" ht="25.5">
      <c r="A62" s="8" t="s">
        <v>27</v>
      </c>
      <c r="B62" s="45">
        <f>B63+B64+B65+B66</f>
        <v>1351821.1500000001</v>
      </c>
      <c r="C62" s="45">
        <f>C63+C64+C65+C66</f>
        <v>566986.56</v>
      </c>
      <c r="D62" s="45">
        <f>D63+D64+D65+D66</f>
        <v>545244.8</v>
      </c>
      <c r="E62" s="35">
        <f t="shared" si="9"/>
        <v>40.334093012230205</v>
      </c>
      <c r="F62" s="35">
        <f t="shared" si="10"/>
        <v>96.1653835321952</v>
      </c>
      <c r="G62" s="45">
        <f>G63+G64+G65+G66</f>
        <v>529747.38</v>
      </c>
      <c r="H62" s="35">
        <f>$D:$D/$G:$G*100</f>
        <v>102.92543589361405</v>
      </c>
      <c r="I62" s="45">
        <f>I63+I64+I65+I66</f>
        <v>98960.64</v>
      </c>
    </row>
    <row r="63" spans="1:9" ht="12.75">
      <c r="A63" s="3" t="s">
        <v>28</v>
      </c>
      <c r="B63" s="37">
        <v>276586.7</v>
      </c>
      <c r="C63" s="37">
        <v>162250.7</v>
      </c>
      <c r="D63" s="37">
        <v>162250.7</v>
      </c>
      <c r="E63" s="35">
        <f t="shared" si="9"/>
        <v>58.661786701963614</v>
      </c>
      <c r="F63" s="35">
        <f t="shared" si="10"/>
        <v>100</v>
      </c>
      <c r="G63" s="37">
        <v>129883.8</v>
      </c>
      <c r="H63" s="35">
        <v>0</v>
      </c>
      <c r="I63" s="37">
        <v>0</v>
      </c>
    </row>
    <row r="64" spans="1:9" ht="12.75">
      <c r="A64" s="3" t="s">
        <v>29</v>
      </c>
      <c r="B64" s="37">
        <v>433926.85</v>
      </c>
      <c r="C64" s="37">
        <v>147853.63</v>
      </c>
      <c r="D64" s="37">
        <v>136450.21</v>
      </c>
      <c r="E64" s="35">
        <f t="shared" si="9"/>
        <v>31.445440631295345</v>
      </c>
      <c r="F64" s="35">
        <f t="shared" si="10"/>
        <v>92.28735878855325</v>
      </c>
      <c r="G64" s="37">
        <v>59508.1</v>
      </c>
      <c r="H64" s="35">
        <v>0</v>
      </c>
      <c r="I64" s="37">
        <v>13759.36</v>
      </c>
    </row>
    <row r="65" spans="1:9" ht="12.75">
      <c r="A65" s="3" t="s">
        <v>30</v>
      </c>
      <c r="B65" s="37">
        <v>641299.3</v>
      </c>
      <c r="C65" s="37">
        <v>256882.23</v>
      </c>
      <c r="D65" s="37">
        <v>246543.89</v>
      </c>
      <c r="E65" s="35">
        <f t="shared" si="9"/>
        <v>38.44443460331237</v>
      </c>
      <c r="F65" s="35">
        <f t="shared" si="10"/>
        <v>95.9754553672319</v>
      </c>
      <c r="G65" s="37">
        <v>339287.8</v>
      </c>
      <c r="H65" s="35">
        <f>$D:$D/$G:$G*100</f>
        <v>72.66512087967797</v>
      </c>
      <c r="I65" s="37">
        <v>85201.28</v>
      </c>
    </row>
    <row r="66" spans="1:9" ht="24.75" customHeight="1">
      <c r="A66" s="3" t="s">
        <v>31</v>
      </c>
      <c r="B66" s="37">
        <v>8.3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-3624.74</v>
      </c>
      <c r="E67" s="35">
        <f t="shared" si="9"/>
        <v>120.86938834035259</v>
      </c>
      <c r="F67" s="35">
        <v>0</v>
      </c>
      <c r="G67" s="36">
        <v>-8034.37</v>
      </c>
      <c r="H67" s="35">
        <f>$D:$D/$G:$G*100</f>
        <v>45.115422864518315</v>
      </c>
      <c r="I67" s="36">
        <v>-40.52</v>
      </c>
    </row>
    <row r="68" spans="1:9" ht="12.75">
      <c r="A68" s="6" t="s">
        <v>32</v>
      </c>
      <c r="B68" s="45">
        <f>B61+B60</f>
        <v>1753704.1600000004</v>
      </c>
      <c r="C68" s="45">
        <f>C61+C60</f>
        <v>713680.92</v>
      </c>
      <c r="D68" s="45">
        <f>D61+D60</f>
        <v>691015.0300000001</v>
      </c>
      <c r="E68" s="35">
        <f t="shared" si="9"/>
        <v>39.4031699166409</v>
      </c>
      <c r="F68" s="35">
        <f>$D:$D/$C:$C*100</f>
        <v>96.82408631577262</v>
      </c>
      <c r="G68" s="45">
        <f>G61+G60</f>
        <v>680558.6799999999</v>
      </c>
      <c r="H68" s="35">
        <f>$D:$D/$G:$G*100</f>
        <v>101.53643621149615</v>
      </c>
      <c r="I68" s="45">
        <f>I61+I60</f>
        <v>129412.68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64703.259999999995</v>
      </c>
      <c r="C70" s="45">
        <f>C71+C72+C73+C74+C75+C76+C77+C78</f>
        <v>19809.329999999998</v>
      </c>
      <c r="D70" s="45">
        <f>D71+D72+D73+D74+D75+D76+D77+D78</f>
        <v>18619.43</v>
      </c>
      <c r="E70" s="35">
        <f>$D:$D/$B:$B*100</f>
        <v>28.776648966373568</v>
      </c>
      <c r="F70" s="35">
        <f>$D:$D/$C:$C*100</f>
        <v>93.9932345011164</v>
      </c>
      <c r="G70" s="45">
        <f>G71+G72+G73+G74+G75+G76+G77+G78</f>
        <v>19570.93</v>
      </c>
      <c r="H70" s="35">
        <f>$D:$D/$G:$G*100</f>
        <v>95.1381973161214</v>
      </c>
      <c r="I70" s="45">
        <f>I71+I72+I73+I74+I75+I76+I77+I78</f>
        <v>5343.95</v>
      </c>
    </row>
    <row r="71" spans="1:9" ht="14.25" customHeight="1">
      <c r="A71" s="14" t="s">
        <v>36</v>
      </c>
      <c r="B71" s="46">
        <v>609.54</v>
      </c>
      <c r="C71" s="46">
        <v>82.54</v>
      </c>
      <c r="D71" s="46">
        <v>0</v>
      </c>
      <c r="E71" s="38">
        <f>$D:$D/$B:$B*100</f>
        <v>0</v>
      </c>
      <c r="F71" s="38">
        <f>$D:$D/$C:$C*100</f>
        <v>0</v>
      </c>
      <c r="G71" s="46">
        <v>385.6</v>
      </c>
      <c r="H71" s="38">
        <f>$D:$D/$G:$G*100</f>
        <v>0</v>
      </c>
      <c r="I71" s="46">
        <v>0</v>
      </c>
    </row>
    <row r="72" spans="1:9" ht="12.75">
      <c r="A72" s="14" t="s">
        <v>37</v>
      </c>
      <c r="B72" s="46">
        <v>5709.66</v>
      </c>
      <c r="C72" s="46">
        <v>1461.53</v>
      </c>
      <c r="D72" s="46">
        <v>1285.49</v>
      </c>
      <c r="E72" s="38">
        <f>$D:$D/$B:$B*100</f>
        <v>22.51430032611399</v>
      </c>
      <c r="F72" s="38">
        <f>$D:$D/$C:$C*100</f>
        <v>87.95508816103673</v>
      </c>
      <c r="G72" s="46">
        <v>1578.2</v>
      </c>
      <c r="H72" s="38">
        <f>$D:$D/$G:$G*100</f>
        <v>81.45292104929666</v>
      </c>
      <c r="I72" s="46">
        <v>314.57</v>
      </c>
    </row>
    <row r="73" spans="1:9" ht="25.5">
      <c r="A73" s="14" t="s">
        <v>38</v>
      </c>
      <c r="B73" s="46">
        <v>35384.24</v>
      </c>
      <c r="C73" s="46">
        <v>11284.23</v>
      </c>
      <c r="D73" s="46">
        <v>10646.48</v>
      </c>
      <c r="E73" s="38">
        <f>$D:$D/$B:$B*100</f>
        <v>30.08819745739911</v>
      </c>
      <c r="F73" s="38">
        <f>$D:$D/$C:$C*100</f>
        <v>94.3483073280144</v>
      </c>
      <c r="G73" s="46">
        <v>10866.61</v>
      </c>
      <c r="H73" s="38">
        <f>$D:$D/$G:$G*100</f>
        <v>97.97425323997088</v>
      </c>
      <c r="I73" s="46">
        <v>2840.86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37">
        <v>0</v>
      </c>
    </row>
    <row r="75" spans="1:9" ht="25.5">
      <c r="A75" s="3" t="s">
        <v>39</v>
      </c>
      <c r="B75" s="46">
        <v>10118.42</v>
      </c>
      <c r="C75" s="46">
        <v>3378.64</v>
      </c>
      <c r="D75" s="46">
        <v>3285.69</v>
      </c>
      <c r="E75" s="38">
        <f>$D:$D/$B:$B*100</f>
        <v>32.47236228581142</v>
      </c>
      <c r="F75" s="38">
        <f>$D:$D/$C:$C*100</f>
        <v>97.24889304572254</v>
      </c>
      <c r="G75" s="46">
        <v>2951.95</v>
      </c>
      <c r="H75" s="38">
        <f>$D:$D/$G:$G*100</f>
        <v>111.30574704856113</v>
      </c>
      <c r="I75" s="46">
        <v>898.78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v>0</v>
      </c>
    </row>
    <row r="78" spans="1:9" ht="12.75">
      <c r="A78" s="3" t="s">
        <v>42</v>
      </c>
      <c r="B78" s="46">
        <v>12581.4</v>
      </c>
      <c r="C78" s="46">
        <v>3602.39</v>
      </c>
      <c r="D78" s="46">
        <v>3401.77</v>
      </c>
      <c r="E78" s="38">
        <f>$D:$D/$B:$B*100</f>
        <v>27.03808797113199</v>
      </c>
      <c r="F78" s="38">
        <f>$D:$D/$C:$C*100</f>
        <v>94.4309194729055</v>
      </c>
      <c r="G78" s="46">
        <v>3788.57</v>
      </c>
      <c r="H78" s="38">
        <f>$D:$D/$G:$G*100</f>
        <v>89.79034305819874</v>
      </c>
      <c r="I78" s="46">
        <v>1289.74</v>
      </c>
    </row>
    <row r="79" spans="1:9" ht="12.75">
      <c r="A79" s="13" t="s">
        <v>43</v>
      </c>
      <c r="B79" s="36">
        <v>260.2</v>
      </c>
      <c r="C79" s="36">
        <v>82.36</v>
      </c>
      <c r="D79" s="36">
        <v>72.67</v>
      </c>
      <c r="E79" s="35">
        <f>$D:$D/$B:$B*100</f>
        <v>27.928516525749426</v>
      </c>
      <c r="F79" s="35">
        <f>$D:$D/$C:$C*100</f>
        <v>88.23457989315202</v>
      </c>
      <c r="G79" s="36">
        <v>49.13</v>
      </c>
      <c r="H79" s="35">
        <f>$D:$D/$G:$G*100</f>
        <v>147.91369835131286</v>
      </c>
      <c r="I79" s="36">
        <v>31.63</v>
      </c>
    </row>
    <row r="80" spans="1:9" ht="25.5">
      <c r="A80" s="15" t="s">
        <v>44</v>
      </c>
      <c r="B80" s="36">
        <v>2045.473</v>
      </c>
      <c r="C80" s="36">
        <v>747.99</v>
      </c>
      <c r="D80" s="36">
        <v>721.32</v>
      </c>
      <c r="E80" s="35">
        <f>$D:$D/$B:$B*100</f>
        <v>35.264215171747566</v>
      </c>
      <c r="F80" s="35">
        <f>$D:$D/$C:$C*100</f>
        <v>96.43444431075282</v>
      </c>
      <c r="G80" s="36">
        <v>644.36</v>
      </c>
      <c r="H80" s="35">
        <f>$D:$D/$G:$G*100</f>
        <v>111.94363399341982</v>
      </c>
      <c r="I80" s="36">
        <v>271.61</v>
      </c>
    </row>
    <row r="81" spans="1:9" ht="12.75">
      <c r="A81" s="13" t="s">
        <v>45</v>
      </c>
      <c r="B81" s="45">
        <f>B82+B83+B84+B85+B86</f>
        <v>128630.92</v>
      </c>
      <c r="C81" s="45">
        <f>C82+C83+C84+C85+C86</f>
        <v>18926.16</v>
      </c>
      <c r="D81" s="45">
        <f>D82+D83+D84+D85+D86</f>
        <v>13461.08</v>
      </c>
      <c r="E81" s="35">
        <f>$D:$D/$B:$B*100</f>
        <v>10.464886669550369</v>
      </c>
      <c r="F81" s="35">
        <f>$D:$D/$C:$C*100</f>
        <v>71.12420057740187</v>
      </c>
      <c r="G81" s="45">
        <f>G82+G83+G84+G85+G86</f>
        <v>13703.259999999998</v>
      </c>
      <c r="H81" s="35">
        <f>$D:$D/$G:$G*100</f>
        <v>98.23268331769229</v>
      </c>
      <c r="I81" s="45">
        <f>I82+I83+I84+I85+I86</f>
        <v>2241.02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v>0</v>
      </c>
    </row>
    <row r="84" spans="1:9" ht="12.75">
      <c r="A84" s="14" t="s">
        <v>46</v>
      </c>
      <c r="B84" s="46">
        <v>12996</v>
      </c>
      <c r="C84" s="46">
        <v>3202.33</v>
      </c>
      <c r="D84" s="46">
        <v>3202.33</v>
      </c>
      <c r="E84" s="38">
        <f aca="true" t="shared" si="11" ref="E84:E109">$D:$D/$B:$B*100</f>
        <v>24.640889504462912</v>
      </c>
      <c r="F84" s="38">
        <f aca="true" t="shared" si="12" ref="F84:F99">$D:$D/$C:$C*100</f>
        <v>100</v>
      </c>
      <c r="G84" s="46">
        <v>2594.8</v>
      </c>
      <c r="H84" s="38">
        <f>$D:$D/$G:$G*100</f>
        <v>123.4133651919223</v>
      </c>
      <c r="I84" s="46">
        <v>1103.51</v>
      </c>
    </row>
    <row r="85" spans="1:9" ht="12.75">
      <c r="A85" s="16" t="s">
        <v>89</v>
      </c>
      <c r="B85" s="37">
        <v>104763.42</v>
      </c>
      <c r="C85" s="37">
        <v>11959.49</v>
      </c>
      <c r="D85" s="37">
        <v>7360.92</v>
      </c>
      <c r="E85" s="38">
        <f t="shared" si="11"/>
        <v>7.026231102421056</v>
      </c>
      <c r="F85" s="38">
        <f t="shared" si="12"/>
        <v>61.54877841780879</v>
      </c>
      <c r="G85" s="37">
        <v>8194.57</v>
      </c>
      <c r="H85" s="38">
        <f>$D:$D/$G:$G*100</f>
        <v>89.82679994191275</v>
      </c>
      <c r="I85" s="37">
        <v>330.82</v>
      </c>
    </row>
    <row r="86" spans="1:9" ht="12.75">
      <c r="A86" s="14" t="s">
        <v>47</v>
      </c>
      <c r="B86" s="46">
        <v>10871.5</v>
      </c>
      <c r="C86" s="46">
        <v>3764.34</v>
      </c>
      <c r="D86" s="46">
        <v>2897.83</v>
      </c>
      <c r="E86" s="38">
        <f t="shared" si="11"/>
        <v>26.65529135813825</v>
      </c>
      <c r="F86" s="38">
        <f t="shared" si="12"/>
        <v>76.98109097477911</v>
      </c>
      <c r="G86" s="46">
        <v>2913.89</v>
      </c>
      <c r="H86" s="38">
        <f>$D:$D/$G:$G*100</f>
        <v>99.44884673065901</v>
      </c>
      <c r="I86" s="46">
        <v>806.69</v>
      </c>
    </row>
    <row r="87" spans="1:9" ht="12.75">
      <c r="A87" s="13" t="s">
        <v>48</v>
      </c>
      <c r="B87" s="45">
        <f>B88+B89+B90+B91</f>
        <v>259443.63</v>
      </c>
      <c r="C87" s="45">
        <f>C88+C89+C90+C91</f>
        <v>114010.41</v>
      </c>
      <c r="D87" s="45">
        <f>D88+D89+D90+D91</f>
        <v>110727.59000000001</v>
      </c>
      <c r="E87" s="35">
        <f t="shared" si="11"/>
        <v>42.67886245655752</v>
      </c>
      <c r="F87" s="35">
        <f t="shared" si="12"/>
        <v>97.12059626835831</v>
      </c>
      <c r="G87" s="45">
        <f>G88+G89+G90+G91</f>
        <v>14801.99</v>
      </c>
      <c r="H87" s="35">
        <f>$D:$D/$G:$G*100</f>
        <v>748.0588083088829</v>
      </c>
      <c r="I87" s="45">
        <f>I88+I89+I90+I91</f>
        <v>74997.68000000001</v>
      </c>
    </row>
    <row r="88" spans="1:9" ht="12.75">
      <c r="A88" s="14" t="s">
        <v>49</v>
      </c>
      <c r="B88" s="46">
        <v>171467.87</v>
      </c>
      <c r="C88" s="46">
        <v>99075.13</v>
      </c>
      <c r="D88" s="46">
        <v>99075.13</v>
      </c>
      <c r="E88" s="38">
        <f t="shared" si="11"/>
        <v>57.78058011684638</v>
      </c>
      <c r="F88" s="38">
        <f t="shared" si="12"/>
        <v>100</v>
      </c>
      <c r="G88" s="46">
        <v>0</v>
      </c>
      <c r="H88" s="38">
        <v>0</v>
      </c>
      <c r="I88" s="46">
        <v>72075.13</v>
      </c>
    </row>
    <row r="89" spans="1:9" ht="12.75">
      <c r="A89" s="14" t="s">
        <v>50</v>
      </c>
      <c r="B89" s="46">
        <v>22949.91</v>
      </c>
      <c r="C89" s="46">
        <v>2139.8</v>
      </c>
      <c r="D89" s="46">
        <v>2.3</v>
      </c>
      <c r="E89" s="38">
        <f t="shared" si="11"/>
        <v>0.01002182579365235</v>
      </c>
      <c r="F89" s="38">
        <f t="shared" si="12"/>
        <v>0.1074866809982241</v>
      </c>
      <c r="G89" s="46">
        <v>4405.84</v>
      </c>
      <c r="H89" s="38">
        <v>0</v>
      </c>
      <c r="I89" s="46">
        <v>0</v>
      </c>
    </row>
    <row r="90" spans="1:9" ht="12.75">
      <c r="A90" s="14" t="s">
        <v>51</v>
      </c>
      <c r="B90" s="46">
        <v>33178.75</v>
      </c>
      <c r="C90" s="46">
        <v>6313.53</v>
      </c>
      <c r="D90" s="46">
        <v>5311.86</v>
      </c>
      <c r="E90" s="38">
        <f t="shared" si="11"/>
        <v>16.009825566062613</v>
      </c>
      <c r="F90" s="38">
        <f t="shared" si="12"/>
        <v>84.13454913495303</v>
      </c>
      <c r="G90" s="46">
        <v>4662.41</v>
      </c>
      <c r="H90" s="38">
        <f aca="true" t="shared" si="13" ref="H90:H99">$D:$D/$G:$G*100</f>
        <v>113.92949140037018</v>
      </c>
      <c r="I90" s="46">
        <v>1280.82</v>
      </c>
    </row>
    <row r="91" spans="1:9" ht="12.75">
      <c r="A91" s="14" t="s">
        <v>52</v>
      </c>
      <c r="B91" s="46">
        <v>31847.1</v>
      </c>
      <c r="C91" s="46">
        <v>6481.95</v>
      </c>
      <c r="D91" s="46">
        <v>6338.3</v>
      </c>
      <c r="E91" s="38">
        <f t="shared" si="11"/>
        <v>19.902283096420085</v>
      </c>
      <c r="F91" s="38">
        <f t="shared" si="12"/>
        <v>97.78384591056705</v>
      </c>
      <c r="G91" s="46">
        <v>5733.74</v>
      </c>
      <c r="H91" s="38">
        <f t="shared" si="13"/>
        <v>110.5439032812789</v>
      </c>
      <c r="I91" s="46">
        <v>1641.73</v>
      </c>
    </row>
    <row r="92" spans="1:9" ht="12.75">
      <c r="A92" s="17" t="s">
        <v>53</v>
      </c>
      <c r="B92" s="45">
        <f>B93+B94+B95+B96</f>
        <v>1009621.69</v>
      </c>
      <c r="C92" s="45">
        <f>C93+C94+C95+C96</f>
        <v>280963.75999999995</v>
      </c>
      <c r="D92" s="45">
        <f>D93+D94+D95+D96</f>
        <v>262281.08999999997</v>
      </c>
      <c r="E92" s="35">
        <f t="shared" si="11"/>
        <v>25.978155243475403</v>
      </c>
      <c r="F92" s="35">
        <f t="shared" si="12"/>
        <v>93.35050541749584</v>
      </c>
      <c r="G92" s="45">
        <f>G93+G94+G95+G96</f>
        <v>260127.3</v>
      </c>
      <c r="H92" s="35">
        <f t="shared" si="13"/>
        <v>100.82797537974675</v>
      </c>
      <c r="I92" s="45">
        <f>I93+I94+I95+I96</f>
        <v>77114.45</v>
      </c>
    </row>
    <row r="93" spans="1:9" ht="12.75">
      <c r="A93" s="14" t="s">
        <v>54</v>
      </c>
      <c r="B93" s="46">
        <v>388816.6</v>
      </c>
      <c r="C93" s="46">
        <v>108473.66</v>
      </c>
      <c r="D93" s="46">
        <v>100700.51</v>
      </c>
      <c r="E93" s="38">
        <f t="shared" si="11"/>
        <v>25.89923115422541</v>
      </c>
      <c r="F93" s="38">
        <f t="shared" si="12"/>
        <v>92.83406681400811</v>
      </c>
      <c r="G93" s="46">
        <v>101013.59</v>
      </c>
      <c r="H93" s="38">
        <f t="shared" si="13"/>
        <v>99.69006150558553</v>
      </c>
      <c r="I93" s="46">
        <v>28877.21</v>
      </c>
    </row>
    <row r="94" spans="1:9" ht="12.75">
      <c r="A94" s="14" t="s">
        <v>55</v>
      </c>
      <c r="B94" s="46">
        <v>547616.33</v>
      </c>
      <c r="C94" s="46">
        <v>151129.21</v>
      </c>
      <c r="D94" s="46">
        <v>143273.73</v>
      </c>
      <c r="E94" s="38">
        <f t="shared" si="11"/>
        <v>26.16315879404108</v>
      </c>
      <c r="F94" s="38">
        <f t="shared" si="12"/>
        <v>94.80214314625215</v>
      </c>
      <c r="G94" s="46">
        <v>139720.15</v>
      </c>
      <c r="H94" s="38">
        <f t="shared" si="13"/>
        <v>102.54335541437653</v>
      </c>
      <c r="I94" s="46">
        <v>41856.06</v>
      </c>
    </row>
    <row r="95" spans="1:9" ht="12.75">
      <c r="A95" s="14" t="s">
        <v>56</v>
      </c>
      <c r="B95" s="46">
        <v>23459.64</v>
      </c>
      <c r="C95" s="46">
        <v>6377.54</v>
      </c>
      <c r="D95" s="46">
        <v>4651.49</v>
      </c>
      <c r="E95" s="38">
        <f t="shared" si="11"/>
        <v>19.827627363420753</v>
      </c>
      <c r="F95" s="38">
        <f t="shared" si="12"/>
        <v>72.93548923252538</v>
      </c>
      <c r="G95" s="46">
        <v>6528.35</v>
      </c>
      <c r="H95" s="38">
        <f t="shared" si="13"/>
        <v>71.2506222858762</v>
      </c>
      <c r="I95" s="46">
        <v>1784.55</v>
      </c>
    </row>
    <row r="96" spans="1:9" ht="12.75">
      <c r="A96" s="14" t="s">
        <v>57</v>
      </c>
      <c r="B96" s="46">
        <v>49729.12</v>
      </c>
      <c r="C96" s="46">
        <v>14983.35</v>
      </c>
      <c r="D96" s="37">
        <v>13655.36</v>
      </c>
      <c r="E96" s="38">
        <f t="shared" si="11"/>
        <v>27.45948450324478</v>
      </c>
      <c r="F96" s="38">
        <f t="shared" si="12"/>
        <v>91.13689528710202</v>
      </c>
      <c r="G96" s="37">
        <v>12865.21</v>
      </c>
      <c r="H96" s="38">
        <f t="shared" si="13"/>
        <v>106.14175749948896</v>
      </c>
      <c r="I96" s="37">
        <v>4596.63</v>
      </c>
    </row>
    <row r="97" spans="1:9" ht="25.5">
      <c r="A97" s="17" t="s">
        <v>58</v>
      </c>
      <c r="B97" s="45">
        <f>B98+B99</f>
        <v>146962.39</v>
      </c>
      <c r="C97" s="45">
        <f>C98+C99</f>
        <v>39941.77</v>
      </c>
      <c r="D97" s="45">
        <f>D98+D99</f>
        <v>31583.87</v>
      </c>
      <c r="E97" s="35">
        <f t="shared" si="11"/>
        <v>21.491124361818013</v>
      </c>
      <c r="F97" s="35">
        <f t="shared" si="12"/>
        <v>79.07478812280978</v>
      </c>
      <c r="G97" s="45">
        <f>G98+G99</f>
        <v>30611.870000000003</v>
      </c>
      <c r="H97" s="35">
        <f t="shared" si="13"/>
        <v>103.17523888609222</v>
      </c>
      <c r="I97" s="45">
        <f>I98+I99</f>
        <v>12374.88</v>
      </c>
    </row>
    <row r="98" spans="1:9" ht="12.75">
      <c r="A98" s="14" t="s">
        <v>59</v>
      </c>
      <c r="B98" s="46">
        <v>133769.03</v>
      </c>
      <c r="C98" s="46">
        <v>35663.09</v>
      </c>
      <c r="D98" s="46">
        <v>27382.85</v>
      </c>
      <c r="E98" s="38">
        <f t="shared" si="11"/>
        <v>20.470246364199546</v>
      </c>
      <c r="F98" s="38">
        <f t="shared" si="12"/>
        <v>76.7820455266215</v>
      </c>
      <c r="G98" s="46">
        <v>26606.58</v>
      </c>
      <c r="H98" s="38">
        <f t="shared" si="13"/>
        <v>102.91758655189804</v>
      </c>
      <c r="I98" s="46">
        <v>10666.8</v>
      </c>
    </row>
    <row r="99" spans="1:9" ht="25.5">
      <c r="A99" s="14" t="s">
        <v>60</v>
      </c>
      <c r="B99" s="46">
        <v>13193.36</v>
      </c>
      <c r="C99" s="46">
        <v>4278.68</v>
      </c>
      <c r="D99" s="46">
        <v>4201.02</v>
      </c>
      <c r="E99" s="38">
        <f t="shared" si="11"/>
        <v>31.841926544868027</v>
      </c>
      <c r="F99" s="38">
        <f t="shared" si="12"/>
        <v>98.18495423822301</v>
      </c>
      <c r="G99" s="46">
        <v>4005.29</v>
      </c>
      <c r="H99" s="38">
        <f t="shared" si="13"/>
        <v>104.88678722389642</v>
      </c>
      <c r="I99" s="46">
        <v>1708.08</v>
      </c>
    </row>
    <row r="100" spans="1:9" ht="12.75">
      <c r="A100" s="17" t="s">
        <v>124</v>
      </c>
      <c r="B100" s="45">
        <f>B101</f>
        <v>44.8</v>
      </c>
      <c r="C100" s="45">
        <f aca="true" t="shared" si="14" ref="C100:I100">C101</f>
        <v>0</v>
      </c>
      <c r="D100" s="45">
        <f t="shared" si="14"/>
        <v>0</v>
      </c>
      <c r="E100" s="35">
        <f t="shared" si="11"/>
        <v>0</v>
      </c>
      <c r="F100" s="35">
        <v>0</v>
      </c>
      <c r="G100" s="45">
        <f t="shared" si="14"/>
        <v>0</v>
      </c>
      <c r="H100" s="35">
        <v>0</v>
      </c>
      <c r="I100" s="45">
        <f t="shared" si="14"/>
        <v>0</v>
      </c>
    </row>
    <row r="101" spans="1:9" ht="12.75">
      <c r="A101" s="14" t="s">
        <v>125</v>
      </c>
      <c r="B101" s="46">
        <v>44.8</v>
      </c>
      <c r="C101" s="46">
        <v>0</v>
      </c>
      <c r="D101" s="46">
        <v>0</v>
      </c>
      <c r="E101" s="38">
        <f t="shared" si="11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40877.31999999999</v>
      </c>
      <c r="D102" s="45">
        <f>D103+D104+D105+D106+D107</f>
        <v>28535.33</v>
      </c>
      <c r="E102" s="35">
        <f t="shared" si="11"/>
        <v>21.33104638654683</v>
      </c>
      <c r="F102" s="35">
        <f aca="true" t="shared" si="15" ref="F102:F109">$D:$D/$C:$C*100</f>
        <v>69.80724274487665</v>
      </c>
      <c r="G102" s="45">
        <f>G103+G104+G105+G106+G107</f>
        <v>128273.42</v>
      </c>
      <c r="H102" s="35">
        <f>$D:$D/$G:$G*100</f>
        <v>22.245707645434262</v>
      </c>
      <c r="I102" s="45">
        <f>I103+I104+I105+I106+I107</f>
        <v>10955.109999999999</v>
      </c>
    </row>
    <row r="103" spans="1:9" ht="12.75">
      <c r="A103" s="14" t="s">
        <v>62</v>
      </c>
      <c r="B103" s="46">
        <v>900</v>
      </c>
      <c r="C103" s="46">
        <v>198.96</v>
      </c>
      <c r="D103" s="46">
        <v>149.9</v>
      </c>
      <c r="E103" s="38">
        <f t="shared" si="11"/>
        <v>16.65555555555556</v>
      </c>
      <c r="F103" s="38">
        <f t="shared" si="15"/>
        <v>75.34177724165662</v>
      </c>
      <c r="G103" s="46">
        <v>189.38</v>
      </c>
      <c r="H103" s="38">
        <f>$D:$D/$G:$G*100</f>
        <v>79.15302566268878</v>
      </c>
      <c r="I103" s="46">
        <v>45.03</v>
      </c>
    </row>
    <row r="104" spans="1:9" ht="12.75">
      <c r="A104" s="14" t="s">
        <v>63</v>
      </c>
      <c r="B104" s="46">
        <v>49049.5</v>
      </c>
      <c r="C104" s="46">
        <v>14358.1</v>
      </c>
      <c r="D104" s="46">
        <v>14358.09</v>
      </c>
      <c r="E104" s="38">
        <f t="shared" si="11"/>
        <v>29.272653136117594</v>
      </c>
      <c r="F104" s="38">
        <f t="shared" si="15"/>
        <v>99.99993035290184</v>
      </c>
      <c r="G104" s="46">
        <v>14384.85</v>
      </c>
      <c r="H104" s="38">
        <f>$D:$D/$G:$G*100</f>
        <v>99.81397094860218</v>
      </c>
      <c r="I104" s="46">
        <v>5627.9</v>
      </c>
    </row>
    <row r="105" spans="1:9" ht="12.75">
      <c r="A105" s="14" t="s">
        <v>64</v>
      </c>
      <c r="B105" s="46">
        <v>22434.1</v>
      </c>
      <c r="C105" s="46">
        <v>7116.5</v>
      </c>
      <c r="D105" s="46">
        <v>5281.7</v>
      </c>
      <c r="E105" s="38">
        <f t="shared" si="11"/>
        <v>23.54317757342617</v>
      </c>
      <c r="F105" s="38">
        <f t="shared" si="15"/>
        <v>74.21766317712358</v>
      </c>
      <c r="G105" s="46">
        <v>104873.5</v>
      </c>
      <c r="H105" s="38">
        <f>$D:$D/$G:$G*100</f>
        <v>5.036257967932795</v>
      </c>
      <c r="I105" s="46">
        <v>1789.6</v>
      </c>
    </row>
    <row r="106" spans="1:9" ht="12.75">
      <c r="A106" s="14" t="s">
        <v>65</v>
      </c>
      <c r="B106" s="37">
        <v>36260.1</v>
      </c>
      <c r="C106" s="37">
        <v>11394.09</v>
      </c>
      <c r="D106" s="37">
        <v>1102.99</v>
      </c>
      <c r="E106" s="38">
        <f t="shared" si="11"/>
        <v>3.041883502803357</v>
      </c>
      <c r="F106" s="38">
        <f t="shared" si="15"/>
        <v>9.680369384479146</v>
      </c>
      <c r="G106" s="37">
        <v>890.11</v>
      </c>
      <c r="H106" s="38">
        <v>0</v>
      </c>
      <c r="I106" s="37">
        <v>547.18</v>
      </c>
    </row>
    <row r="107" spans="1:9" ht="12.75">
      <c r="A107" s="14" t="s">
        <v>66</v>
      </c>
      <c r="B107" s="46">
        <v>25130</v>
      </c>
      <c r="C107" s="46">
        <v>7809.67</v>
      </c>
      <c r="D107" s="46">
        <v>7642.65</v>
      </c>
      <c r="E107" s="38">
        <f t="shared" si="11"/>
        <v>30.412455232789494</v>
      </c>
      <c r="F107" s="38">
        <f t="shared" si="15"/>
        <v>97.86136930241611</v>
      </c>
      <c r="G107" s="46">
        <v>7935.58</v>
      </c>
      <c r="H107" s="38">
        <f>$D:$D/$G:$G*100</f>
        <v>96.30865040740562</v>
      </c>
      <c r="I107" s="46">
        <v>2945.4</v>
      </c>
    </row>
    <row r="108" spans="1:9" ht="12.75">
      <c r="A108" s="17" t="s">
        <v>73</v>
      </c>
      <c r="B108" s="36">
        <f>B109+B110+B111</f>
        <v>31801.6</v>
      </c>
      <c r="C108" s="36">
        <f>C109+C110+C111</f>
        <v>10993.33</v>
      </c>
      <c r="D108" s="36">
        <f>D109+D110+D111</f>
        <v>10847.02</v>
      </c>
      <c r="E108" s="35">
        <f t="shared" si="11"/>
        <v>34.108409639766556</v>
      </c>
      <c r="F108" s="35">
        <f t="shared" si="15"/>
        <v>98.66910208280841</v>
      </c>
      <c r="G108" s="36">
        <f>G109+G110+G111</f>
        <v>9524.710000000001</v>
      </c>
      <c r="H108" s="35">
        <f>$D:$D/$G:$G*100</f>
        <v>113.88294236779912</v>
      </c>
      <c r="I108" s="36">
        <f>I109+I110+I111</f>
        <v>2761.33</v>
      </c>
    </row>
    <row r="109" spans="1:9" ht="12.75">
      <c r="A109" s="54" t="s">
        <v>74</v>
      </c>
      <c r="B109" s="37">
        <v>22214.7</v>
      </c>
      <c r="C109" s="37">
        <v>7622.62</v>
      </c>
      <c r="D109" s="37">
        <v>7622.62</v>
      </c>
      <c r="E109" s="38">
        <f t="shared" si="11"/>
        <v>34.31340508762216</v>
      </c>
      <c r="F109" s="38">
        <f t="shared" si="15"/>
        <v>100</v>
      </c>
      <c r="G109" s="37">
        <v>7228.6</v>
      </c>
      <c r="H109" s="38">
        <f>$D:$D/$G:$G*100</f>
        <v>105.45084802036355</v>
      </c>
      <c r="I109" s="37">
        <v>2000.8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37">
        <v>0</v>
      </c>
    </row>
    <row r="111" spans="1:9" ht="25.5">
      <c r="A111" s="18" t="s">
        <v>85</v>
      </c>
      <c r="B111" s="37">
        <v>9586.9</v>
      </c>
      <c r="C111" s="37">
        <v>3370.71</v>
      </c>
      <c r="D111" s="37">
        <v>3224.4</v>
      </c>
      <c r="E111" s="38">
        <f>$D:$D/$B:$B*100</f>
        <v>33.63339557103965</v>
      </c>
      <c r="F111" s="38">
        <f>$D:$D/$C:$C*100</f>
        <v>95.65937146773233</v>
      </c>
      <c r="G111" s="37">
        <v>2296.11</v>
      </c>
      <c r="H111" s="38">
        <f>$D:$D/$G:$G*100</f>
        <v>140.4288122084743</v>
      </c>
      <c r="I111" s="37">
        <v>760.53</v>
      </c>
    </row>
    <row r="112" spans="1:9" ht="26.25" customHeight="1">
      <c r="A112" s="19" t="s">
        <v>96</v>
      </c>
      <c r="B112" s="36">
        <f>B113</f>
        <v>20</v>
      </c>
      <c r="C112" s="36">
        <f aca="true" t="shared" si="16" ref="C112:I112">C113</f>
        <v>11.58</v>
      </c>
      <c r="D112" s="36">
        <f t="shared" si="16"/>
        <v>11.58</v>
      </c>
      <c r="E112" s="38">
        <f>$D:$D/$B:$B*100</f>
        <v>57.9</v>
      </c>
      <c r="F112" s="38">
        <f>$D:$D/$C:$C*100</f>
        <v>100</v>
      </c>
      <c r="G112" s="36">
        <f t="shared" si="16"/>
        <v>0</v>
      </c>
      <c r="H112" s="38">
        <v>0</v>
      </c>
      <c r="I112" s="36">
        <f t="shared" si="16"/>
        <v>0</v>
      </c>
    </row>
    <row r="113" spans="1:9" ht="13.5" customHeight="1">
      <c r="A113" s="18" t="s">
        <v>97</v>
      </c>
      <c r="B113" s="37">
        <v>20</v>
      </c>
      <c r="C113" s="37">
        <v>11.58</v>
      </c>
      <c r="D113" s="37">
        <v>11.58</v>
      </c>
      <c r="E113" s="38">
        <f>$D:$D/$B:$B*100</f>
        <v>57.9</v>
      </c>
      <c r="F113" s="38">
        <f>$D:$D/$C:$C*100</f>
        <v>100</v>
      </c>
      <c r="G113" s="37">
        <v>0</v>
      </c>
      <c r="H113" s="38">
        <v>0</v>
      </c>
      <c r="I113" s="37">
        <v>0</v>
      </c>
    </row>
    <row r="114" spans="1:9" ht="33.75" customHeight="1">
      <c r="A114" s="20" t="s">
        <v>67</v>
      </c>
      <c r="B114" s="45">
        <f>B70+B79+B80+B81+B87+B92+B97+B100+B102+B108+B112</f>
        <v>1777307.6630000002</v>
      </c>
      <c r="C114" s="45">
        <f>C70+C79+C80+C81+C87+C92+C97+C100+C102+C108+C112</f>
        <v>526364.0099999999</v>
      </c>
      <c r="D114" s="45">
        <f>D70+D79+D80+D81+D87+D92+D97+D100+D102+D108+D112</f>
        <v>476860.98000000004</v>
      </c>
      <c r="E114" s="35">
        <f>$D:$D/$B:$B*100</f>
        <v>26.830525177339542</v>
      </c>
      <c r="F114" s="35">
        <f>$D:$D/$C:$C*100</f>
        <v>90.59528595049653</v>
      </c>
      <c r="G114" s="45">
        <f>G70+G79+G80+G81+G87+G92+G97+G100+G102+G108+G112</f>
        <v>477306.97</v>
      </c>
      <c r="H114" s="35">
        <f>$D:$D/$G:$G*100</f>
        <v>99.90656118011435</v>
      </c>
      <c r="I114" s="45">
        <f>I70+I79+I80+I81+I87+I92+I97+I100+I102+I108+I112</f>
        <v>186091.66</v>
      </c>
    </row>
    <row r="115" spans="1:9" ht="26.25" customHeight="1">
      <c r="A115" s="21" t="s">
        <v>68</v>
      </c>
      <c r="B115" s="39">
        <f>B68-B114</f>
        <v>-23603.502999999793</v>
      </c>
      <c r="C115" s="39">
        <f>C68-C114</f>
        <v>187316.91000000015</v>
      </c>
      <c r="D115" s="39">
        <f>D68-D114</f>
        <v>214154.0500000001</v>
      </c>
      <c r="E115" s="39"/>
      <c r="F115" s="39"/>
      <c r="G115" s="39">
        <f>G68-G114</f>
        <v>203251.70999999996</v>
      </c>
      <c r="H115" s="39"/>
      <c r="I115" s="39">
        <f>I68-I114</f>
        <v>-56678.98000000001</v>
      </c>
    </row>
    <row r="116" spans="1:9" ht="24" customHeight="1">
      <c r="A116" s="3" t="s">
        <v>69</v>
      </c>
      <c r="B116" s="37" t="s">
        <v>103</v>
      </c>
      <c r="C116" s="37"/>
      <c r="D116" s="37" t="s">
        <v>155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-214154.0500000001</v>
      </c>
      <c r="E117" s="37"/>
      <c r="F117" s="37"/>
      <c r="G117" s="50"/>
      <c r="H117" s="47"/>
      <c r="I117" s="36">
        <f>I119+I120</f>
        <v>79622.4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19859.28</v>
      </c>
      <c r="E119" s="37"/>
      <c r="F119" s="37"/>
      <c r="G119" s="37"/>
      <c r="H119" s="47"/>
      <c r="I119" s="37">
        <f>D119-Март!I118</f>
        <v>15571.279999999999</v>
      </c>
    </row>
    <row r="120" spans="1:9" ht="12.75">
      <c r="A120" s="3" t="s">
        <v>72</v>
      </c>
      <c r="B120" s="37">
        <v>1413</v>
      </c>
      <c r="C120" s="37"/>
      <c r="D120" s="37">
        <f>84153.4-19859.28</f>
        <v>64294.119999999995</v>
      </c>
      <c r="E120" s="37"/>
      <c r="F120" s="37"/>
      <c r="G120" s="37"/>
      <c r="H120" s="47"/>
      <c r="I120" s="37">
        <f>D120-Март!I119</f>
        <v>64051.119999999995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66" sqref="F66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159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160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98650.9</v>
      </c>
      <c r="D7" s="35">
        <f>D8+D9</f>
        <v>92194.75</v>
      </c>
      <c r="E7" s="35">
        <f>$D:$D/$B:$B*100</f>
        <v>41.431001321193925</v>
      </c>
      <c r="F7" s="35">
        <f>$D:$D/$C:$C*100</f>
        <v>93.45555894573694</v>
      </c>
      <c r="G7" s="35">
        <f>G8+G9</f>
        <v>116445.64</v>
      </c>
      <c r="H7" s="35">
        <f>$D:$D/$G:$G*100</f>
        <v>79.17406783113563</v>
      </c>
      <c r="I7" s="35">
        <f>I8+I9</f>
        <v>15592.53</v>
      </c>
    </row>
    <row r="8" spans="1:9" ht="25.5">
      <c r="A8" s="4" t="s">
        <v>5</v>
      </c>
      <c r="B8" s="36">
        <v>8557.2</v>
      </c>
      <c r="C8" s="36">
        <v>3374.9</v>
      </c>
      <c r="D8" s="58">
        <v>3639.38</v>
      </c>
      <c r="E8" s="35">
        <f>$D:$D/$B:$B*100</f>
        <v>42.53003318842612</v>
      </c>
      <c r="F8" s="35">
        <f>$D:$D/$C:$C*100</f>
        <v>107.83667664227087</v>
      </c>
      <c r="G8" s="36">
        <v>3374.01</v>
      </c>
      <c r="H8" s="35">
        <f>$D:$D/$G:$G*100</f>
        <v>107.86512191724387</v>
      </c>
      <c r="I8" s="58">
        <v>494.19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95276</v>
      </c>
      <c r="D9" s="61">
        <f>D11+D12+D13+D14</f>
        <v>88555.37</v>
      </c>
      <c r="E9" s="63">
        <f>$D:$D/$B:$B*100</f>
        <v>41.38704801821574</v>
      </c>
      <c r="F9" s="61">
        <f>$D:$D/$C:$C*100</f>
        <v>92.9461459339183</v>
      </c>
      <c r="G9" s="61">
        <f>G11+G12+G13+G14</f>
        <v>113071.63</v>
      </c>
      <c r="H9" s="63">
        <f>$D:$D/$G:$G*100</f>
        <v>78.31793881453729</v>
      </c>
      <c r="I9" s="61">
        <f>I11+I12+I13+I14</f>
        <v>15098.34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92520</v>
      </c>
      <c r="D11" s="59">
        <v>87083.37</v>
      </c>
      <c r="E11" s="35">
        <f aca="true" t="shared" si="0" ref="E11:E30">$D:$D/$B:$B*100</f>
        <v>42.442095197620056</v>
      </c>
      <c r="F11" s="35">
        <f aca="true" t="shared" si="1" ref="F11:F18">$D:$D/$C:$C*100</f>
        <v>94.12383268482489</v>
      </c>
      <c r="G11" s="37">
        <v>110829.94</v>
      </c>
      <c r="H11" s="35">
        <f>$D:$D/$G:$G*100</f>
        <v>78.57386731419325</v>
      </c>
      <c r="I11" s="37">
        <v>14654.81</v>
      </c>
    </row>
    <row r="12" spans="1:9" ht="89.25">
      <c r="A12" s="2" t="s">
        <v>87</v>
      </c>
      <c r="B12" s="37">
        <v>3157.1</v>
      </c>
      <c r="C12" s="37">
        <v>1307.8</v>
      </c>
      <c r="D12" s="37">
        <v>348.97</v>
      </c>
      <c r="E12" s="35">
        <f t="shared" si="0"/>
        <v>11.053498463780052</v>
      </c>
      <c r="F12" s="35">
        <f t="shared" si="1"/>
        <v>26.683743691695984</v>
      </c>
      <c r="G12" s="37">
        <v>857.81</v>
      </c>
      <c r="H12" s="35">
        <f>$D:$D/$G:$G*100</f>
        <v>40.68150289691191</v>
      </c>
      <c r="I12" s="37">
        <v>4.54</v>
      </c>
    </row>
    <row r="13" spans="1:9" ht="25.5">
      <c r="A13" s="3" t="s">
        <v>88</v>
      </c>
      <c r="B13" s="37">
        <v>5236.4</v>
      </c>
      <c r="C13" s="37">
        <v>1248.2</v>
      </c>
      <c r="D13" s="37">
        <v>1024.35</v>
      </c>
      <c r="E13" s="35">
        <f t="shared" si="0"/>
        <v>19.562103735390725</v>
      </c>
      <c r="F13" s="35">
        <f t="shared" si="1"/>
        <v>82.06617529242108</v>
      </c>
      <c r="G13" s="37">
        <v>1383.88</v>
      </c>
      <c r="H13" s="35">
        <f>$D:$D/$G:$G*100</f>
        <v>74.02014625545567</v>
      </c>
      <c r="I13" s="37">
        <v>397.33</v>
      </c>
    </row>
    <row r="14" spans="1:9" ht="65.25" customHeight="1">
      <c r="A14" s="7" t="s">
        <v>91</v>
      </c>
      <c r="B14" s="37">
        <v>393.7</v>
      </c>
      <c r="C14" s="52">
        <v>200</v>
      </c>
      <c r="D14" s="37">
        <v>98.68</v>
      </c>
      <c r="E14" s="35">
        <f t="shared" si="0"/>
        <v>25.06477012954026</v>
      </c>
      <c r="F14" s="35">
        <f t="shared" si="1"/>
        <v>49.34</v>
      </c>
      <c r="G14" s="37">
        <v>0</v>
      </c>
      <c r="H14" s="35">
        <v>0</v>
      </c>
      <c r="I14" s="37">
        <v>41.66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7993.679999999999</v>
      </c>
      <c r="D15" s="45">
        <f>D16+D17+D18+D19</f>
        <v>9691.01</v>
      </c>
      <c r="E15" s="35">
        <f t="shared" si="0"/>
        <v>56.192472501029215</v>
      </c>
      <c r="F15" s="35">
        <f t="shared" si="1"/>
        <v>121.23339938551456</v>
      </c>
      <c r="G15" s="45">
        <f>G16+G17+G18+G19</f>
        <v>6870.86</v>
      </c>
      <c r="H15" s="35">
        <f>$D:$D/$G:$G*100</f>
        <v>141.04508023740843</v>
      </c>
      <c r="I15" s="45">
        <f>I16+I17+I18+I19</f>
        <v>969.1200000000001</v>
      </c>
    </row>
    <row r="16" spans="1:9" ht="37.5" customHeight="1">
      <c r="A16" s="10" t="s">
        <v>99</v>
      </c>
      <c r="B16" s="37">
        <v>5274.2</v>
      </c>
      <c r="C16" s="52">
        <v>2370.7</v>
      </c>
      <c r="D16" s="37">
        <v>3151.76</v>
      </c>
      <c r="E16" s="35">
        <f t="shared" si="0"/>
        <v>59.758067574229266</v>
      </c>
      <c r="F16" s="35">
        <f t="shared" si="1"/>
        <v>132.94638714303795</v>
      </c>
      <c r="G16" s="37">
        <v>2713.5</v>
      </c>
      <c r="H16" s="35">
        <f>$D:$D/$G:$G*100</f>
        <v>116.15109637000185</v>
      </c>
      <c r="I16" s="37">
        <v>213.15</v>
      </c>
    </row>
    <row r="17" spans="1:9" ht="56.25" customHeight="1">
      <c r="A17" s="10" t="s">
        <v>100</v>
      </c>
      <c r="B17" s="37">
        <v>196.8</v>
      </c>
      <c r="C17" s="52">
        <v>78.7</v>
      </c>
      <c r="D17" s="37">
        <v>88.11</v>
      </c>
      <c r="E17" s="35">
        <f t="shared" si="0"/>
        <v>44.77134146341463</v>
      </c>
      <c r="F17" s="35">
        <f t="shared" si="1"/>
        <v>111.95679796696314</v>
      </c>
      <c r="G17" s="37">
        <v>54.31</v>
      </c>
      <c r="H17" s="35">
        <f>$D:$D/$G:$G*100</f>
        <v>162.23531577978272</v>
      </c>
      <c r="I17" s="37">
        <v>15.35</v>
      </c>
    </row>
    <row r="18" spans="1:9" ht="55.5" customHeight="1">
      <c r="A18" s="10" t="s">
        <v>101</v>
      </c>
      <c r="B18" s="37">
        <v>11551.9</v>
      </c>
      <c r="C18" s="52">
        <v>5544.28</v>
      </c>
      <c r="D18" s="37">
        <v>6720.98</v>
      </c>
      <c r="E18" s="35">
        <f t="shared" si="0"/>
        <v>58.18073217392809</v>
      </c>
      <c r="F18" s="35">
        <f t="shared" si="1"/>
        <v>121.2236755719408</v>
      </c>
      <c r="G18" s="37">
        <v>4102.92</v>
      </c>
      <c r="H18" s="35">
        <f>$D:$D/$G:$G*100</f>
        <v>163.80967701051932</v>
      </c>
      <c r="I18" s="37">
        <v>807.94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-269.84</v>
      </c>
      <c r="E19" s="35">
        <f t="shared" si="0"/>
        <v>-120.89605734767024</v>
      </c>
      <c r="F19" s="35">
        <v>0</v>
      </c>
      <c r="G19" s="37">
        <v>0.13</v>
      </c>
      <c r="H19" s="35">
        <v>0</v>
      </c>
      <c r="I19" s="37">
        <v>-67.32</v>
      </c>
    </row>
    <row r="20" spans="1:9" ht="12.75">
      <c r="A20" s="8" t="s">
        <v>7</v>
      </c>
      <c r="B20" s="45">
        <f>B21+B22+B23</f>
        <v>42423.4</v>
      </c>
      <c r="C20" s="45">
        <f>C21+C22+C23</f>
        <v>19588.1</v>
      </c>
      <c r="D20" s="45">
        <f>D21+D22+D23</f>
        <v>19643.89</v>
      </c>
      <c r="E20" s="35">
        <f t="shared" si="0"/>
        <v>46.30437447257881</v>
      </c>
      <c r="F20" s="35">
        <f aca="true" t="shared" si="2" ref="F20:F30">$D:$D/$C:$C*100</f>
        <v>100.2848157810099</v>
      </c>
      <c r="G20" s="45">
        <f>G21+G22+G23</f>
        <v>17712.06</v>
      </c>
      <c r="H20" s="35">
        <f aca="true" t="shared" si="3" ref="H20:H31">$D:$D/$G:$G*100</f>
        <v>110.90686232996048</v>
      </c>
      <c r="I20" s="45">
        <f>I21+I22+I23</f>
        <v>898.3399999999999</v>
      </c>
    </row>
    <row r="21" spans="1:9" ht="18.75" customHeight="1">
      <c r="A21" s="5" t="s">
        <v>109</v>
      </c>
      <c r="B21" s="37">
        <v>41190.5</v>
      </c>
      <c r="C21" s="37">
        <v>19202.8</v>
      </c>
      <c r="D21" s="37">
        <v>18973.21</v>
      </c>
      <c r="E21" s="35">
        <f t="shared" si="0"/>
        <v>46.06210169820711</v>
      </c>
      <c r="F21" s="35">
        <f t="shared" si="2"/>
        <v>98.80439310933822</v>
      </c>
      <c r="G21" s="37">
        <v>17353.71</v>
      </c>
      <c r="H21" s="35">
        <f t="shared" si="3"/>
        <v>109.33229839613547</v>
      </c>
      <c r="I21" s="37">
        <v>885.61</v>
      </c>
    </row>
    <row r="22" spans="1:9" ht="12.75">
      <c r="A22" s="3" t="s">
        <v>107</v>
      </c>
      <c r="B22" s="37">
        <v>270.6</v>
      </c>
      <c r="C22" s="37">
        <v>30.8</v>
      </c>
      <c r="D22" s="37">
        <v>324.18</v>
      </c>
      <c r="E22" s="35">
        <f t="shared" si="0"/>
        <v>119.80044345898004</v>
      </c>
      <c r="F22" s="35">
        <f t="shared" si="2"/>
        <v>1052.5324675324675</v>
      </c>
      <c r="G22" s="37">
        <v>27.15</v>
      </c>
      <c r="H22" s="35">
        <f t="shared" si="3"/>
        <v>1194.033149171271</v>
      </c>
      <c r="I22" s="37">
        <v>2.42</v>
      </c>
    </row>
    <row r="23" spans="1:9" ht="27" customHeight="1">
      <c r="A23" s="3" t="s">
        <v>108</v>
      </c>
      <c r="B23" s="37">
        <v>962.3</v>
      </c>
      <c r="C23" s="37">
        <v>354.5</v>
      </c>
      <c r="D23" s="37">
        <v>346.5</v>
      </c>
      <c r="E23" s="35">
        <f t="shared" si="0"/>
        <v>36.00748207419724</v>
      </c>
      <c r="F23" s="35">
        <f t="shared" si="2"/>
        <v>97.74330042313117</v>
      </c>
      <c r="G23" s="37">
        <v>331.2</v>
      </c>
      <c r="H23" s="35">
        <f t="shared" si="3"/>
        <v>104.61956521739131</v>
      </c>
      <c r="I23" s="37">
        <v>10.31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9879.66</v>
      </c>
      <c r="D24" s="45">
        <f>$25:$25+$26:$26</f>
        <v>8486.42</v>
      </c>
      <c r="E24" s="35">
        <f t="shared" si="0"/>
        <v>33.5767387941301</v>
      </c>
      <c r="F24" s="35">
        <f t="shared" si="2"/>
        <v>85.89789527169962</v>
      </c>
      <c r="G24" s="45">
        <f>$25:$25+$26:$26</f>
        <v>8388.61</v>
      </c>
      <c r="H24" s="35">
        <f t="shared" si="3"/>
        <v>101.16598578310352</v>
      </c>
      <c r="I24" s="45">
        <f>$25:$25+$26:$26</f>
        <v>2179.12</v>
      </c>
    </row>
    <row r="25" spans="1:9" ht="12.75">
      <c r="A25" s="3" t="s">
        <v>9</v>
      </c>
      <c r="B25" s="37">
        <v>7385.4</v>
      </c>
      <c r="C25" s="37">
        <v>2028.56</v>
      </c>
      <c r="D25" s="37">
        <v>1878.34</v>
      </c>
      <c r="E25" s="35">
        <f t="shared" si="0"/>
        <v>25.4331518942779</v>
      </c>
      <c r="F25" s="35">
        <f t="shared" si="2"/>
        <v>92.59474701265923</v>
      </c>
      <c r="G25" s="37">
        <v>1788.35</v>
      </c>
      <c r="H25" s="35">
        <f t="shared" si="3"/>
        <v>105.03201274918221</v>
      </c>
      <c r="I25" s="37">
        <v>647.54</v>
      </c>
    </row>
    <row r="26" spans="1:9" ht="12.75">
      <c r="A26" s="3" t="s">
        <v>10</v>
      </c>
      <c r="B26" s="37">
        <v>17889.3</v>
      </c>
      <c r="C26" s="37">
        <v>7851.1</v>
      </c>
      <c r="D26" s="37">
        <v>6608.08</v>
      </c>
      <c r="E26" s="35">
        <f t="shared" si="0"/>
        <v>36.938728737289885</v>
      </c>
      <c r="F26" s="35">
        <f t="shared" si="2"/>
        <v>84.16756887569893</v>
      </c>
      <c r="G26" s="37">
        <v>6600.26</v>
      </c>
      <c r="H26" s="35">
        <f t="shared" si="3"/>
        <v>100.11848018108378</v>
      </c>
      <c r="I26" s="37">
        <v>1531.58</v>
      </c>
    </row>
    <row r="27" spans="1:9" ht="12.75">
      <c r="A27" s="6" t="s">
        <v>11</v>
      </c>
      <c r="B27" s="45">
        <f>B28+B29+B30</f>
        <v>21506.7</v>
      </c>
      <c r="C27" s="45">
        <f>C28+C29+C30</f>
        <v>9810.35</v>
      </c>
      <c r="D27" s="45">
        <f>D28+D29+D30</f>
        <v>8025.71</v>
      </c>
      <c r="E27" s="35">
        <f t="shared" si="0"/>
        <v>37.317254622977956</v>
      </c>
      <c r="F27" s="35">
        <f t="shared" si="2"/>
        <v>81.80860010091384</v>
      </c>
      <c r="G27" s="45">
        <f>G28+G29+G30</f>
        <v>6272.56</v>
      </c>
      <c r="H27" s="35">
        <f t="shared" si="3"/>
        <v>127.94951343630032</v>
      </c>
      <c r="I27" s="45">
        <f>I28+I29+I30</f>
        <v>1681.6000000000001</v>
      </c>
    </row>
    <row r="28" spans="1:9" ht="25.5">
      <c r="A28" s="3" t="s">
        <v>12</v>
      </c>
      <c r="B28" s="37">
        <v>21430.7</v>
      </c>
      <c r="C28" s="37">
        <v>9798.35</v>
      </c>
      <c r="D28" s="37">
        <v>7996.31</v>
      </c>
      <c r="E28" s="35">
        <f t="shared" si="0"/>
        <v>37.31240696757456</v>
      </c>
      <c r="F28" s="35">
        <f t="shared" si="2"/>
        <v>81.60874024708242</v>
      </c>
      <c r="G28" s="37">
        <v>6233.56</v>
      </c>
      <c r="H28" s="35">
        <f t="shared" si="3"/>
        <v>128.2783834598528</v>
      </c>
      <c r="I28" s="37">
        <v>1675.2</v>
      </c>
    </row>
    <row r="29" spans="1:9" ht="25.5">
      <c r="A29" s="5" t="s">
        <v>111</v>
      </c>
      <c r="B29" s="37">
        <v>58</v>
      </c>
      <c r="C29" s="37">
        <v>0</v>
      </c>
      <c r="D29" s="37">
        <v>29.4</v>
      </c>
      <c r="E29" s="35">
        <f t="shared" si="0"/>
        <v>50.689655172413794</v>
      </c>
      <c r="F29" s="35" t="e">
        <f t="shared" si="2"/>
        <v>#DIV/0!</v>
      </c>
      <c r="G29" s="37">
        <v>27</v>
      </c>
      <c r="H29" s="35">
        <f t="shared" si="3"/>
        <v>108.88888888888889</v>
      </c>
      <c r="I29" s="37">
        <v>6.4</v>
      </c>
    </row>
    <row r="30" spans="1:9" ht="25.5">
      <c r="A30" s="3" t="s">
        <v>110</v>
      </c>
      <c r="B30" s="37">
        <v>18</v>
      </c>
      <c r="C30" s="37">
        <v>12</v>
      </c>
      <c r="D30" s="37">
        <v>0</v>
      </c>
      <c r="E30" s="35">
        <f t="shared" si="0"/>
        <v>0</v>
      </c>
      <c r="F30" s="35">
        <f t="shared" si="2"/>
        <v>0</v>
      </c>
      <c r="G30" s="37">
        <v>12</v>
      </c>
      <c r="H30" s="35">
        <f t="shared" si="3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0.26</v>
      </c>
      <c r="H31" s="35">
        <f t="shared" si="3"/>
        <v>-69.23076923076923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24653</v>
      </c>
      <c r="D34" s="45">
        <f>D35+D38+D39</f>
        <v>27786.01</v>
      </c>
      <c r="E34" s="35">
        <f aca="true" t="shared" si="4" ref="E34:E42">$D:$D/$B:$B*100</f>
        <v>47.35457977214047</v>
      </c>
      <c r="F34" s="35">
        <f aca="true" t="shared" si="5" ref="F34:F42">$D:$D/$C:$C*100</f>
        <v>112.70843305074432</v>
      </c>
      <c r="G34" s="45">
        <f>G35+G38+G39</f>
        <v>24191.8</v>
      </c>
      <c r="H34" s="35">
        <f aca="true" t="shared" si="6" ref="H34:H47">$D:$D/$G:$G*100</f>
        <v>114.85714167610513</v>
      </c>
      <c r="I34" s="45">
        <f>I35+I38+I39</f>
        <v>3813.03</v>
      </c>
    </row>
    <row r="35" spans="1:9" ht="84" customHeight="1">
      <c r="A35" s="1" t="s">
        <v>114</v>
      </c>
      <c r="B35" s="37">
        <f>B36+B37</f>
        <v>57151.5</v>
      </c>
      <c r="C35" s="37">
        <v>23199</v>
      </c>
      <c r="D35" s="37">
        <v>25913.12</v>
      </c>
      <c r="E35" s="35">
        <f t="shared" si="4"/>
        <v>45.341102158298554</v>
      </c>
      <c r="F35" s="35">
        <f t="shared" si="5"/>
        <v>111.6992973835079</v>
      </c>
      <c r="G35" s="37">
        <v>22690.92</v>
      </c>
      <c r="H35" s="35">
        <f t="shared" si="6"/>
        <v>114.20039381391322</v>
      </c>
      <c r="I35" s="37">
        <v>3813.55</v>
      </c>
    </row>
    <row r="36" spans="1:9" ht="81.75" customHeight="1">
      <c r="A36" s="1" t="s">
        <v>115</v>
      </c>
      <c r="B36" s="37">
        <v>35543.9</v>
      </c>
      <c r="C36" s="37">
        <v>13360</v>
      </c>
      <c r="D36" s="37">
        <v>15190.12</v>
      </c>
      <c r="E36" s="35">
        <f t="shared" si="4"/>
        <v>42.73622196776381</v>
      </c>
      <c r="F36" s="35">
        <f t="shared" si="5"/>
        <v>113.69850299401199</v>
      </c>
      <c r="G36" s="37">
        <v>12871.6</v>
      </c>
      <c r="H36" s="35">
        <f t="shared" si="6"/>
        <v>118.0126790764163</v>
      </c>
      <c r="I36" s="37">
        <v>1808.56</v>
      </c>
    </row>
    <row r="37" spans="1:9" ht="76.5">
      <c r="A37" s="3" t="s">
        <v>116</v>
      </c>
      <c r="B37" s="37">
        <v>21607.6</v>
      </c>
      <c r="C37" s="37">
        <v>9839.01</v>
      </c>
      <c r="D37" s="37">
        <v>10722.99</v>
      </c>
      <c r="E37" s="35">
        <f t="shared" si="4"/>
        <v>49.62601121827505</v>
      </c>
      <c r="F37" s="35">
        <f t="shared" si="5"/>
        <v>108.98444050773402</v>
      </c>
      <c r="G37" s="37">
        <v>9819.32</v>
      </c>
      <c r="H37" s="35">
        <f t="shared" si="6"/>
        <v>109.20297943238432</v>
      </c>
      <c r="I37" s="37">
        <v>2004.99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-0.52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788.1</v>
      </c>
      <c r="D40" s="36">
        <v>309.6</v>
      </c>
      <c r="E40" s="35">
        <f t="shared" si="4"/>
        <v>28.140338120341756</v>
      </c>
      <c r="F40" s="35">
        <f t="shared" si="5"/>
        <v>39.28435477731252</v>
      </c>
      <c r="G40" s="36">
        <v>914.16</v>
      </c>
      <c r="H40" s="35">
        <f t="shared" si="6"/>
        <v>33.86715673405094</v>
      </c>
      <c r="I40" s="36">
        <v>20.57</v>
      </c>
    </row>
    <row r="41" spans="1:9" ht="25.5">
      <c r="A41" s="12" t="s">
        <v>123</v>
      </c>
      <c r="B41" s="36">
        <v>3575.8</v>
      </c>
      <c r="C41" s="36">
        <v>1269.79</v>
      </c>
      <c r="D41" s="36">
        <v>2862.3</v>
      </c>
      <c r="E41" s="35">
        <f t="shared" si="4"/>
        <v>80.0464231780301</v>
      </c>
      <c r="F41" s="35">
        <f t="shared" si="5"/>
        <v>225.41522613975542</v>
      </c>
      <c r="G41" s="36">
        <v>390.23</v>
      </c>
      <c r="H41" s="35">
        <f t="shared" si="6"/>
        <v>733.490505599262</v>
      </c>
      <c r="I41" s="36">
        <v>1832.41</v>
      </c>
    </row>
    <row r="42" spans="1:9" ht="25.5">
      <c r="A42" s="8" t="s">
        <v>16</v>
      </c>
      <c r="B42" s="45">
        <f>B43+B44+B45</f>
        <v>1400</v>
      </c>
      <c r="C42" s="45">
        <f>C43+C44+C45</f>
        <v>966</v>
      </c>
      <c r="D42" s="45">
        <f>D43+D44+D45</f>
        <v>3309.52</v>
      </c>
      <c r="E42" s="35">
        <f t="shared" si="4"/>
        <v>236.39428571428573</v>
      </c>
      <c r="F42" s="35">
        <f t="shared" si="5"/>
        <v>342.600414078675</v>
      </c>
      <c r="G42" s="45">
        <f>G43+G44+G45</f>
        <v>2887.06</v>
      </c>
      <c r="H42" s="35">
        <f t="shared" si="6"/>
        <v>114.63287912270614</v>
      </c>
      <c r="I42" s="45">
        <f>I43+I44+I45</f>
        <v>580.24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6.35</v>
      </c>
    </row>
    <row r="44" spans="1:9" ht="68.25" customHeight="1">
      <c r="A44" s="3" t="s">
        <v>120</v>
      </c>
      <c r="B44" s="37">
        <v>0</v>
      </c>
      <c r="C44" s="37">
        <v>0</v>
      </c>
      <c r="D44" s="37">
        <v>427.78</v>
      </c>
      <c r="E44" s="35">
        <v>0</v>
      </c>
      <c r="F44" s="35">
        <v>0</v>
      </c>
      <c r="G44" s="37">
        <v>307.65</v>
      </c>
      <c r="H44" s="35">
        <f t="shared" si="6"/>
        <v>139.04761904761904</v>
      </c>
      <c r="I44" s="37">
        <v>7.75</v>
      </c>
    </row>
    <row r="45" spans="1:9" ht="12.75">
      <c r="A45" s="51" t="s">
        <v>118</v>
      </c>
      <c r="B45" s="37">
        <v>1400</v>
      </c>
      <c r="C45" s="37">
        <v>966</v>
      </c>
      <c r="D45" s="37">
        <v>2844.71</v>
      </c>
      <c r="E45" s="35">
        <f aca="true" t="shared" si="7" ref="E45:E53">$D:$D/$B:$B*100</f>
        <v>203.19357142857143</v>
      </c>
      <c r="F45" s="35">
        <f aca="true" t="shared" si="8" ref="F45:F51">$D:$D/$C:$C*100</f>
        <v>294.4834368530021</v>
      </c>
      <c r="G45" s="37">
        <v>2509.27</v>
      </c>
      <c r="H45" s="35">
        <f t="shared" si="6"/>
        <v>113.36803133979205</v>
      </c>
      <c r="I45" s="37">
        <v>566.14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5595.3</v>
      </c>
      <c r="D46" s="45">
        <f>D47+D48+D49+D50+D51+D52+D53+D55+D56+D57+D58+D54</f>
        <v>4641.83</v>
      </c>
      <c r="E46" s="35">
        <f t="shared" si="7"/>
        <v>42.11231571784985</v>
      </c>
      <c r="F46" s="35">
        <f t="shared" si="8"/>
        <v>82.95944810823369</v>
      </c>
      <c r="G46" s="45">
        <f>G47+G48+G49+G50+G51+G52+G53+G55+G56+G57+G58</f>
        <v>5374.630000000001</v>
      </c>
      <c r="H46" s="35">
        <f t="shared" si="6"/>
        <v>86.3655730720068</v>
      </c>
      <c r="I46" s="45">
        <f>I47+I48+I49+I50+I51+I52+I53+I55+I56+I57+I58</f>
        <v>730.53</v>
      </c>
    </row>
    <row r="47" spans="1:9" ht="25.5">
      <c r="A47" s="3" t="s">
        <v>18</v>
      </c>
      <c r="B47" s="37">
        <v>231.5</v>
      </c>
      <c r="C47" s="37">
        <v>97.55</v>
      </c>
      <c r="D47" s="37">
        <v>78.59</v>
      </c>
      <c r="E47" s="35">
        <f t="shared" si="7"/>
        <v>33.94816414686825</v>
      </c>
      <c r="F47" s="35">
        <f t="shared" si="8"/>
        <v>80.56381342901076</v>
      </c>
      <c r="G47" s="37">
        <v>99.03</v>
      </c>
      <c r="H47" s="35">
        <f t="shared" si="6"/>
        <v>79.35978996263758</v>
      </c>
      <c r="I47" s="37">
        <v>6.2</v>
      </c>
    </row>
    <row r="48" spans="1:9" ht="63.75">
      <c r="A48" s="3" t="s">
        <v>150</v>
      </c>
      <c r="B48" s="37">
        <v>140</v>
      </c>
      <c r="C48" s="37">
        <v>63</v>
      </c>
      <c r="D48" s="37">
        <v>117.05</v>
      </c>
      <c r="E48" s="35">
        <f t="shared" si="7"/>
        <v>83.60714285714286</v>
      </c>
      <c r="F48" s="35">
        <f t="shared" si="8"/>
        <v>185.7936507936508</v>
      </c>
      <c r="G48" s="37">
        <v>20.9</v>
      </c>
      <c r="H48" s="35">
        <v>0</v>
      </c>
      <c r="I48" s="37">
        <v>35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87.9</v>
      </c>
      <c r="E49" s="35">
        <f t="shared" si="7"/>
        <v>146.5</v>
      </c>
      <c r="F49" s="35">
        <f t="shared" si="8"/>
        <v>676.1538461538462</v>
      </c>
      <c r="G49" s="37">
        <v>45.73</v>
      </c>
      <c r="H49" s="35">
        <f>$D:$D/$G:$G*100</f>
        <v>192.2151760332386</v>
      </c>
      <c r="I49" s="37">
        <v>20.27</v>
      </c>
    </row>
    <row r="50" spans="1:9" ht="38.25">
      <c r="A50" s="3" t="s">
        <v>19</v>
      </c>
      <c r="B50" s="37">
        <v>447</v>
      </c>
      <c r="C50" s="37">
        <v>208.5</v>
      </c>
      <c r="D50" s="37">
        <v>239.55</v>
      </c>
      <c r="E50" s="35">
        <f t="shared" si="7"/>
        <v>53.59060402684565</v>
      </c>
      <c r="F50" s="35">
        <f t="shared" si="8"/>
        <v>114.89208633093526</v>
      </c>
      <c r="G50" s="37">
        <v>277.56</v>
      </c>
      <c r="H50" s="35">
        <f>$D:$D/$G:$G*100</f>
        <v>86.305663640294</v>
      </c>
      <c r="I50" s="37">
        <v>43.61</v>
      </c>
    </row>
    <row r="51" spans="1:9" ht="63.75">
      <c r="A51" s="3" t="s">
        <v>20</v>
      </c>
      <c r="B51" s="37">
        <v>2332</v>
      </c>
      <c r="C51" s="37">
        <v>1356.6</v>
      </c>
      <c r="D51" s="37">
        <v>1181.46</v>
      </c>
      <c r="E51" s="35">
        <f t="shared" si="7"/>
        <v>50.662950257289886</v>
      </c>
      <c r="F51" s="35">
        <f t="shared" si="8"/>
        <v>87.08978328173376</v>
      </c>
      <c r="G51" s="37">
        <v>1321.26</v>
      </c>
      <c r="H51" s="35">
        <f>$D:$D/$G:$G*100</f>
        <v>89.4191907724445</v>
      </c>
      <c r="I51" s="37">
        <v>124.17</v>
      </c>
    </row>
    <row r="52" spans="1:9" ht="25.5">
      <c r="A52" s="3" t="s">
        <v>21</v>
      </c>
      <c r="B52" s="37">
        <v>0</v>
      </c>
      <c r="C52" s="37">
        <v>0</v>
      </c>
      <c r="D52" s="37">
        <v>20.86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15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3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122</v>
      </c>
      <c r="B56" s="37">
        <v>4272.8</v>
      </c>
      <c r="C56" s="37">
        <v>2159.55</v>
      </c>
      <c r="D56" s="37">
        <v>1389.82</v>
      </c>
      <c r="E56" s="35">
        <f t="shared" si="9"/>
        <v>32.527148474068525</v>
      </c>
      <c r="F56" s="35">
        <f t="shared" si="10"/>
        <v>64.35692621147923</v>
      </c>
      <c r="G56" s="37">
        <v>2220.61</v>
      </c>
      <c r="H56" s="35">
        <v>0</v>
      </c>
      <c r="I56" s="37">
        <v>155.18</v>
      </c>
    </row>
    <row r="57" spans="1:9" ht="63.75">
      <c r="A57" s="3" t="s">
        <v>95</v>
      </c>
      <c r="B57" s="37">
        <v>17</v>
      </c>
      <c r="C57" s="37">
        <v>11.8</v>
      </c>
      <c r="D57" s="37">
        <v>8.68</v>
      </c>
      <c r="E57" s="35">
        <f t="shared" si="9"/>
        <v>51.05882352941177</v>
      </c>
      <c r="F57" s="35">
        <f t="shared" si="10"/>
        <v>73.5593220338983</v>
      </c>
      <c r="G57" s="37">
        <v>11.8</v>
      </c>
      <c r="H57" s="35">
        <v>0</v>
      </c>
      <c r="I57" s="37">
        <v>0.5</v>
      </c>
    </row>
    <row r="58" spans="1:9" ht="38.25">
      <c r="A58" s="3" t="s">
        <v>23</v>
      </c>
      <c r="B58" s="37">
        <v>3331.2</v>
      </c>
      <c r="C58" s="37">
        <v>1494.3</v>
      </c>
      <c r="D58" s="37">
        <v>1513.33</v>
      </c>
      <c r="E58" s="35">
        <f t="shared" si="9"/>
        <v>45.42897454370797</v>
      </c>
      <c r="F58" s="35">
        <f t="shared" si="10"/>
        <v>101.27350598942648</v>
      </c>
      <c r="G58" s="37">
        <v>1201.44</v>
      </c>
      <c r="H58" s="35">
        <f>$D:$D/$G:$G*100</f>
        <v>125.95968171527498</v>
      </c>
      <c r="I58" s="37">
        <v>327.6</v>
      </c>
    </row>
    <row r="59" spans="1:9" ht="12.75">
      <c r="A59" s="6" t="s">
        <v>24</v>
      </c>
      <c r="B59" s="36">
        <v>130</v>
      </c>
      <c r="C59" s="36">
        <v>64.4</v>
      </c>
      <c r="D59" s="36">
        <v>789.98</v>
      </c>
      <c r="E59" s="35">
        <f t="shared" si="9"/>
        <v>607.6769230769231</v>
      </c>
      <c r="F59" s="35">
        <f t="shared" si="10"/>
        <v>1226.6770186335402</v>
      </c>
      <c r="G59" s="36">
        <v>399.68</v>
      </c>
      <c r="H59" s="35">
        <f>$D:$D/$G:$G*100</f>
        <v>197.6531224979984</v>
      </c>
      <c r="I59" s="36">
        <v>48.53</v>
      </c>
    </row>
    <row r="60" spans="1:9" ht="12.75">
      <c r="A60" s="8" t="s">
        <v>25</v>
      </c>
      <c r="B60" s="45">
        <f>B7+B15+B20+B24+B27+B31+B34+B40+B41+B42+B59+B46</f>
        <v>404881.9000000001</v>
      </c>
      <c r="C60" s="45">
        <f>C7+C15+C20+C24+C27+C31+C34+C40+C41+C42+C59+C46</f>
        <v>179259.28</v>
      </c>
      <c r="D60" s="45">
        <f>D7+D15+D20+D24+D27+D31+D34+D40+D41+D42+D59+D46</f>
        <v>177740.84</v>
      </c>
      <c r="E60" s="35">
        <f t="shared" si="9"/>
        <v>43.899428450617314</v>
      </c>
      <c r="F60" s="35">
        <f t="shared" si="10"/>
        <v>99.15293646164372</v>
      </c>
      <c r="G60" s="45">
        <f>G7+G15+G20+G24+G27+G31+G34+G40+G41+G42+G59+G46</f>
        <v>189847.55</v>
      </c>
      <c r="H60" s="35">
        <f>$D:$D/$G:$G*100</f>
        <v>93.62293060932312</v>
      </c>
      <c r="I60" s="45">
        <f>I7+I15+I20+I24+I27+I31+I34+I40+I41+I42+I59+I46</f>
        <v>28345.999999999996</v>
      </c>
    </row>
    <row r="61" spans="1:9" ht="12.75">
      <c r="A61" s="8" t="s">
        <v>26</v>
      </c>
      <c r="B61" s="45">
        <f>B62+B67</f>
        <v>1373230.53</v>
      </c>
      <c r="C61" s="45">
        <f>C62+C67</f>
        <v>728474.69</v>
      </c>
      <c r="D61" s="45">
        <f>D62+D67</f>
        <v>708433.61</v>
      </c>
      <c r="E61" s="35">
        <f t="shared" si="9"/>
        <v>51.58883337672372</v>
      </c>
      <c r="F61" s="35">
        <f t="shared" si="10"/>
        <v>97.24889824243586</v>
      </c>
      <c r="G61" s="45">
        <f>G62+G67</f>
        <v>682635.42</v>
      </c>
      <c r="H61" s="35">
        <f>$D:$D/$G:$G*100</f>
        <v>103.77920471809094</v>
      </c>
      <c r="I61" s="45">
        <f>I62+I67</f>
        <v>166813.55</v>
      </c>
    </row>
    <row r="62" spans="1:9" ht="25.5">
      <c r="A62" s="8" t="s">
        <v>27</v>
      </c>
      <c r="B62" s="45">
        <f>B63+B64+B65+B66</f>
        <v>1376229.42</v>
      </c>
      <c r="C62" s="45">
        <f>C63+C64+C65+C66</f>
        <v>731473.58</v>
      </c>
      <c r="D62" s="45">
        <f>D63+D64+D65+D66</f>
        <v>712079.73</v>
      </c>
      <c r="E62" s="35">
        <f t="shared" si="9"/>
        <v>51.74135356007722</v>
      </c>
      <c r="F62" s="35">
        <f t="shared" si="10"/>
        <v>97.34866022092008</v>
      </c>
      <c r="G62" s="45">
        <f>G63+G64+G65+G66</f>
        <v>690669.79</v>
      </c>
      <c r="H62" s="35">
        <f>$D:$D/$G:$G*100</f>
        <v>103.09988076936156</v>
      </c>
      <c r="I62" s="45">
        <f>I63+I64+I65+I66</f>
        <v>166834.93</v>
      </c>
    </row>
    <row r="63" spans="1:9" ht="12.75">
      <c r="A63" s="3" t="s">
        <v>28</v>
      </c>
      <c r="B63" s="37">
        <v>276586.7</v>
      </c>
      <c r="C63" s="37">
        <v>206712.71</v>
      </c>
      <c r="D63" s="37">
        <v>206712.7</v>
      </c>
      <c r="E63" s="35">
        <f t="shared" si="9"/>
        <v>74.73703543952041</v>
      </c>
      <c r="F63" s="35">
        <f t="shared" si="10"/>
        <v>99.99999516236811</v>
      </c>
      <c r="G63" s="37">
        <v>166054.1</v>
      </c>
      <c r="H63" s="35">
        <v>0</v>
      </c>
      <c r="I63" s="37">
        <v>44462</v>
      </c>
    </row>
    <row r="64" spans="1:9" ht="12.75">
      <c r="A64" s="3" t="s">
        <v>29</v>
      </c>
      <c r="B64" s="37">
        <v>458360.82</v>
      </c>
      <c r="C64" s="37">
        <v>189758.62</v>
      </c>
      <c r="D64" s="37">
        <v>183249.9</v>
      </c>
      <c r="E64" s="35">
        <f t="shared" si="9"/>
        <v>39.97939876274765</v>
      </c>
      <c r="F64" s="35">
        <f t="shared" si="10"/>
        <v>96.5700003509722</v>
      </c>
      <c r="G64" s="37">
        <v>75089.21</v>
      </c>
      <c r="H64" s="35">
        <v>0</v>
      </c>
      <c r="I64" s="37">
        <v>46799.69</v>
      </c>
    </row>
    <row r="65" spans="1:9" ht="12.75">
      <c r="A65" s="3" t="s">
        <v>30</v>
      </c>
      <c r="B65" s="37">
        <v>641274.4</v>
      </c>
      <c r="C65" s="37">
        <v>335002.25</v>
      </c>
      <c r="D65" s="37">
        <v>322117.13</v>
      </c>
      <c r="E65" s="35">
        <f t="shared" si="9"/>
        <v>50.23077952277527</v>
      </c>
      <c r="F65" s="35">
        <f t="shared" si="10"/>
        <v>96.15372135560284</v>
      </c>
      <c r="G65" s="37">
        <v>448458.8</v>
      </c>
      <c r="H65" s="35">
        <f>$D:$D/$G:$G*100</f>
        <v>71.82758594546478</v>
      </c>
      <c r="I65" s="37">
        <v>75573.24</v>
      </c>
    </row>
    <row r="66" spans="1:9" ht="24.75" customHeight="1">
      <c r="A66" s="3" t="s">
        <v>31</v>
      </c>
      <c r="B66" s="37">
        <v>7.5</v>
      </c>
      <c r="C66" s="37">
        <v>0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-3646.12</v>
      </c>
      <c r="E67" s="35">
        <f t="shared" si="9"/>
        <v>121.58231879128611</v>
      </c>
      <c r="F67" s="35">
        <v>0</v>
      </c>
      <c r="G67" s="36">
        <v>-8034.37</v>
      </c>
      <c r="H67" s="35">
        <f>$D:$D/$G:$G*100</f>
        <v>45.381529603441216</v>
      </c>
      <c r="I67" s="36">
        <v>-21.38</v>
      </c>
    </row>
    <row r="68" spans="1:9" ht="12.75">
      <c r="A68" s="6" t="s">
        <v>32</v>
      </c>
      <c r="B68" s="45">
        <f>B61+B60</f>
        <v>1778112.4300000002</v>
      </c>
      <c r="C68" s="45">
        <f>C61+C60</f>
        <v>907733.97</v>
      </c>
      <c r="D68" s="45">
        <f>D61+D60</f>
        <v>886174.45</v>
      </c>
      <c r="E68" s="35">
        <f t="shared" si="9"/>
        <v>49.837931226879725</v>
      </c>
      <c r="F68" s="35">
        <f>$D:$D/$C:$C*100</f>
        <v>97.62490765879348</v>
      </c>
      <c r="G68" s="45">
        <f>G61+G60</f>
        <v>872482.97</v>
      </c>
      <c r="H68" s="35">
        <f>$D:$D/$G:$G*100</f>
        <v>101.56925469846134</v>
      </c>
      <c r="I68" s="45">
        <f>I61+I60</f>
        <v>195159.55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64703.259999999995</v>
      </c>
      <c r="C70" s="45">
        <f>C71+C72+C73+C74+C75+C76+C77+C78</f>
        <v>19809.329999999998</v>
      </c>
      <c r="D70" s="45">
        <f>D71+D72+D73+D74+D75+D76+D77+D78</f>
        <v>18619.43</v>
      </c>
      <c r="E70" s="35">
        <f>$D:$D/$B:$B*100</f>
        <v>28.776648966373568</v>
      </c>
      <c r="F70" s="35">
        <f>$D:$D/$C:$C*100</f>
        <v>93.9932345011164</v>
      </c>
      <c r="G70" s="45">
        <f>G71+G72+G73+G74+G75+G76+G77+G78</f>
        <v>19570.93</v>
      </c>
      <c r="H70" s="35">
        <f>$D:$D/$G:$G*100</f>
        <v>95.1381973161214</v>
      </c>
      <c r="I70" s="45">
        <f>I71+I72+I73+I74+I75+I76+I77+I78</f>
        <v>5343.95</v>
      </c>
    </row>
    <row r="71" spans="1:9" ht="14.25" customHeight="1">
      <c r="A71" s="14" t="s">
        <v>36</v>
      </c>
      <c r="B71" s="46">
        <v>609.54</v>
      </c>
      <c r="C71" s="46">
        <v>82.54</v>
      </c>
      <c r="D71" s="46">
        <v>0</v>
      </c>
      <c r="E71" s="38">
        <f>$D:$D/$B:$B*100</f>
        <v>0</v>
      </c>
      <c r="F71" s="38">
        <f>$D:$D/$C:$C*100</f>
        <v>0</v>
      </c>
      <c r="G71" s="46">
        <v>385.6</v>
      </c>
      <c r="H71" s="38">
        <f>$D:$D/$G:$G*100</f>
        <v>0</v>
      </c>
      <c r="I71" s="46">
        <v>0</v>
      </c>
    </row>
    <row r="72" spans="1:9" ht="12.75">
      <c r="A72" s="14" t="s">
        <v>37</v>
      </c>
      <c r="B72" s="46">
        <v>5709.66</v>
      </c>
      <c r="C72" s="46">
        <v>1461.53</v>
      </c>
      <c r="D72" s="46">
        <v>1285.49</v>
      </c>
      <c r="E72" s="38">
        <f>$D:$D/$B:$B*100</f>
        <v>22.51430032611399</v>
      </c>
      <c r="F72" s="38">
        <f>$D:$D/$C:$C*100</f>
        <v>87.95508816103673</v>
      </c>
      <c r="G72" s="46">
        <v>1578.2</v>
      </c>
      <c r="H72" s="38">
        <f>$D:$D/$G:$G*100</f>
        <v>81.45292104929666</v>
      </c>
      <c r="I72" s="46">
        <v>314.57</v>
      </c>
    </row>
    <row r="73" spans="1:9" ht="25.5">
      <c r="A73" s="14" t="s">
        <v>38</v>
      </c>
      <c r="B73" s="46">
        <v>35384.24</v>
      </c>
      <c r="C73" s="46">
        <v>11284.23</v>
      </c>
      <c r="D73" s="46">
        <v>10646.48</v>
      </c>
      <c r="E73" s="38">
        <f>$D:$D/$B:$B*100</f>
        <v>30.08819745739911</v>
      </c>
      <c r="F73" s="38">
        <f>$D:$D/$C:$C*100</f>
        <v>94.3483073280144</v>
      </c>
      <c r="G73" s="46">
        <v>10866.61</v>
      </c>
      <c r="H73" s="38">
        <f>$D:$D/$G:$G*100</f>
        <v>97.97425323997088</v>
      </c>
      <c r="I73" s="46">
        <v>2840.86</v>
      </c>
    </row>
    <row r="74" spans="1:9" ht="12.75">
      <c r="A74" s="14" t="s">
        <v>84</v>
      </c>
      <c r="B74" s="37">
        <v>0</v>
      </c>
      <c r="C74" s="37">
        <v>0</v>
      </c>
      <c r="D74" s="37">
        <v>0</v>
      </c>
      <c r="E74" s="38">
        <v>0</v>
      </c>
      <c r="F74" s="38">
        <v>0</v>
      </c>
      <c r="G74" s="37">
        <v>0</v>
      </c>
      <c r="H74" s="38">
        <v>0</v>
      </c>
      <c r="I74" s="37">
        <v>0</v>
      </c>
    </row>
    <row r="75" spans="1:9" ht="25.5">
      <c r="A75" s="3" t="s">
        <v>39</v>
      </c>
      <c r="B75" s="46">
        <v>10118.42</v>
      </c>
      <c r="C75" s="46">
        <v>3378.64</v>
      </c>
      <c r="D75" s="46">
        <v>3285.69</v>
      </c>
      <c r="E75" s="38">
        <f>$D:$D/$B:$B*100</f>
        <v>32.47236228581142</v>
      </c>
      <c r="F75" s="38">
        <f>$D:$D/$C:$C*100</f>
        <v>97.24889304572254</v>
      </c>
      <c r="G75" s="46">
        <v>2951.95</v>
      </c>
      <c r="H75" s="38">
        <f>$D:$D/$G:$G*100</f>
        <v>111.30574704856113</v>
      </c>
      <c r="I75" s="46">
        <v>898.78</v>
      </c>
    </row>
    <row r="76" spans="1:9" ht="12.75">
      <c r="A76" s="14" t="s">
        <v>40</v>
      </c>
      <c r="B76" s="46">
        <v>0</v>
      </c>
      <c r="C76" s="46">
        <v>0</v>
      </c>
      <c r="D76" s="46">
        <v>0</v>
      </c>
      <c r="E76" s="38"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14" t="s">
        <v>41</v>
      </c>
      <c r="B77" s="46">
        <v>300</v>
      </c>
      <c r="C77" s="46">
        <v>0</v>
      </c>
      <c r="D77" s="46">
        <v>0</v>
      </c>
      <c r="E77" s="38">
        <f>$D:$D/$B:$B*100</f>
        <v>0</v>
      </c>
      <c r="F77" s="38">
        <v>0</v>
      </c>
      <c r="G77" s="46">
        <v>0</v>
      </c>
      <c r="H77" s="38">
        <v>0</v>
      </c>
      <c r="I77" s="46">
        <v>0</v>
      </c>
    </row>
    <row r="78" spans="1:9" ht="12.75">
      <c r="A78" s="3" t="s">
        <v>42</v>
      </c>
      <c r="B78" s="46">
        <v>12581.4</v>
      </c>
      <c r="C78" s="46">
        <v>3602.39</v>
      </c>
      <c r="D78" s="46">
        <v>3401.77</v>
      </c>
      <c r="E78" s="38">
        <f>$D:$D/$B:$B*100</f>
        <v>27.03808797113199</v>
      </c>
      <c r="F78" s="38">
        <f>$D:$D/$C:$C*100</f>
        <v>94.4309194729055</v>
      </c>
      <c r="G78" s="46">
        <v>3788.57</v>
      </c>
      <c r="H78" s="38">
        <f>$D:$D/$G:$G*100</f>
        <v>89.79034305819874</v>
      </c>
      <c r="I78" s="46">
        <v>1289.74</v>
      </c>
    </row>
    <row r="79" spans="1:9" ht="12.75">
      <c r="A79" s="13" t="s">
        <v>43</v>
      </c>
      <c r="B79" s="36">
        <v>260.2</v>
      </c>
      <c r="C79" s="36">
        <v>82.36</v>
      </c>
      <c r="D79" s="36">
        <v>72.67</v>
      </c>
      <c r="E79" s="35">
        <f>$D:$D/$B:$B*100</f>
        <v>27.928516525749426</v>
      </c>
      <c r="F79" s="35">
        <f>$D:$D/$C:$C*100</f>
        <v>88.23457989315202</v>
      </c>
      <c r="G79" s="36">
        <v>49.13</v>
      </c>
      <c r="H79" s="35">
        <f>$D:$D/$G:$G*100</f>
        <v>147.91369835131286</v>
      </c>
      <c r="I79" s="36">
        <v>31.63</v>
      </c>
    </row>
    <row r="80" spans="1:9" ht="25.5">
      <c r="A80" s="15" t="s">
        <v>44</v>
      </c>
      <c r="B80" s="36">
        <v>2045.473</v>
      </c>
      <c r="C80" s="36">
        <v>747.99</v>
      </c>
      <c r="D80" s="36">
        <v>721.32</v>
      </c>
      <c r="E80" s="35">
        <f>$D:$D/$B:$B*100</f>
        <v>35.264215171747566</v>
      </c>
      <c r="F80" s="35">
        <f>$D:$D/$C:$C*100</f>
        <v>96.43444431075282</v>
      </c>
      <c r="G80" s="36">
        <v>644.36</v>
      </c>
      <c r="H80" s="35">
        <f>$D:$D/$G:$G*100</f>
        <v>111.94363399341982</v>
      </c>
      <c r="I80" s="36">
        <v>271.61</v>
      </c>
    </row>
    <row r="81" spans="1:9" ht="12.75">
      <c r="A81" s="13" t="s">
        <v>45</v>
      </c>
      <c r="B81" s="45">
        <f>B82+B83+B84+B85+B86</f>
        <v>128630.92</v>
      </c>
      <c r="C81" s="45">
        <f>C82+C83+C84+C85+C86</f>
        <v>18926.16</v>
      </c>
      <c r="D81" s="45">
        <f>D82+D83+D84+D85+D86</f>
        <v>13461.08</v>
      </c>
      <c r="E81" s="35">
        <f>$D:$D/$B:$B*100</f>
        <v>10.464886669550369</v>
      </c>
      <c r="F81" s="35">
        <f>$D:$D/$C:$C*100</f>
        <v>71.12420057740187</v>
      </c>
      <c r="G81" s="45">
        <f>G82+G83+G84+G85+G86</f>
        <v>13703.259999999998</v>
      </c>
      <c r="H81" s="35">
        <f>$D:$D/$G:$G*100</f>
        <v>98.23268331769229</v>
      </c>
      <c r="I81" s="45">
        <f>I82+I83+I84+I85+I86</f>
        <v>2241.02</v>
      </c>
    </row>
    <row r="82" spans="1:9" ht="12.75">
      <c r="A82" s="16" t="s">
        <v>76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79</v>
      </c>
      <c r="B83" s="46">
        <v>0</v>
      </c>
      <c r="C83" s="46">
        <v>0</v>
      </c>
      <c r="D83" s="46">
        <v>0</v>
      </c>
      <c r="E83" s="38">
        <v>0</v>
      </c>
      <c r="F83" s="38">
        <v>0</v>
      </c>
      <c r="G83" s="46">
        <v>0</v>
      </c>
      <c r="H83" s="38">
        <v>0</v>
      </c>
      <c r="I83" s="46">
        <v>0</v>
      </c>
    </row>
    <row r="84" spans="1:9" ht="12.75">
      <c r="A84" s="14" t="s">
        <v>46</v>
      </c>
      <c r="B84" s="46">
        <v>12996</v>
      </c>
      <c r="C84" s="46">
        <v>3202.33</v>
      </c>
      <c r="D84" s="46">
        <v>3202.33</v>
      </c>
      <c r="E84" s="38">
        <f aca="true" t="shared" si="11" ref="E84:E109">$D:$D/$B:$B*100</f>
        <v>24.640889504462912</v>
      </c>
      <c r="F84" s="38">
        <f aca="true" t="shared" si="12" ref="F84:F99">$D:$D/$C:$C*100</f>
        <v>100</v>
      </c>
      <c r="G84" s="46">
        <v>2594.8</v>
      </c>
      <c r="H84" s="38">
        <f>$D:$D/$G:$G*100</f>
        <v>123.4133651919223</v>
      </c>
      <c r="I84" s="46">
        <v>1103.51</v>
      </c>
    </row>
    <row r="85" spans="1:9" ht="12.75">
      <c r="A85" s="16" t="s">
        <v>89</v>
      </c>
      <c r="B85" s="37">
        <v>104763.42</v>
      </c>
      <c r="C85" s="37">
        <v>11959.49</v>
      </c>
      <c r="D85" s="37">
        <v>7360.92</v>
      </c>
      <c r="E85" s="38">
        <f t="shared" si="11"/>
        <v>7.026231102421056</v>
      </c>
      <c r="F85" s="38">
        <f t="shared" si="12"/>
        <v>61.54877841780879</v>
      </c>
      <c r="G85" s="37">
        <v>8194.57</v>
      </c>
      <c r="H85" s="38">
        <f>$D:$D/$G:$G*100</f>
        <v>89.82679994191275</v>
      </c>
      <c r="I85" s="37">
        <v>330.82</v>
      </c>
    </row>
    <row r="86" spans="1:9" ht="12.75">
      <c r="A86" s="14" t="s">
        <v>47</v>
      </c>
      <c r="B86" s="46">
        <v>10871.5</v>
      </c>
      <c r="C86" s="46">
        <v>3764.34</v>
      </c>
      <c r="D86" s="46">
        <v>2897.83</v>
      </c>
      <c r="E86" s="38">
        <f t="shared" si="11"/>
        <v>26.65529135813825</v>
      </c>
      <c r="F86" s="38">
        <f t="shared" si="12"/>
        <v>76.98109097477911</v>
      </c>
      <c r="G86" s="46">
        <v>2913.89</v>
      </c>
      <c r="H86" s="38">
        <f>$D:$D/$G:$G*100</f>
        <v>99.44884673065901</v>
      </c>
      <c r="I86" s="46">
        <v>806.69</v>
      </c>
    </row>
    <row r="87" spans="1:9" ht="12.75">
      <c r="A87" s="13" t="s">
        <v>48</v>
      </c>
      <c r="B87" s="45">
        <f>B88+B89+B90+B91</f>
        <v>259443.63</v>
      </c>
      <c r="C87" s="45">
        <f>C88+C89+C90+C91</f>
        <v>114010.41</v>
      </c>
      <c r="D87" s="45">
        <f>D88+D89+D90+D91</f>
        <v>110727.59000000001</v>
      </c>
      <c r="E87" s="35">
        <f t="shared" si="11"/>
        <v>42.67886245655752</v>
      </c>
      <c r="F87" s="35">
        <f t="shared" si="12"/>
        <v>97.12059626835831</v>
      </c>
      <c r="G87" s="45">
        <f>G88+G89+G90+G91</f>
        <v>14801.99</v>
      </c>
      <c r="H87" s="35">
        <f>$D:$D/$G:$G*100</f>
        <v>748.0588083088829</v>
      </c>
      <c r="I87" s="45">
        <f>I88+I89+I90+I91</f>
        <v>74997.68000000001</v>
      </c>
    </row>
    <row r="88" spans="1:9" ht="12.75">
      <c r="A88" s="14" t="s">
        <v>49</v>
      </c>
      <c r="B88" s="46">
        <v>171467.87</v>
      </c>
      <c r="C88" s="46">
        <v>99075.13</v>
      </c>
      <c r="D88" s="46">
        <v>99075.13</v>
      </c>
      <c r="E88" s="38">
        <f t="shared" si="11"/>
        <v>57.78058011684638</v>
      </c>
      <c r="F88" s="38">
        <f t="shared" si="12"/>
        <v>100</v>
      </c>
      <c r="G88" s="46">
        <v>0</v>
      </c>
      <c r="H88" s="38">
        <v>0</v>
      </c>
      <c r="I88" s="46">
        <v>72075.13</v>
      </c>
    </row>
    <row r="89" spans="1:9" ht="12.75">
      <c r="A89" s="14" t="s">
        <v>50</v>
      </c>
      <c r="B89" s="46">
        <v>22949.91</v>
      </c>
      <c r="C89" s="46">
        <v>2139.8</v>
      </c>
      <c r="D89" s="46">
        <v>2.3</v>
      </c>
      <c r="E89" s="38">
        <f t="shared" si="11"/>
        <v>0.01002182579365235</v>
      </c>
      <c r="F89" s="38">
        <f t="shared" si="12"/>
        <v>0.1074866809982241</v>
      </c>
      <c r="G89" s="46">
        <v>4405.84</v>
      </c>
      <c r="H89" s="38">
        <v>0</v>
      </c>
      <c r="I89" s="46">
        <v>0</v>
      </c>
    </row>
    <row r="90" spans="1:9" ht="12.75">
      <c r="A90" s="14" t="s">
        <v>51</v>
      </c>
      <c r="B90" s="46">
        <v>33178.75</v>
      </c>
      <c r="C90" s="46">
        <v>6313.53</v>
      </c>
      <c r="D90" s="46">
        <v>5311.86</v>
      </c>
      <c r="E90" s="38">
        <f t="shared" si="11"/>
        <v>16.009825566062613</v>
      </c>
      <c r="F90" s="38">
        <f t="shared" si="12"/>
        <v>84.13454913495303</v>
      </c>
      <c r="G90" s="46">
        <v>4662.41</v>
      </c>
      <c r="H90" s="38">
        <f aca="true" t="shared" si="13" ref="H90:H99">$D:$D/$G:$G*100</f>
        <v>113.92949140037018</v>
      </c>
      <c r="I90" s="46">
        <v>1280.82</v>
      </c>
    </row>
    <row r="91" spans="1:9" ht="12.75">
      <c r="A91" s="14" t="s">
        <v>52</v>
      </c>
      <c r="B91" s="46">
        <v>31847.1</v>
      </c>
      <c r="C91" s="46">
        <v>6481.95</v>
      </c>
      <c r="D91" s="46">
        <v>6338.3</v>
      </c>
      <c r="E91" s="38">
        <f t="shared" si="11"/>
        <v>19.902283096420085</v>
      </c>
      <c r="F91" s="38">
        <f t="shared" si="12"/>
        <v>97.78384591056705</v>
      </c>
      <c r="G91" s="46">
        <v>5733.74</v>
      </c>
      <c r="H91" s="38">
        <f t="shared" si="13"/>
        <v>110.5439032812789</v>
      </c>
      <c r="I91" s="46">
        <v>1641.73</v>
      </c>
    </row>
    <row r="92" spans="1:9" ht="12.75">
      <c r="A92" s="17" t="s">
        <v>53</v>
      </c>
      <c r="B92" s="45">
        <f>B93+B94+B95+B96</f>
        <v>1009621.69</v>
      </c>
      <c r="C92" s="45">
        <f>C93+C94+C95+C96</f>
        <v>280963.75999999995</v>
      </c>
      <c r="D92" s="45">
        <f>D93+D94+D95+D96</f>
        <v>262281.08999999997</v>
      </c>
      <c r="E92" s="35">
        <f t="shared" si="11"/>
        <v>25.978155243475403</v>
      </c>
      <c r="F92" s="35">
        <f t="shared" si="12"/>
        <v>93.35050541749584</v>
      </c>
      <c r="G92" s="45">
        <f>G93+G94+G95+G96</f>
        <v>260127.3</v>
      </c>
      <c r="H92" s="35">
        <f t="shared" si="13"/>
        <v>100.82797537974675</v>
      </c>
      <c r="I92" s="45">
        <f>I93+I94+I95+I96</f>
        <v>77114.45</v>
      </c>
    </row>
    <row r="93" spans="1:9" ht="12.75">
      <c r="A93" s="14" t="s">
        <v>54</v>
      </c>
      <c r="B93" s="46">
        <v>388816.6</v>
      </c>
      <c r="C93" s="46">
        <v>108473.66</v>
      </c>
      <c r="D93" s="46">
        <v>100700.51</v>
      </c>
      <c r="E93" s="38">
        <f t="shared" si="11"/>
        <v>25.89923115422541</v>
      </c>
      <c r="F93" s="38">
        <f t="shared" si="12"/>
        <v>92.83406681400811</v>
      </c>
      <c r="G93" s="46">
        <v>101013.59</v>
      </c>
      <c r="H93" s="38">
        <f t="shared" si="13"/>
        <v>99.69006150558553</v>
      </c>
      <c r="I93" s="46">
        <v>28877.21</v>
      </c>
    </row>
    <row r="94" spans="1:9" ht="12.75">
      <c r="A94" s="14" t="s">
        <v>55</v>
      </c>
      <c r="B94" s="46">
        <v>547616.33</v>
      </c>
      <c r="C94" s="46">
        <v>151129.21</v>
      </c>
      <c r="D94" s="46">
        <v>143273.73</v>
      </c>
      <c r="E94" s="38">
        <f t="shared" si="11"/>
        <v>26.16315879404108</v>
      </c>
      <c r="F94" s="38">
        <f t="shared" si="12"/>
        <v>94.80214314625215</v>
      </c>
      <c r="G94" s="46">
        <v>139720.15</v>
      </c>
      <c r="H94" s="38">
        <f t="shared" si="13"/>
        <v>102.54335541437653</v>
      </c>
      <c r="I94" s="46">
        <v>41856.06</v>
      </c>
    </row>
    <row r="95" spans="1:9" ht="12.75">
      <c r="A95" s="14" t="s">
        <v>56</v>
      </c>
      <c r="B95" s="46">
        <v>23459.64</v>
      </c>
      <c r="C95" s="46">
        <v>6377.54</v>
      </c>
      <c r="D95" s="46">
        <v>4651.49</v>
      </c>
      <c r="E95" s="38">
        <f t="shared" si="11"/>
        <v>19.827627363420753</v>
      </c>
      <c r="F95" s="38">
        <f t="shared" si="12"/>
        <v>72.93548923252538</v>
      </c>
      <c r="G95" s="46">
        <v>6528.35</v>
      </c>
      <c r="H95" s="38">
        <f t="shared" si="13"/>
        <v>71.2506222858762</v>
      </c>
      <c r="I95" s="46">
        <v>1784.55</v>
      </c>
    </row>
    <row r="96" spans="1:9" ht="12.75">
      <c r="A96" s="14" t="s">
        <v>57</v>
      </c>
      <c r="B96" s="46">
        <v>49729.12</v>
      </c>
      <c r="C96" s="46">
        <v>14983.35</v>
      </c>
      <c r="D96" s="37">
        <v>13655.36</v>
      </c>
      <c r="E96" s="38">
        <f t="shared" si="11"/>
        <v>27.45948450324478</v>
      </c>
      <c r="F96" s="38">
        <f t="shared" si="12"/>
        <v>91.13689528710202</v>
      </c>
      <c r="G96" s="37">
        <v>12865.21</v>
      </c>
      <c r="H96" s="38">
        <f t="shared" si="13"/>
        <v>106.14175749948896</v>
      </c>
      <c r="I96" s="37">
        <v>4596.63</v>
      </c>
    </row>
    <row r="97" spans="1:9" ht="25.5">
      <c r="A97" s="17" t="s">
        <v>58</v>
      </c>
      <c r="B97" s="45">
        <f>B98+B99</f>
        <v>146962.39</v>
      </c>
      <c r="C97" s="45">
        <f>C98+C99</f>
        <v>39941.77</v>
      </c>
      <c r="D97" s="45">
        <f>D98+D99</f>
        <v>31583.87</v>
      </c>
      <c r="E97" s="35">
        <f t="shared" si="11"/>
        <v>21.491124361818013</v>
      </c>
      <c r="F97" s="35">
        <f t="shared" si="12"/>
        <v>79.07478812280978</v>
      </c>
      <c r="G97" s="45">
        <f>G98+G99</f>
        <v>30611.870000000003</v>
      </c>
      <c r="H97" s="35">
        <f t="shared" si="13"/>
        <v>103.17523888609222</v>
      </c>
      <c r="I97" s="45">
        <f>I98+I99</f>
        <v>12374.88</v>
      </c>
    </row>
    <row r="98" spans="1:9" ht="12.75">
      <c r="A98" s="14" t="s">
        <v>59</v>
      </c>
      <c r="B98" s="46">
        <v>133769.03</v>
      </c>
      <c r="C98" s="46">
        <v>35663.09</v>
      </c>
      <c r="D98" s="46">
        <v>27382.85</v>
      </c>
      <c r="E98" s="38">
        <f t="shared" si="11"/>
        <v>20.470246364199546</v>
      </c>
      <c r="F98" s="38">
        <f t="shared" si="12"/>
        <v>76.7820455266215</v>
      </c>
      <c r="G98" s="46">
        <v>26606.58</v>
      </c>
      <c r="H98" s="38">
        <f t="shared" si="13"/>
        <v>102.91758655189804</v>
      </c>
      <c r="I98" s="46">
        <v>10666.8</v>
      </c>
    </row>
    <row r="99" spans="1:9" ht="25.5">
      <c r="A99" s="14" t="s">
        <v>60</v>
      </c>
      <c r="B99" s="46">
        <v>13193.36</v>
      </c>
      <c r="C99" s="46">
        <v>4278.68</v>
      </c>
      <c r="D99" s="46">
        <v>4201.02</v>
      </c>
      <c r="E99" s="38">
        <f t="shared" si="11"/>
        <v>31.841926544868027</v>
      </c>
      <c r="F99" s="38">
        <f t="shared" si="12"/>
        <v>98.18495423822301</v>
      </c>
      <c r="G99" s="46">
        <v>4005.29</v>
      </c>
      <c r="H99" s="38">
        <f t="shared" si="13"/>
        <v>104.88678722389642</v>
      </c>
      <c r="I99" s="46">
        <v>1708.08</v>
      </c>
    </row>
    <row r="100" spans="1:9" ht="12.75">
      <c r="A100" s="17" t="s">
        <v>124</v>
      </c>
      <c r="B100" s="45">
        <f>B101</f>
        <v>44.8</v>
      </c>
      <c r="C100" s="45">
        <f aca="true" t="shared" si="14" ref="C100:I100">C101</f>
        <v>0</v>
      </c>
      <c r="D100" s="45">
        <f t="shared" si="14"/>
        <v>0</v>
      </c>
      <c r="E100" s="35">
        <f t="shared" si="11"/>
        <v>0</v>
      </c>
      <c r="F100" s="35">
        <v>0</v>
      </c>
      <c r="G100" s="45">
        <f t="shared" si="14"/>
        <v>0</v>
      </c>
      <c r="H100" s="35">
        <v>0</v>
      </c>
      <c r="I100" s="45">
        <f t="shared" si="14"/>
        <v>0</v>
      </c>
    </row>
    <row r="101" spans="1:9" ht="12.75">
      <c r="A101" s="14" t="s">
        <v>125</v>
      </c>
      <c r="B101" s="46">
        <v>44.8</v>
      </c>
      <c r="C101" s="46">
        <v>0</v>
      </c>
      <c r="D101" s="46">
        <v>0</v>
      </c>
      <c r="E101" s="38">
        <f t="shared" si="11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7" t="s">
        <v>61</v>
      </c>
      <c r="B102" s="45">
        <f>B103+B104+B105+B106+B107</f>
        <v>133773.7</v>
      </c>
      <c r="C102" s="45">
        <f>C103+C104+C105+C106+C107</f>
        <v>40877.31999999999</v>
      </c>
      <c r="D102" s="45">
        <f>D103+D104+D105+D106+D107</f>
        <v>28535.33</v>
      </c>
      <c r="E102" s="35">
        <f t="shared" si="11"/>
        <v>21.33104638654683</v>
      </c>
      <c r="F102" s="35">
        <f aca="true" t="shared" si="15" ref="F102:F109">$D:$D/$C:$C*100</f>
        <v>69.80724274487665</v>
      </c>
      <c r="G102" s="45">
        <f>G103+G104+G105+G106+G107</f>
        <v>128273.42</v>
      </c>
      <c r="H102" s="35">
        <f>$D:$D/$G:$G*100</f>
        <v>22.245707645434262</v>
      </c>
      <c r="I102" s="45">
        <f>I103+I104+I105+I106+I107</f>
        <v>10955.109999999999</v>
      </c>
    </row>
    <row r="103" spans="1:9" ht="12.75">
      <c r="A103" s="14" t="s">
        <v>62</v>
      </c>
      <c r="B103" s="46">
        <v>900</v>
      </c>
      <c r="C103" s="46">
        <v>198.96</v>
      </c>
      <c r="D103" s="46">
        <v>149.9</v>
      </c>
      <c r="E103" s="38">
        <f t="shared" si="11"/>
        <v>16.65555555555556</v>
      </c>
      <c r="F103" s="38">
        <f t="shared" si="15"/>
        <v>75.34177724165662</v>
      </c>
      <c r="G103" s="46">
        <v>189.38</v>
      </c>
      <c r="H103" s="38">
        <f>$D:$D/$G:$G*100</f>
        <v>79.15302566268878</v>
      </c>
      <c r="I103" s="46">
        <v>45.03</v>
      </c>
    </row>
    <row r="104" spans="1:9" ht="12.75">
      <c r="A104" s="14" t="s">
        <v>63</v>
      </c>
      <c r="B104" s="46">
        <v>49049.5</v>
      </c>
      <c r="C104" s="46">
        <v>14358.1</v>
      </c>
      <c r="D104" s="46">
        <v>14358.09</v>
      </c>
      <c r="E104" s="38">
        <f t="shared" si="11"/>
        <v>29.272653136117594</v>
      </c>
      <c r="F104" s="38">
        <f t="shared" si="15"/>
        <v>99.99993035290184</v>
      </c>
      <c r="G104" s="46">
        <v>14384.85</v>
      </c>
      <c r="H104" s="38">
        <f>$D:$D/$G:$G*100</f>
        <v>99.81397094860218</v>
      </c>
      <c r="I104" s="46">
        <v>5627.9</v>
      </c>
    </row>
    <row r="105" spans="1:9" ht="12.75">
      <c r="A105" s="14" t="s">
        <v>64</v>
      </c>
      <c r="B105" s="46">
        <v>22434.1</v>
      </c>
      <c r="C105" s="46">
        <v>7116.5</v>
      </c>
      <c r="D105" s="46">
        <v>5281.7</v>
      </c>
      <c r="E105" s="38">
        <f t="shared" si="11"/>
        <v>23.54317757342617</v>
      </c>
      <c r="F105" s="38">
        <f t="shared" si="15"/>
        <v>74.21766317712358</v>
      </c>
      <c r="G105" s="46">
        <v>104873.5</v>
      </c>
      <c r="H105" s="38">
        <f>$D:$D/$G:$G*100</f>
        <v>5.036257967932795</v>
      </c>
      <c r="I105" s="46">
        <v>1789.6</v>
      </c>
    </row>
    <row r="106" spans="1:9" ht="12.75">
      <c r="A106" s="14" t="s">
        <v>65</v>
      </c>
      <c r="B106" s="37">
        <v>36260.1</v>
      </c>
      <c r="C106" s="37">
        <v>11394.09</v>
      </c>
      <c r="D106" s="37">
        <v>1102.99</v>
      </c>
      <c r="E106" s="38">
        <f t="shared" si="11"/>
        <v>3.041883502803357</v>
      </c>
      <c r="F106" s="38">
        <f t="shared" si="15"/>
        <v>9.680369384479146</v>
      </c>
      <c r="G106" s="37">
        <v>890.11</v>
      </c>
      <c r="H106" s="38">
        <v>0</v>
      </c>
      <c r="I106" s="37">
        <v>547.18</v>
      </c>
    </row>
    <row r="107" spans="1:9" ht="12.75">
      <c r="A107" s="14" t="s">
        <v>66</v>
      </c>
      <c r="B107" s="46">
        <v>25130</v>
      </c>
      <c r="C107" s="46">
        <v>7809.67</v>
      </c>
      <c r="D107" s="46">
        <v>7642.65</v>
      </c>
      <c r="E107" s="38">
        <f t="shared" si="11"/>
        <v>30.412455232789494</v>
      </c>
      <c r="F107" s="38">
        <f t="shared" si="15"/>
        <v>97.86136930241611</v>
      </c>
      <c r="G107" s="46">
        <v>7935.58</v>
      </c>
      <c r="H107" s="38">
        <f>$D:$D/$G:$G*100</f>
        <v>96.30865040740562</v>
      </c>
      <c r="I107" s="46">
        <v>2945.4</v>
      </c>
    </row>
    <row r="108" spans="1:9" ht="12.75">
      <c r="A108" s="17" t="s">
        <v>73</v>
      </c>
      <c r="B108" s="36">
        <f>B109+B110+B111</f>
        <v>31801.6</v>
      </c>
      <c r="C108" s="36">
        <f>C109+C110+C111</f>
        <v>10993.33</v>
      </c>
      <c r="D108" s="36">
        <f>D109+D110+D111</f>
        <v>10847.02</v>
      </c>
      <c r="E108" s="35">
        <f t="shared" si="11"/>
        <v>34.108409639766556</v>
      </c>
      <c r="F108" s="35">
        <f t="shared" si="15"/>
        <v>98.66910208280841</v>
      </c>
      <c r="G108" s="36">
        <f>G109+G110+G111</f>
        <v>9524.710000000001</v>
      </c>
      <c r="H108" s="35">
        <f>$D:$D/$G:$G*100</f>
        <v>113.88294236779912</v>
      </c>
      <c r="I108" s="36">
        <f>I109+I110+I111</f>
        <v>2761.33</v>
      </c>
    </row>
    <row r="109" spans="1:9" ht="12.75">
      <c r="A109" s="54" t="s">
        <v>74</v>
      </c>
      <c r="B109" s="37">
        <v>22214.7</v>
      </c>
      <c r="C109" s="37">
        <v>7622.62</v>
      </c>
      <c r="D109" s="37">
        <v>7622.62</v>
      </c>
      <c r="E109" s="38">
        <f t="shared" si="11"/>
        <v>34.31340508762216</v>
      </c>
      <c r="F109" s="38">
        <f t="shared" si="15"/>
        <v>100</v>
      </c>
      <c r="G109" s="37">
        <v>7228.6</v>
      </c>
      <c r="H109" s="38">
        <f>$D:$D/$G:$G*100</f>
        <v>105.45084802036355</v>
      </c>
      <c r="I109" s="37">
        <v>2000.8</v>
      </c>
    </row>
    <row r="110" spans="1:9" ht="24.75" customHeight="1">
      <c r="A110" s="18" t="s">
        <v>75</v>
      </c>
      <c r="B110" s="37">
        <v>0</v>
      </c>
      <c r="C110" s="37">
        <v>0</v>
      </c>
      <c r="D110" s="37">
        <v>0</v>
      </c>
      <c r="E110" s="38">
        <v>0</v>
      </c>
      <c r="F110" s="38">
        <v>0</v>
      </c>
      <c r="G110" s="37">
        <v>0</v>
      </c>
      <c r="H110" s="38">
        <v>0</v>
      </c>
      <c r="I110" s="37">
        <v>0</v>
      </c>
    </row>
    <row r="111" spans="1:9" ht="25.5">
      <c r="A111" s="18" t="s">
        <v>85</v>
      </c>
      <c r="B111" s="37">
        <v>9586.9</v>
      </c>
      <c r="C111" s="37">
        <v>3370.71</v>
      </c>
      <c r="D111" s="37">
        <v>3224.4</v>
      </c>
      <c r="E111" s="38">
        <f>$D:$D/$B:$B*100</f>
        <v>33.63339557103965</v>
      </c>
      <c r="F111" s="38">
        <f>$D:$D/$C:$C*100</f>
        <v>95.65937146773233</v>
      </c>
      <c r="G111" s="37">
        <v>2296.11</v>
      </c>
      <c r="H111" s="38">
        <f>$D:$D/$G:$G*100</f>
        <v>140.4288122084743</v>
      </c>
      <c r="I111" s="37">
        <v>760.53</v>
      </c>
    </row>
    <row r="112" spans="1:9" ht="26.25" customHeight="1">
      <c r="A112" s="19" t="s">
        <v>96</v>
      </c>
      <c r="B112" s="36">
        <f>B113</f>
        <v>20</v>
      </c>
      <c r="C112" s="36">
        <f aca="true" t="shared" si="16" ref="C112:I112">C113</f>
        <v>11.58</v>
      </c>
      <c r="D112" s="36">
        <f t="shared" si="16"/>
        <v>11.58</v>
      </c>
      <c r="E112" s="38">
        <f>$D:$D/$B:$B*100</f>
        <v>57.9</v>
      </c>
      <c r="F112" s="38">
        <f>$D:$D/$C:$C*100</f>
        <v>100</v>
      </c>
      <c r="G112" s="36">
        <f t="shared" si="16"/>
        <v>0</v>
      </c>
      <c r="H112" s="38">
        <v>0</v>
      </c>
      <c r="I112" s="36">
        <f t="shared" si="16"/>
        <v>0</v>
      </c>
    </row>
    <row r="113" spans="1:9" ht="13.5" customHeight="1">
      <c r="A113" s="18" t="s">
        <v>97</v>
      </c>
      <c r="B113" s="37">
        <v>20</v>
      </c>
      <c r="C113" s="37">
        <v>11.58</v>
      </c>
      <c r="D113" s="37">
        <v>11.58</v>
      </c>
      <c r="E113" s="38">
        <f>$D:$D/$B:$B*100</f>
        <v>57.9</v>
      </c>
      <c r="F113" s="38">
        <f>$D:$D/$C:$C*100</f>
        <v>100</v>
      </c>
      <c r="G113" s="37">
        <v>0</v>
      </c>
      <c r="H113" s="38">
        <v>0</v>
      </c>
      <c r="I113" s="37">
        <v>0</v>
      </c>
    </row>
    <row r="114" spans="1:9" ht="33.75" customHeight="1">
      <c r="A114" s="20" t="s">
        <v>67</v>
      </c>
      <c r="B114" s="45">
        <f>B70+B79+B80+B81+B87+B92+B97+B100+B102+B108+B112</f>
        <v>1777307.6630000002</v>
      </c>
      <c r="C114" s="45">
        <f>C70+C79+C80+C81+C87+C92+C97+C100+C102+C108+C112</f>
        <v>526364.0099999999</v>
      </c>
      <c r="D114" s="45">
        <f>D70+D79+D80+D81+D87+D92+D97+D100+D102+D108+D112</f>
        <v>476860.98000000004</v>
      </c>
      <c r="E114" s="35">
        <f>$D:$D/$B:$B*100</f>
        <v>26.830525177339542</v>
      </c>
      <c r="F114" s="35">
        <f>$D:$D/$C:$C*100</f>
        <v>90.59528595049653</v>
      </c>
      <c r="G114" s="45">
        <f>G70+G79+G80+G81+G87+G92+G97+G100+G102+G108+G112</f>
        <v>477306.97</v>
      </c>
      <c r="H114" s="35">
        <f>$D:$D/$G:$G*100</f>
        <v>99.90656118011435</v>
      </c>
      <c r="I114" s="45">
        <f>I70+I79+I80+I81+I87+I92+I97+I100+I102+I108+I112</f>
        <v>186091.66</v>
      </c>
    </row>
    <row r="115" spans="1:9" ht="26.25" customHeight="1">
      <c r="A115" s="21" t="s">
        <v>68</v>
      </c>
      <c r="B115" s="39">
        <f>B68-B114</f>
        <v>804.7669999999925</v>
      </c>
      <c r="C115" s="39">
        <f>C68-C114</f>
        <v>381369.9600000001</v>
      </c>
      <c r="D115" s="39">
        <f>D68-D114</f>
        <v>409313.4699999999</v>
      </c>
      <c r="E115" s="39"/>
      <c r="F115" s="39"/>
      <c r="G115" s="39">
        <f>G68-G114</f>
        <v>395176</v>
      </c>
      <c r="H115" s="39"/>
      <c r="I115" s="39">
        <f>I68-I114</f>
        <v>9067.889999999985</v>
      </c>
    </row>
    <row r="116" spans="1:9" ht="24" customHeight="1">
      <c r="A116" s="3" t="s">
        <v>69</v>
      </c>
      <c r="B116" s="37" t="s">
        <v>103</v>
      </c>
      <c r="C116" s="37"/>
      <c r="D116" s="37" t="s">
        <v>155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4412</v>
      </c>
      <c r="C117" s="37"/>
      <c r="D117" s="36">
        <f>-D68+D114</f>
        <v>-409313.4699999999</v>
      </c>
      <c r="E117" s="37"/>
      <c r="F117" s="37"/>
      <c r="G117" s="50"/>
      <c r="H117" s="47"/>
      <c r="I117" s="36">
        <f>I119+I120</f>
        <v>79622.4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>
        <f>4412-1413</f>
        <v>2999</v>
      </c>
      <c r="C119" s="37"/>
      <c r="D119" s="37">
        <v>19859.28</v>
      </c>
      <c r="E119" s="37"/>
      <c r="F119" s="37"/>
      <c r="G119" s="37"/>
      <c r="H119" s="47"/>
      <c r="I119" s="37">
        <f>D119-Март!I118</f>
        <v>15571.279999999999</v>
      </c>
    </row>
    <row r="120" spans="1:9" ht="12.75">
      <c r="A120" s="3" t="s">
        <v>72</v>
      </c>
      <c r="B120" s="37">
        <v>1413</v>
      </c>
      <c r="C120" s="37"/>
      <c r="D120" s="37">
        <f>84153.4-19859.28</f>
        <v>64294.119999999995</v>
      </c>
      <c r="E120" s="37"/>
      <c r="F120" s="37"/>
      <c r="G120" s="37"/>
      <c r="H120" s="47"/>
      <c r="I120" s="37">
        <f>D120-Март!I119</f>
        <v>64051.119999999995</v>
      </c>
    </row>
    <row r="121" spans="1:9" ht="12.75">
      <c r="A121" s="8" t="s">
        <v>131</v>
      </c>
      <c r="B121" s="53">
        <f>B122+B123</f>
        <v>-2910</v>
      </c>
      <c r="C121" s="53"/>
      <c r="D121" s="53">
        <v>-5000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>
        <v>2090</v>
      </c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>
        <v>-5000</v>
      </c>
      <c r="C123" s="48"/>
      <c r="D123" s="48">
        <v>-5000</v>
      </c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2" sqref="C72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161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162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121043.7</v>
      </c>
      <c r="D7" s="35">
        <f>D8+D9</f>
        <v>108751.14000000001</v>
      </c>
      <c r="E7" s="35">
        <f>$D:$D/$B:$B*100</f>
        <v>48.87120606131418</v>
      </c>
      <c r="F7" s="35">
        <f>$D:$D/$C:$C*100</f>
        <v>89.84452722446522</v>
      </c>
      <c r="G7" s="35">
        <f>G8+G9</f>
        <v>141456.47</v>
      </c>
      <c r="H7" s="35">
        <f>$D:$D/$G:$G*100</f>
        <v>76.87957998669133</v>
      </c>
      <c r="I7" s="35">
        <f>I8+I9</f>
        <v>16556.39</v>
      </c>
    </row>
    <row r="8" spans="1:9" ht="25.5">
      <c r="A8" s="4" t="s">
        <v>5</v>
      </c>
      <c r="B8" s="36">
        <v>8557.2</v>
      </c>
      <c r="C8" s="36">
        <v>4554.9</v>
      </c>
      <c r="D8" s="58">
        <v>4263.8</v>
      </c>
      <c r="E8" s="35">
        <f>$D:$D/$B:$B*100</f>
        <v>49.827046230075254</v>
      </c>
      <c r="F8" s="35">
        <f>$D:$D/$C:$C*100</f>
        <v>93.60908033107205</v>
      </c>
      <c r="G8" s="36">
        <v>4547.81</v>
      </c>
      <c r="H8" s="35">
        <f>$D:$D/$G:$G*100</f>
        <v>93.75501615063074</v>
      </c>
      <c r="I8" s="58">
        <v>624.42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116488.8</v>
      </c>
      <c r="D9" s="61">
        <f>D11+D12+D13+D14</f>
        <v>104487.34000000001</v>
      </c>
      <c r="E9" s="63">
        <f>$D:$D/$B:$B*100</f>
        <v>48.83297938764904</v>
      </c>
      <c r="F9" s="61">
        <f>$D:$D/$C:$C*100</f>
        <v>89.69732712501117</v>
      </c>
      <c r="G9" s="61">
        <f>G11+G12+G13+G14</f>
        <v>136908.66</v>
      </c>
      <c r="H9" s="63">
        <f>$D:$D/$G:$G*100</f>
        <v>76.3190144436444</v>
      </c>
      <c r="I9" s="61">
        <f>I11+I12+I13+I14</f>
        <v>15931.97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109782.8</v>
      </c>
      <c r="D11" s="59">
        <v>101421.47</v>
      </c>
      <c r="E11" s="35">
        <f aca="true" t="shared" si="0" ref="E11:E30">$D:$D/$B:$B*100</f>
        <v>49.43009996997782</v>
      </c>
      <c r="F11" s="35">
        <f aca="true" t="shared" si="1" ref="F11:F18">$D:$D/$C:$C*100</f>
        <v>92.3837522817782</v>
      </c>
      <c r="G11" s="37">
        <v>130530.13</v>
      </c>
      <c r="H11" s="35">
        <f>$D:$D/$G:$G*100</f>
        <v>77.69966213930837</v>
      </c>
      <c r="I11" s="37">
        <v>14338.1</v>
      </c>
    </row>
    <row r="12" spans="1:9" ht="89.25">
      <c r="A12" s="2" t="s">
        <v>87</v>
      </c>
      <c r="B12" s="37">
        <v>3157.1</v>
      </c>
      <c r="C12" s="37">
        <v>1599.8</v>
      </c>
      <c r="D12" s="37">
        <v>766.85</v>
      </c>
      <c r="E12" s="35">
        <f t="shared" si="0"/>
        <v>24.289696240220458</v>
      </c>
      <c r="F12" s="35">
        <f t="shared" si="1"/>
        <v>47.93411676459557</v>
      </c>
      <c r="G12" s="37">
        <v>1049.16</v>
      </c>
      <c r="H12" s="35">
        <f>$D:$D/$G:$G*100</f>
        <v>73.09180677875634</v>
      </c>
      <c r="I12" s="37">
        <v>417.88</v>
      </c>
    </row>
    <row r="13" spans="1:9" ht="25.5">
      <c r="A13" s="3" t="s">
        <v>88</v>
      </c>
      <c r="B13" s="37">
        <v>5236.4</v>
      </c>
      <c r="C13" s="37">
        <v>4848.2</v>
      </c>
      <c r="D13" s="37">
        <v>2144.56</v>
      </c>
      <c r="E13" s="35">
        <f t="shared" si="0"/>
        <v>40.954854480177225</v>
      </c>
      <c r="F13" s="35">
        <f t="shared" si="1"/>
        <v>44.23414875623943</v>
      </c>
      <c r="G13" s="37">
        <v>5329.37</v>
      </c>
      <c r="H13" s="35">
        <f>$D:$D/$G:$G*100</f>
        <v>40.24040364996238</v>
      </c>
      <c r="I13" s="37">
        <v>1120.21</v>
      </c>
    </row>
    <row r="14" spans="1:9" ht="65.25" customHeight="1">
      <c r="A14" s="7" t="s">
        <v>91</v>
      </c>
      <c r="B14" s="37">
        <v>393.7</v>
      </c>
      <c r="C14" s="52">
        <v>258</v>
      </c>
      <c r="D14" s="37">
        <v>154.46</v>
      </c>
      <c r="E14" s="35">
        <f t="shared" si="0"/>
        <v>39.23291846583694</v>
      </c>
      <c r="F14" s="35">
        <f t="shared" si="1"/>
        <v>59.868217054263575</v>
      </c>
      <c r="G14" s="37">
        <v>0</v>
      </c>
      <c r="H14" s="35">
        <v>0</v>
      </c>
      <c r="I14" s="37">
        <v>55.78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9763.78</v>
      </c>
      <c r="D15" s="45">
        <f>D16+D17+D18+D19</f>
        <v>11917.17</v>
      </c>
      <c r="E15" s="35">
        <f t="shared" si="0"/>
        <v>53.359753877896246</v>
      </c>
      <c r="F15" s="35">
        <f t="shared" si="1"/>
        <v>122.05488038444126</v>
      </c>
      <c r="G15" s="45">
        <f>G16+G17+G18+G19</f>
        <v>9265.37</v>
      </c>
      <c r="H15" s="35">
        <f>$D:$D/$G:$G*100</f>
        <v>128.62055158077874</v>
      </c>
      <c r="I15" s="45">
        <f>I16+I17+I18+I19</f>
        <v>2226.16</v>
      </c>
    </row>
    <row r="16" spans="1:9" ht="37.5" customHeight="1">
      <c r="A16" s="10" t="s">
        <v>99</v>
      </c>
      <c r="B16" s="37">
        <v>6898.65</v>
      </c>
      <c r="C16" s="52">
        <v>3153.4</v>
      </c>
      <c r="D16" s="37">
        <v>3994.13</v>
      </c>
      <c r="E16" s="35">
        <f t="shared" si="0"/>
        <v>57.89726975567684</v>
      </c>
      <c r="F16" s="35">
        <f t="shared" si="1"/>
        <v>126.66106424811315</v>
      </c>
      <c r="G16" s="37">
        <v>3609.12</v>
      </c>
      <c r="H16" s="35">
        <f>$D:$D/$G:$G*100</f>
        <v>110.66769738883717</v>
      </c>
      <c r="I16" s="37">
        <v>842.37</v>
      </c>
    </row>
    <row r="17" spans="1:9" ht="56.25" customHeight="1">
      <c r="A17" s="10" t="s">
        <v>100</v>
      </c>
      <c r="B17" s="37">
        <v>196.8</v>
      </c>
      <c r="C17" s="52">
        <v>107.6</v>
      </c>
      <c r="D17" s="37">
        <v>109.07</v>
      </c>
      <c r="E17" s="35">
        <f t="shared" si="0"/>
        <v>55.421747967479675</v>
      </c>
      <c r="F17" s="35">
        <f t="shared" si="1"/>
        <v>101.36617100371748</v>
      </c>
      <c r="G17" s="37">
        <v>74.25</v>
      </c>
      <c r="H17" s="35">
        <f>$D:$D/$G:$G*100</f>
        <v>146.8956228956229</v>
      </c>
      <c r="I17" s="37">
        <v>20.96</v>
      </c>
    </row>
    <row r="18" spans="1:9" ht="55.5" customHeight="1">
      <c r="A18" s="10" t="s">
        <v>101</v>
      </c>
      <c r="B18" s="37">
        <v>15014.98</v>
      </c>
      <c r="C18" s="52">
        <v>6465.58</v>
      </c>
      <c r="D18" s="37">
        <v>8103.6</v>
      </c>
      <c r="E18" s="35">
        <f t="shared" si="0"/>
        <v>53.970101858277545</v>
      </c>
      <c r="F18" s="35">
        <f t="shared" si="1"/>
        <v>125.33446342014174</v>
      </c>
      <c r="G18" s="37">
        <v>5711.9</v>
      </c>
      <c r="H18" s="35">
        <f>$D:$D/$G:$G*100</f>
        <v>141.8722316567167</v>
      </c>
      <c r="I18" s="37">
        <v>1382.62</v>
      </c>
    </row>
    <row r="19" spans="1:9" ht="54" customHeight="1">
      <c r="A19" s="10" t="s">
        <v>102</v>
      </c>
      <c r="B19" s="37">
        <v>223.2</v>
      </c>
      <c r="C19" s="52">
        <v>37.2</v>
      </c>
      <c r="D19" s="37">
        <v>-289.63</v>
      </c>
      <c r="E19" s="35">
        <f t="shared" si="0"/>
        <v>-129.7625448028674</v>
      </c>
      <c r="F19" s="35">
        <v>0</v>
      </c>
      <c r="G19" s="37">
        <v>-129.9</v>
      </c>
      <c r="H19" s="35">
        <v>0</v>
      </c>
      <c r="I19" s="37">
        <v>-19.79</v>
      </c>
    </row>
    <row r="20" spans="1:9" ht="12.75">
      <c r="A20" s="8" t="s">
        <v>7</v>
      </c>
      <c r="B20" s="45">
        <f>B21+B22+B23</f>
        <v>42423.4</v>
      </c>
      <c r="C20" s="45">
        <f>C21+C22+C23</f>
        <v>29041</v>
      </c>
      <c r="D20" s="45">
        <f>D21+D22+D23</f>
        <v>28009.35</v>
      </c>
      <c r="E20" s="35">
        <f t="shared" si="0"/>
        <v>66.0233503208135</v>
      </c>
      <c r="F20" s="35">
        <f aca="true" t="shared" si="2" ref="F20:F30">$D:$D/$C:$C*100</f>
        <v>96.44760855342447</v>
      </c>
      <c r="G20" s="45">
        <f>G21+G22+G23</f>
        <v>26045.260000000002</v>
      </c>
      <c r="H20" s="35">
        <f aca="true" t="shared" si="3" ref="H20:H31">$D:$D/$G:$G*100</f>
        <v>107.54106505367962</v>
      </c>
      <c r="I20" s="45">
        <f>I21+I22+I23</f>
        <v>8365.46</v>
      </c>
    </row>
    <row r="21" spans="1:9" ht="18.75" customHeight="1">
      <c r="A21" s="5" t="s">
        <v>109</v>
      </c>
      <c r="B21" s="37">
        <v>41190.5</v>
      </c>
      <c r="C21" s="37">
        <v>28639.9</v>
      </c>
      <c r="D21" s="37">
        <v>27326.63</v>
      </c>
      <c r="E21" s="35">
        <f t="shared" si="0"/>
        <v>66.34206916643402</v>
      </c>
      <c r="F21" s="35">
        <f t="shared" si="2"/>
        <v>95.4145440451957</v>
      </c>
      <c r="G21" s="37">
        <v>25672.11</v>
      </c>
      <c r="H21" s="35">
        <f t="shared" si="3"/>
        <v>106.44481501520522</v>
      </c>
      <c r="I21" s="37">
        <v>8353.42</v>
      </c>
    </row>
    <row r="22" spans="1:9" ht="12.75">
      <c r="A22" s="3" t="s">
        <v>107</v>
      </c>
      <c r="B22" s="37">
        <v>270.6</v>
      </c>
      <c r="C22" s="37">
        <v>30.8</v>
      </c>
      <c r="D22" s="37">
        <v>329.17</v>
      </c>
      <c r="E22" s="35">
        <f t="shared" si="0"/>
        <v>121.64449371766443</v>
      </c>
      <c r="F22" s="35">
        <f t="shared" si="2"/>
        <v>1068.7337662337663</v>
      </c>
      <c r="G22" s="37">
        <v>27.15</v>
      </c>
      <c r="H22" s="35">
        <f t="shared" si="3"/>
        <v>1212.412523020258</v>
      </c>
      <c r="I22" s="37">
        <v>4.99</v>
      </c>
    </row>
    <row r="23" spans="1:9" ht="27" customHeight="1">
      <c r="A23" s="3" t="s">
        <v>108</v>
      </c>
      <c r="B23" s="37">
        <v>962.3</v>
      </c>
      <c r="C23" s="37">
        <v>370.3</v>
      </c>
      <c r="D23" s="37">
        <v>353.55</v>
      </c>
      <c r="E23" s="35">
        <f t="shared" si="0"/>
        <v>36.74010183934324</v>
      </c>
      <c r="F23" s="35">
        <f t="shared" si="2"/>
        <v>95.47664056170673</v>
      </c>
      <c r="G23" s="37">
        <v>346</v>
      </c>
      <c r="H23" s="35">
        <f t="shared" si="3"/>
        <v>102.1820809248555</v>
      </c>
      <c r="I23" s="37">
        <v>7.05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12632.16</v>
      </c>
      <c r="D24" s="45">
        <f>$25:$25+$26:$26</f>
        <v>11516.759999999998</v>
      </c>
      <c r="E24" s="35">
        <f t="shared" si="0"/>
        <v>45.566356870704695</v>
      </c>
      <c r="F24" s="35">
        <f t="shared" si="2"/>
        <v>91.17015617281604</v>
      </c>
      <c r="G24" s="45">
        <f>$25:$25+$26:$26</f>
        <v>10789.67</v>
      </c>
      <c r="H24" s="35">
        <f t="shared" si="3"/>
        <v>106.73876031426353</v>
      </c>
      <c r="I24" s="45">
        <f>$25:$25+$26:$26</f>
        <v>3030.35</v>
      </c>
    </row>
    <row r="25" spans="1:9" ht="12.75">
      <c r="A25" s="3" t="s">
        <v>9</v>
      </c>
      <c r="B25" s="37">
        <v>7385.4</v>
      </c>
      <c r="C25" s="37">
        <v>2665.16</v>
      </c>
      <c r="D25" s="37">
        <v>2806.13</v>
      </c>
      <c r="E25" s="35">
        <f t="shared" si="0"/>
        <v>37.99564004657839</v>
      </c>
      <c r="F25" s="35">
        <f t="shared" si="2"/>
        <v>105.28936349037208</v>
      </c>
      <c r="G25" s="37">
        <v>2375.61</v>
      </c>
      <c r="H25" s="35">
        <f t="shared" si="3"/>
        <v>118.12250327284362</v>
      </c>
      <c r="I25" s="37">
        <v>927.79</v>
      </c>
    </row>
    <row r="26" spans="1:9" ht="12.75">
      <c r="A26" s="3" t="s">
        <v>10</v>
      </c>
      <c r="B26" s="37">
        <v>17889.3</v>
      </c>
      <c r="C26" s="37">
        <v>9967</v>
      </c>
      <c r="D26" s="37">
        <v>8710.63</v>
      </c>
      <c r="E26" s="35">
        <f t="shared" si="0"/>
        <v>48.69184372781495</v>
      </c>
      <c r="F26" s="35">
        <f t="shared" si="2"/>
        <v>87.39470251831042</v>
      </c>
      <c r="G26" s="37">
        <v>8414.06</v>
      </c>
      <c r="H26" s="35">
        <f t="shared" si="3"/>
        <v>103.52469556908316</v>
      </c>
      <c r="I26" s="37">
        <v>2102.56</v>
      </c>
    </row>
    <row r="27" spans="1:9" ht="12.75">
      <c r="A27" s="6" t="s">
        <v>11</v>
      </c>
      <c r="B27" s="45">
        <f>B28+B29+B30</f>
        <v>21506.7</v>
      </c>
      <c r="C27" s="45">
        <f>C28+C29+C30</f>
        <v>11728.85</v>
      </c>
      <c r="D27" s="45">
        <f>D28+D29+D30</f>
        <v>9813.57</v>
      </c>
      <c r="E27" s="35">
        <f t="shared" si="0"/>
        <v>45.63029195553013</v>
      </c>
      <c r="F27" s="35">
        <f t="shared" si="2"/>
        <v>83.67035131321484</v>
      </c>
      <c r="G27" s="45">
        <f>G28+G29+G30</f>
        <v>7503.94</v>
      </c>
      <c r="H27" s="35">
        <f t="shared" si="3"/>
        <v>130.7788974858541</v>
      </c>
      <c r="I27" s="45">
        <f>I28+I29+I30</f>
        <v>1787.8600000000001</v>
      </c>
    </row>
    <row r="28" spans="1:9" ht="25.5">
      <c r="A28" s="3" t="s">
        <v>12</v>
      </c>
      <c r="B28" s="37">
        <v>21430.7</v>
      </c>
      <c r="C28" s="37">
        <v>11713.85</v>
      </c>
      <c r="D28" s="37">
        <v>9772.97</v>
      </c>
      <c r="E28" s="35">
        <f t="shared" si="0"/>
        <v>45.6026634687621</v>
      </c>
      <c r="F28" s="35">
        <f t="shared" si="2"/>
        <v>83.43089590527451</v>
      </c>
      <c r="G28" s="37">
        <v>7456.94</v>
      </c>
      <c r="H28" s="35">
        <f t="shared" si="3"/>
        <v>131.05871845555953</v>
      </c>
      <c r="I28" s="37">
        <v>1776.66</v>
      </c>
    </row>
    <row r="29" spans="1:9" ht="25.5">
      <c r="A29" s="5" t="s">
        <v>111</v>
      </c>
      <c r="B29" s="37">
        <v>58</v>
      </c>
      <c r="C29" s="37">
        <v>0</v>
      </c>
      <c r="D29" s="37">
        <v>32.6</v>
      </c>
      <c r="E29" s="35">
        <f t="shared" si="0"/>
        <v>56.20689655172414</v>
      </c>
      <c r="F29" s="35" t="e">
        <f t="shared" si="2"/>
        <v>#DIV/0!</v>
      </c>
      <c r="G29" s="37">
        <v>32</v>
      </c>
      <c r="H29" s="35">
        <f t="shared" si="3"/>
        <v>101.875</v>
      </c>
      <c r="I29" s="37">
        <v>3.2</v>
      </c>
    </row>
    <row r="30" spans="1:9" ht="25.5">
      <c r="A30" s="3" t="s">
        <v>110</v>
      </c>
      <c r="B30" s="37">
        <v>18</v>
      </c>
      <c r="C30" s="37">
        <v>15</v>
      </c>
      <c r="D30" s="37">
        <v>8</v>
      </c>
      <c r="E30" s="35">
        <f t="shared" si="0"/>
        <v>44.44444444444444</v>
      </c>
      <c r="F30" s="35">
        <f t="shared" si="2"/>
        <v>53.333333333333336</v>
      </c>
      <c r="G30" s="37">
        <v>15</v>
      </c>
      <c r="H30" s="35">
        <f t="shared" si="3"/>
        <v>53.333333333333336</v>
      </c>
      <c r="I30" s="37">
        <v>8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31353</v>
      </c>
      <c r="D34" s="45">
        <f>D35+D38+D39</f>
        <v>34024.36</v>
      </c>
      <c r="E34" s="35">
        <f aca="true" t="shared" si="4" ref="E34:E42">$D:$D/$B:$B*100</f>
        <v>57.98634887902312</v>
      </c>
      <c r="F34" s="35">
        <f aca="true" t="shared" si="5" ref="F34:F42">$D:$D/$C:$C*100</f>
        <v>108.52026919274074</v>
      </c>
      <c r="G34" s="45">
        <f>G35+G38+G39</f>
        <v>30782.83</v>
      </c>
      <c r="H34" s="35">
        <f aca="true" t="shared" si="6" ref="H34:H47">$D:$D/$G:$G*100</f>
        <v>110.5303183625417</v>
      </c>
      <c r="I34" s="45">
        <f>I35+I38+I39</f>
        <v>6238.35</v>
      </c>
    </row>
    <row r="35" spans="1:9" ht="84" customHeight="1">
      <c r="A35" s="1" t="s">
        <v>114</v>
      </c>
      <c r="B35" s="37">
        <f>B36+B37</f>
        <v>57151.5</v>
      </c>
      <c r="C35" s="37">
        <v>29899</v>
      </c>
      <c r="D35" s="37">
        <v>32151.47</v>
      </c>
      <c r="E35" s="35">
        <f t="shared" si="4"/>
        <v>56.25656369474117</v>
      </c>
      <c r="F35" s="35">
        <f t="shared" si="5"/>
        <v>107.53359644135256</v>
      </c>
      <c r="G35" s="37">
        <v>29281.95</v>
      </c>
      <c r="H35" s="35">
        <f t="shared" si="6"/>
        <v>109.79962058537768</v>
      </c>
      <c r="I35" s="37">
        <v>6238.35</v>
      </c>
    </row>
    <row r="36" spans="1:9" ht="81.75" customHeight="1">
      <c r="A36" s="1" t="s">
        <v>115</v>
      </c>
      <c r="B36" s="37">
        <v>35543.9</v>
      </c>
      <c r="C36" s="37">
        <v>17660</v>
      </c>
      <c r="D36" s="37">
        <v>18889.53</v>
      </c>
      <c r="E36" s="35">
        <f t="shared" si="4"/>
        <v>53.144224466082775</v>
      </c>
      <c r="F36" s="35">
        <f t="shared" si="5"/>
        <v>106.96223103057756</v>
      </c>
      <c r="G36" s="37">
        <v>17067.34</v>
      </c>
      <c r="H36" s="35">
        <f t="shared" si="6"/>
        <v>110.6764733110139</v>
      </c>
      <c r="I36" s="37">
        <v>3699.41</v>
      </c>
    </row>
    <row r="37" spans="1:9" ht="76.5">
      <c r="A37" s="3" t="s">
        <v>116</v>
      </c>
      <c r="B37" s="37">
        <v>21607.6</v>
      </c>
      <c r="C37" s="37">
        <v>12239.01</v>
      </c>
      <c r="D37" s="37">
        <v>13261.93</v>
      </c>
      <c r="E37" s="35">
        <f t="shared" si="4"/>
        <v>61.37622873433423</v>
      </c>
      <c r="F37" s="35">
        <f t="shared" si="5"/>
        <v>108.35786554631461</v>
      </c>
      <c r="G37" s="37">
        <v>12214.61</v>
      </c>
      <c r="H37" s="35">
        <f t="shared" si="6"/>
        <v>108.57432206185871</v>
      </c>
      <c r="I37" s="37">
        <v>2538.94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207.79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910.3</v>
      </c>
      <c r="D40" s="36">
        <v>425.5</v>
      </c>
      <c r="E40" s="35">
        <f t="shared" si="4"/>
        <v>38.67478640247228</v>
      </c>
      <c r="F40" s="35">
        <f t="shared" si="5"/>
        <v>46.74283203339559</v>
      </c>
      <c r="G40" s="36">
        <v>1035.38</v>
      </c>
      <c r="H40" s="35">
        <f t="shared" si="6"/>
        <v>41.09602271629739</v>
      </c>
      <c r="I40" s="36">
        <v>115.9</v>
      </c>
    </row>
    <row r="41" spans="1:9" ht="25.5">
      <c r="A41" s="12" t="s">
        <v>123</v>
      </c>
      <c r="B41" s="36">
        <v>3575.8</v>
      </c>
      <c r="C41" s="36">
        <v>2058.32</v>
      </c>
      <c r="D41" s="36">
        <v>3193.32</v>
      </c>
      <c r="E41" s="35">
        <f t="shared" si="4"/>
        <v>89.30365232954863</v>
      </c>
      <c r="F41" s="35">
        <f t="shared" si="5"/>
        <v>155.1420576003731</v>
      </c>
      <c r="G41" s="36">
        <v>393.3</v>
      </c>
      <c r="H41" s="35">
        <f t="shared" si="6"/>
        <v>811.9298245614035</v>
      </c>
      <c r="I41" s="36">
        <v>331.02</v>
      </c>
    </row>
    <row r="42" spans="1:9" ht="25.5">
      <c r="A42" s="8" t="s">
        <v>16</v>
      </c>
      <c r="B42" s="45">
        <f>B43+B44+B45</f>
        <v>9967.8</v>
      </c>
      <c r="C42" s="45">
        <f>C43+C44+C45</f>
        <v>1044</v>
      </c>
      <c r="D42" s="45">
        <f>D43+D44+D45</f>
        <v>3613.13</v>
      </c>
      <c r="E42" s="35">
        <f t="shared" si="4"/>
        <v>36.24801861995626</v>
      </c>
      <c r="F42" s="35">
        <f t="shared" si="5"/>
        <v>346.0852490421456</v>
      </c>
      <c r="G42" s="45">
        <f>G43+G44+G45</f>
        <v>3075.48</v>
      </c>
      <c r="H42" s="35">
        <f t="shared" si="6"/>
        <v>117.48182397544448</v>
      </c>
      <c r="I42" s="45">
        <f>I43+I44+I45</f>
        <v>303.61</v>
      </c>
    </row>
    <row r="43" spans="1:9" ht="12.75">
      <c r="A43" s="3" t="s">
        <v>119</v>
      </c>
      <c r="B43" s="37">
        <v>0</v>
      </c>
      <c r="C43" s="37">
        <v>0</v>
      </c>
      <c r="D43" s="37">
        <v>37.03</v>
      </c>
      <c r="E43" s="35">
        <v>0</v>
      </c>
      <c r="F43" s="35">
        <v>0</v>
      </c>
      <c r="G43" s="37">
        <v>70.14</v>
      </c>
      <c r="H43" s="35">
        <f t="shared" si="6"/>
        <v>52.794411177644704</v>
      </c>
      <c r="I43" s="37">
        <v>0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434.98</v>
      </c>
      <c r="E44" s="35">
        <v>0</v>
      </c>
      <c r="F44" s="35">
        <v>0</v>
      </c>
      <c r="G44" s="37">
        <v>307.65</v>
      </c>
      <c r="H44" s="35">
        <f t="shared" si="6"/>
        <v>141.38794084186577</v>
      </c>
      <c r="I44" s="37">
        <v>7.2</v>
      </c>
    </row>
    <row r="45" spans="1:9" ht="12.75">
      <c r="A45" s="51" t="s">
        <v>118</v>
      </c>
      <c r="B45" s="37">
        <v>1400</v>
      </c>
      <c r="C45" s="37">
        <v>1044</v>
      </c>
      <c r="D45" s="37">
        <v>3141.12</v>
      </c>
      <c r="E45" s="35">
        <f aca="true" t="shared" si="7" ref="E45:E53">$D:$D/$B:$B*100</f>
        <v>224.3657142857143</v>
      </c>
      <c r="F45" s="35">
        <f aca="true" t="shared" si="8" ref="F45:F51">$D:$D/$C:$C*100</f>
        <v>300.8735632183908</v>
      </c>
      <c r="G45" s="37">
        <v>2697.69</v>
      </c>
      <c r="H45" s="35">
        <f t="shared" si="6"/>
        <v>116.43739643917573</v>
      </c>
      <c r="I45" s="37">
        <v>296.41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6703.7</v>
      </c>
      <c r="D46" s="45">
        <f>D47+D48+D49+D50+D51+D52+D53+D55+D56+D57+D58+D54</f>
        <v>5614.71</v>
      </c>
      <c r="E46" s="35">
        <f t="shared" si="7"/>
        <v>50.9386255386709</v>
      </c>
      <c r="F46" s="35">
        <f t="shared" si="8"/>
        <v>83.75538881513195</v>
      </c>
      <c r="G46" s="45">
        <f>G47+G48+G49+G50+G51+G52+G53+G55+G56+G57+G58</f>
        <v>6448.59</v>
      </c>
      <c r="H46" s="35">
        <f t="shared" si="6"/>
        <v>87.06880108674919</v>
      </c>
      <c r="I46" s="45">
        <f>I47+I48+I49+I50+I51+I52+I53+I55+I56+I57+I58</f>
        <v>972.88</v>
      </c>
    </row>
    <row r="47" spans="1:9" ht="25.5">
      <c r="A47" s="3" t="s">
        <v>18</v>
      </c>
      <c r="B47" s="37">
        <v>231.5</v>
      </c>
      <c r="C47" s="37">
        <v>134.35</v>
      </c>
      <c r="D47" s="37">
        <v>121.28</v>
      </c>
      <c r="E47" s="35">
        <f t="shared" si="7"/>
        <v>52.388768898488124</v>
      </c>
      <c r="F47" s="35">
        <f t="shared" si="8"/>
        <v>90.27167845180499</v>
      </c>
      <c r="G47" s="37">
        <v>134.95</v>
      </c>
      <c r="H47" s="35">
        <f t="shared" si="6"/>
        <v>89.87032234160802</v>
      </c>
      <c r="I47" s="37">
        <v>42.69</v>
      </c>
    </row>
    <row r="48" spans="1:9" ht="63.75">
      <c r="A48" s="3" t="s">
        <v>150</v>
      </c>
      <c r="B48" s="37">
        <v>140</v>
      </c>
      <c r="C48" s="37">
        <v>63</v>
      </c>
      <c r="D48" s="37">
        <v>154.05</v>
      </c>
      <c r="E48" s="35">
        <f t="shared" si="7"/>
        <v>110.0357142857143</v>
      </c>
      <c r="F48" s="35">
        <f t="shared" si="8"/>
        <v>244.52380952380955</v>
      </c>
      <c r="G48" s="37">
        <v>61.94</v>
      </c>
      <c r="H48" s="35">
        <v>0</v>
      </c>
      <c r="I48" s="37">
        <v>37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112.55</v>
      </c>
      <c r="E49" s="35">
        <f t="shared" si="7"/>
        <v>187.58333333333331</v>
      </c>
      <c r="F49" s="35">
        <f t="shared" si="8"/>
        <v>865.7692307692308</v>
      </c>
      <c r="G49" s="37">
        <v>48.73</v>
      </c>
      <c r="H49" s="35">
        <f>$D:$D/$G:$G*100</f>
        <v>230.96655037964294</v>
      </c>
      <c r="I49" s="37">
        <v>24.65</v>
      </c>
    </row>
    <row r="50" spans="1:9" ht="38.25">
      <c r="A50" s="3" t="s">
        <v>19</v>
      </c>
      <c r="B50" s="37">
        <v>447</v>
      </c>
      <c r="C50" s="37">
        <v>259.5</v>
      </c>
      <c r="D50" s="37">
        <v>409.37</v>
      </c>
      <c r="E50" s="35">
        <f t="shared" si="7"/>
        <v>91.58165548098434</v>
      </c>
      <c r="F50" s="35">
        <f t="shared" si="8"/>
        <v>157.7533718689788</v>
      </c>
      <c r="G50" s="37">
        <v>336.66</v>
      </c>
      <c r="H50" s="35">
        <f>$D:$D/$G:$G*100</f>
        <v>121.59745737539356</v>
      </c>
      <c r="I50" s="37">
        <v>169.82</v>
      </c>
    </row>
    <row r="51" spans="1:9" ht="63.75">
      <c r="A51" s="3" t="s">
        <v>20</v>
      </c>
      <c r="B51" s="37">
        <v>2332</v>
      </c>
      <c r="C51" s="37">
        <v>1542.6</v>
      </c>
      <c r="D51" s="37">
        <v>1388.23</v>
      </c>
      <c r="E51" s="35">
        <f t="shared" si="7"/>
        <v>59.529588336192106</v>
      </c>
      <c r="F51" s="35">
        <f t="shared" si="8"/>
        <v>89.99286918190069</v>
      </c>
      <c r="G51" s="37">
        <v>1506.43</v>
      </c>
      <c r="H51" s="35">
        <f>$D:$D/$G:$G*100</f>
        <v>92.15363475236154</v>
      </c>
      <c r="I51" s="37">
        <v>206.77</v>
      </c>
    </row>
    <row r="52" spans="1:9" ht="25.5">
      <c r="A52" s="3" t="s">
        <v>21</v>
      </c>
      <c r="B52" s="37">
        <v>0</v>
      </c>
      <c r="C52" s="37">
        <v>0</v>
      </c>
      <c r="D52" s="37">
        <v>22.86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2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2589.55</v>
      </c>
      <c r="D56" s="37">
        <v>1550.08</v>
      </c>
      <c r="E56" s="35">
        <f t="shared" si="9"/>
        <v>36.277850589777195</v>
      </c>
      <c r="F56" s="35">
        <f t="shared" si="10"/>
        <v>59.85904886949469</v>
      </c>
      <c r="G56" s="37">
        <v>2664.52</v>
      </c>
      <c r="H56" s="35">
        <v>0</v>
      </c>
      <c r="I56" s="37">
        <v>160.26</v>
      </c>
    </row>
    <row r="57" spans="1:9" ht="63.75">
      <c r="A57" s="3" t="s">
        <v>95</v>
      </c>
      <c r="B57" s="37">
        <v>17</v>
      </c>
      <c r="C57" s="37">
        <v>13.5</v>
      </c>
      <c r="D57" s="37">
        <v>11.88</v>
      </c>
      <c r="E57" s="35">
        <f t="shared" si="9"/>
        <v>69.88235294117648</v>
      </c>
      <c r="F57" s="35">
        <f t="shared" si="10"/>
        <v>88</v>
      </c>
      <c r="G57" s="37">
        <v>13.5</v>
      </c>
      <c r="H57" s="35">
        <v>0</v>
      </c>
      <c r="I57" s="37">
        <v>3.2</v>
      </c>
    </row>
    <row r="58" spans="1:9" ht="38.25">
      <c r="A58" s="3" t="s">
        <v>23</v>
      </c>
      <c r="B58" s="37">
        <v>3331.2</v>
      </c>
      <c r="C58" s="37">
        <v>1897.2</v>
      </c>
      <c r="D58" s="37">
        <v>1839.82</v>
      </c>
      <c r="E58" s="35">
        <f t="shared" si="9"/>
        <v>55.229947166186356</v>
      </c>
      <c r="F58" s="35">
        <f t="shared" si="10"/>
        <v>96.97554290533417</v>
      </c>
      <c r="G58" s="37">
        <v>1505.56</v>
      </c>
      <c r="H58" s="35">
        <f>$D:$D/$G:$G*100</f>
        <v>122.2017056776216</v>
      </c>
      <c r="I58" s="37">
        <v>326.49</v>
      </c>
    </row>
    <row r="59" spans="1:9" ht="12.75">
      <c r="A59" s="6" t="s">
        <v>24</v>
      </c>
      <c r="B59" s="36">
        <v>130</v>
      </c>
      <c r="C59" s="36">
        <v>75.1</v>
      </c>
      <c r="D59" s="36">
        <v>869.72</v>
      </c>
      <c r="E59" s="35">
        <f t="shared" si="9"/>
        <v>669.0153846153846</v>
      </c>
      <c r="F59" s="35">
        <f t="shared" si="10"/>
        <v>1158.0825565912119</v>
      </c>
      <c r="G59" s="36">
        <v>431.82</v>
      </c>
      <c r="H59" s="35">
        <f>$D:$D/$G:$G*100</f>
        <v>201.4079940716039</v>
      </c>
      <c r="I59" s="36">
        <v>79.74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226353.91</v>
      </c>
      <c r="D60" s="45">
        <f>D7+D15+D20+D24+D27+D31+D34+D40+D41+D42+D59+D46</f>
        <v>217748.55000000005</v>
      </c>
      <c r="E60" s="35">
        <f t="shared" si="9"/>
        <v>52.02608857520274</v>
      </c>
      <c r="F60" s="35">
        <f t="shared" si="10"/>
        <v>96.19827198920488</v>
      </c>
      <c r="G60" s="45">
        <f>G7+G15+G20+G24+G27+G31+G34+G40+G41+G42+G59+G46</f>
        <v>237228.38</v>
      </c>
      <c r="H60" s="35">
        <f>$D:$D/$G:$G*100</f>
        <v>91.78857521178539</v>
      </c>
      <c r="I60" s="45">
        <f>I7+I15+I20+I24+I27+I31+I34+I40+I41+I42+I59+I46</f>
        <v>40007.69999999999</v>
      </c>
    </row>
    <row r="61" spans="1:9" ht="12.75">
      <c r="A61" s="8" t="s">
        <v>26</v>
      </c>
      <c r="B61" s="45">
        <f>B62+B67</f>
        <v>1374595.1500000001</v>
      </c>
      <c r="C61" s="45">
        <f>C62+C67</f>
        <v>825411.05</v>
      </c>
      <c r="D61" s="45">
        <f>D62+D67</f>
        <v>777413.74</v>
      </c>
      <c r="E61" s="35">
        <f t="shared" si="9"/>
        <v>56.55583318477443</v>
      </c>
      <c r="F61" s="35">
        <f t="shared" si="10"/>
        <v>94.18504150144342</v>
      </c>
      <c r="G61" s="45">
        <f>G62+G67</f>
        <v>756373.4900000001</v>
      </c>
      <c r="H61" s="35">
        <f>$D:$D/$G:$G*100</f>
        <v>102.78172758275808</v>
      </c>
      <c r="I61" s="45">
        <f>I62+I67</f>
        <v>68980.12</v>
      </c>
    </row>
    <row r="62" spans="1:9" ht="25.5">
      <c r="A62" s="8" t="s">
        <v>27</v>
      </c>
      <c r="B62" s="45">
        <f>B63+B64+B65+B66</f>
        <v>1377594.04</v>
      </c>
      <c r="C62" s="45">
        <f>C63+C64+C65+C66</f>
        <v>828409.9400000001</v>
      </c>
      <c r="D62" s="45">
        <f>D63+D64+D65+D66</f>
        <v>781063.36</v>
      </c>
      <c r="E62" s="35">
        <f t="shared" si="9"/>
        <v>56.69764366866744</v>
      </c>
      <c r="F62" s="35">
        <f t="shared" si="10"/>
        <v>94.28464366325686</v>
      </c>
      <c r="G62" s="45">
        <f>G63+G64+G65+G66</f>
        <v>764408.9900000001</v>
      </c>
      <c r="H62" s="35">
        <f>$D:$D/$G:$G*100</f>
        <v>102.17872503043166</v>
      </c>
      <c r="I62" s="45">
        <f>I63+I64+I65+I66</f>
        <v>68983.62</v>
      </c>
    </row>
    <row r="63" spans="1:9" ht="12.75">
      <c r="A63" s="3" t="s">
        <v>28</v>
      </c>
      <c r="B63" s="37">
        <v>276586.7</v>
      </c>
      <c r="C63" s="37">
        <v>210466.91</v>
      </c>
      <c r="D63" s="37">
        <v>210466.9</v>
      </c>
      <c r="E63" s="35">
        <f t="shared" si="9"/>
        <v>76.09436751658701</v>
      </c>
      <c r="F63" s="35">
        <f t="shared" si="10"/>
        <v>99.99999524865927</v>
      </c>
      <c r="G63" s="37">
        <v>183660.4</v>
      </c>
      <c r="H63" s="35">
        <v>0</v>
      </c>
      <c r="I63" s="37">
        <v>3754.2</v>
      </c>
    </row>
    <row r="64" spans="1:9" ht="12.75">
      <c r="A64" s="3" t="s">
        <v>29</v>
      </c>
      <c r="B64" s="37">
        <v>459658.2</v>
      </c>
      <c r="C64" s="37">
        <v>235356.88</v>
      </c>
      <c r="D64" s="37">
        <v>209297.19</v>
      </c>
      <c r="E64" s="35">
        <f t="shared" si="9"/>
        <v>45.533222294304764</v>
      </c>
      <c r="F64" s="35">
        <f t="shared" si="10"/>
        <v>88.92758520592217</v>
      </c>
      <c r="G64" s="37">
        <v>78578.07</v>
      </c>
      <c r="H64" s="35">
        <v>0</v>
      </c>
      <c r="I64" s="37">
        <v>26047.29</v>
      </c>
    </row>
    <row r="65" spans="1:9" ht="12.75">
      <c r="A65" s="3" t="s">
        <v>30</v>
      </c>
      <c r="B65" s="37">
        <v>641341.64</v>
      </c>
      <c r="C65" s="37">
        <v>382578.65</v>
      </c>
      <c r="D65" s="37">
        <v>361299.27</v>
      </c>
      <c r="E65" s="35">
        <f t="shared" si="9"/>
        <v>56.3349153502648</v>
      </c>
      <c r="F65" s="35">
        <f t="shared" si="10"/>
        <v>94.43790708132825</v>
      </c>
      <c r="G65" s="37">
        <v>501102.84</v>
      </c>
      <c r="H65" s="35">
        <f>$D:$D/$G:$G*100</f>
        <v>72.10082265748085</v>
      </c>
      <c r="I65" s="37">
        <v>39182.13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-3649.62</v>
      </c>
      <c r="E67" s="35">
        <f t="shared" si="9"/>
        <v>121.69902864059704</v>
      </c>
      <c r="F67" s="35">
        <v>0</v>
      </c>
      <c r="G67" s="36">
        <v>-8035.5</v>
      </c>
      <c r="H67" s="35">
        <f>$D:$D/$G:$G*100</f>
        <v>45.41870449878663</v>
      </c>
      <c r="I67" s="36">
        <v>-3.5</v>
      </c>
    </row>
    <row r="68" spans="1:9" ht="12.75">
      <c r="A68" s="6" t="s">
        <v>32</v>
      </c>
      <c r="B68" s="45">
        <f>B61+B60</f>
        <v>1793132.3800000001</v>
      </c>
      <c r="C68" s="45">
        <f>C61+C60</f>
        <v>1051764.96</v>
      </c>
      <c r="D68" s="45">
        <f>D61+D60</f>
        <v>995162.29</v>
      </c>
      <c r="E68" s="35">
        <f t="shared" si="9"/>
        <v>55.4985399349043</v>
      </c>
      <c r="F68" s="35">
        <f>$D:$D/$C:$C*100</f>
        <v>94.61831567387452</v>
      </c>
      <c r="G68" s="45">
        <f>G61+G60</f>
        <v>993601.8700000001</v>
      </c>
      <c r="H68" s="35">
        <f>$D:$D/$G:$G*100</f>
        <v>100.15704680588009</v>
      </c>
      <c r="I68" s="45">
        <f>I61+I60</f>
        <v>108987.81999999998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0</v>
      </c>
      <c r="C70" s="45">
        <f>C71+C72+C73+C74+C75+C76+C77+C78</f>
        <v>0</v>
      </c>
      <c r="D70" s="45">
        <f>D71+D72+D73+D74+D75+D76+D77+D78</f>
        <v>0</v>
      </c>
      <c r="E70" s="35" t="e">
        <f>$D:$D/$B:$B*100</f>
        <v>#DIV/0!</v>
      </c>
      <c r="F70" s="35" t="e">
        <f>$D:$D/$C:$C*100</f>
        <v>#DIV/0!</v>
      </c>
      <c r="G70" s="45">
        <f>G71+G72+G73+G74+G75+G76+G77+G78</f>
        <v>0</v>
      </c>
      <c r="H70" s="35" t="e">
        <f>$D:$D/$G:$G*100</f>
        <v>#DIV/0!</v>
      </c>
      <c r="I70" s="45">
        <f>I71+I72+I73+I74+I75+I76+I77+I78</f>
        <v>0</v>
      </c>
    </row>
    <row r="71" spans="1:9" ht="14.25" customHeight="1">
      <c r="A71" s="14" t="s">
        <v>36</v>
      </c>
      <c r="B71" s="46"/>
      <c r="C71" s="46"/>
      <c r="D71" s="46"/>
      <c r="E71" s="38" t="e">
        <f>$D:$D/$B:$B*100</f>
        <v>#DIV/0!</v>
      </c>
      <c r="F71" s="38" t="e">
        <f>$D:$D/$C:$C*100</f>
        <v>#DIV/0!</v>
      </c>
      <c r="G71" s="46"/>
      <c r="H71" s="38" t="e">
        <f>$D:$D/$G:$G*100</f>
        <v>#DIV/0!</v>
      </c>
      <c r="I71" s="46"/>
    </row>
    <row r="72" spans="1:9" ht="12.75">
      <c r="A72" s="14" t="s">
        <v>37</v>
      </c>
      <c r="B72" s="46"/>
      <c r="C72" s="46"/>
      <c r="D72" s="46"/>
      <c r="E72" s="38" t="e">
        <f>$D:$D/$B:$B*100</f>
        <v>#DIV/0!</v>
      </c>
      <c r="F72" s="38" t="e">
        <f>$D:$D/$C:$C*100</f>
        <v>#DIV/0!</v>
      </c>
      <c r="G72" s="46"/>
      <c r="H72" s="38" t="e">
        <f>$D:$D/$G:$G*100</f>
        <v>#DIV/0!</v>
      </c>
      <c r="I72" s="46"/>
    </row>
    <row r="73" spans="1:9" ht="25.5">
      <c r="A73" s="14" t="s">
        <v>38</v>
      </c>
      <c r="B73" s="46"/>
      <c r="C73" s="46"/>
      <c r="D73" s="46"/>
      <c r="E73" s="38" t="e">
        <f>$D:$D/$B:$B*100</f>
        <v>#DIV/0!</v>
      </c>
      <c r="F73" s="38" t="e">
        <f>$D:$D/$C:$C*100</f>
        <v>#DIV/0!</v>
      </c>
      <c r="G73" s="46"/>
      <c r="H73" s="38" t="e">
        <f>$D:$D/$G:$G*100</f>
        <v>#DIV/0!</v>
      </c>
      <c r="I73" s="46"/>
    </row>
    <row r="74" spans="1:9" ht="12.75">
      <c r="A74" s="14" t="s">
        <v>84</v>
      </c>
      <c r="B74" s="37"/>
      <c r="C74" s="37"/>
      <c r="D74" s="37"/>
      <c r="E74" s="38">
        <v>0</v>
      </c>
      <c r="F74" s="38">
        <v>0</v>
      </c>
      <c r="G74" s="37"/>
      <c r="H74" s="38">
        <v>0</v>
      </c>
      <c r="I74" s="37"/>
    </row>
    <row r="75" spans="1:9" ht="25.5">
      <c r="A75" s="3" t="s">
        <v>39</v>
      </c>
      <c r="B75" s="46"/>
      <c r="C75" s="46"/>
      <c r="D75" s="46"/>
      <c r="E75" s="38" t="e">
        <f>$D:$D/$B:$B*100</f>
        <v>#DIV/0!</v>
      </c>
      <c r="F75" s="38" t="e">
        <f>$D:$D/$C:$C*100</f>
        <v>#DIV/0!</v>
      </c>
      <c r="G75" s="46"/>
      <c r="H75" s="38" t="e">
        <f>$D:$D/$G:$G*100</f>
        <v>#DIV/0!</v>
      </c>
      <c r="I75" s="46"/>
    </row>
    <row r="76" spans="1:9" ht="12.75">
      <c r="A76" s="14" t="s">
        <v>40</v>
      </c>
      <c r="B76" s="46"/>
      <c r="C76" s="46"/>
      <c r="D76" s="46"/>
      <c r="E76" s="38">
        <v>0</v>
      </c>
      <c r="F76" s="38">
        <v>0</v>
      </c>
      <c r="G76" s="46"/>
      <c r="H76" s="38">
        <v>0</v>
      </c>
      <c r="I76" s="46"/>
    </row>
    <row r="77" spans="1:9" ht="12.75">
      <c r="A77" s="14" t="s">
        <v>41</v>
      </c>
      <c r="B77" s="46"/>
      <c r="C77" s="46"/>
      <c r="D77" s="46"/>
      <c r="E77" s="38" t="e">
        <f>$D:$D/$B:$B*100</f>
        <v>#DIV/0!</v>
      </c>
      <c r="F77" s="38">
        <v>0</v>
      </c>
      <c r="G77" s="46"/>
      <c r="H77" s="38">
        <v>0</v>
      </c>
      <c r="I77" s="46"/>
    </row>
    <row r="78" spans="1:9" ht="12.75">
      <c r="A78" s="3" t="s">
        <v>42</v>
      </c>
      <c r="B78" s="46"/>
      <c r="C78" s="46"/>
      <c r="D78" s="46"/>
      <c r="E78" s="38" t="e">
        <f>$D:$D/$B:$B*100</f>
        <v>#DIV/0!</v>
      </c>
      <c r="F78" s="38" t="e">
        <f>$D:$D/$C:$C*100</f>
        <v>#DIV/0!</v>
      </c>
      <c r="G78" s="46"/>
      <c r="H78" s="38" t="e">
        <f>$D:$D/$G:$G*100</f>
        <v>#DIV/0!</v>
      </c>
      <c r="I78" s="46"/>
    </row>
    <row r="79" spans="1:9" ht="12.75">
      <c r="A79" s="13" t="s">
        <v>43</v>
      </c>
      <c r="B79" s="36"/>
      <c r="C79" s="36"/>
      <c r="D79" s="36"/>
      <c r="E79" s="35" t="e">
        <f>$D:$D/$B:$B*100</f>
        <v>#DIV/0!</v>
      </c>
      <c r="F79" s="35" t="e">
        <f>$D:$D/$C:$C*100</f>
        <v>#DIV/0!</v>
      </c>
      <c r="G79" s="36"/>
      <c r="H79" s="35" t="e">
        <f>$D:$D/$G:$G*100</f>
        <v>#DIV/0!</v>
      </c>
      <c r="I79" s="36"/>
    </row>
    <row r="80" spans="1:9" ht="25.5">
      <c r="A80" s="15" t="s">
        <v>44</v>
      </c>
      <c r="B80" s="36"/>
      <c r="C80" s="36"/>
      <c r="D80" s="36"/>
      <c r="E80" s="35" t="e">
        <f>$D:$D/$B:$B*100</f>
        <v>#DIV/0!</v>
      </c>
      <c r="F80" s="35" t="e">
        <f>$D:$D/$C:$C*100</f>
        <v>#DIV/0!</v>
      </c>
      <c r="G80" s="36"/>
      <c r="H80" s="35" t="e">
        <f>$D:$D/$G:$G*100</f>
        <v>#DIV/0!</v>
      </c>
      <c r="I80" s="36"/>
    </row>
    <row r="81" spans="1:9" ht="12.75">
      <c r="A81" s="13" t="s">
        <v>45</v>
      </c>
      <c r="B81" s="45">
        <f>B82+B83+B84+B85+B86</f>
        <v>0</v>
      </c>
      <c r="C81" s="45">
        <f>C82+C83+C84+C85+C86</f>
        <v>0</v>
      </c>
      <c r="D81" s="45">
        <f>D82+D83+D84+D85+D86</f>
        <v>0</v>
      </c>
      <c r="E81" s="35" t="e">
        <f>$D:$D/$B:$B*100</f>
        <v>#DIV/0!</v>
      </c>
      <c r="F81" s="35" t="e">
        <f>$D:$D/$C:$C*100</f>
        <v>#DIV/0!</v>
      </c>
      <c r="G81" s="45">
        <f>G82+G83+G84+G85+G86</f>
        <v>0</v>
      </c>
      <c r="H81" s="35" t="e">
        <f>$D:$D/$G:$G*100</f>
        <v>#DIV/0!</v>
      </c>
      <c r="I81" s="45">
        <f>I82+I83+I84+I85+I86</f>
        <v>0</v>
      </c>
    </row>
    <row r="82" spans="1:9" ht="12.75">
      <c r="A82" s="16" t="s">
        <v>76</v>
      </c>
      <c r="B82" s="46"/>
      <c r="C82" s="46"/>
      <c r="D82" s="46"/>
      <c r="E82" s="38">
        <v>0</v>
      </c>
      <c r="F82" s="38">
        <v>0</v>
      </c>
      <c r="G82" s="46"/>
      <c r="H82" s="38">
        <v>0</v>
      </c>
      <c r="I82" s="46"/>
    </row>
    <row r="83" spans="1:9" ht="12.75">
      <c r="A83" s="16" t="s">
        <v>79</v>
      </c>
      <c r="B83" s="46"/>
      <c r="C83" s="46"/>
      <c r="D83" s="46"/>
      <c r="E83" s="38">
        <v>0</v>
      </c>
      <c r="F83" s="38">
        <v>0</v>
      </c>
      <c r="G83" s="46"/>
      <c r="H83" s="38">
        <v>0</v>
      </c>
      <c r="I83" s="46"/>
    </row>
    <row r="84" spans="1:9" ht="12.75">
      <c r="A84" s="14" t="s">
        <v>46</v>
      </c>
      <c r="B84" s="46"/>
      <c r="C84" s="46"/>
      <c r="D84" s="46"/>
      <c r="E84" s="38" t="e">
        <f aca="true" t="shared" si="11" ref="E84:E109">$D:$D/$B:$B*100</f>
        <v>#DIV/0!</v>
      </c>
      <c r="F84" s="38" t="e">
        <f aca="true" t="shared" si="12" ref="F84:F99">$D:$D/$C:$C*100</f>
        <v>#DIV/0!</v>
      </c>
      <c r="G84" s="46"/>
      <c r="H84" s="38" t="e">
        <f>$D:$D/$G:$G*100</f>
        <v>#DIV/0!</v>
      </c>
      <c r="I84" s="46"/>
    </row>
    <row r="85" spans="1:9" ht="12.75">
      <c r="A85" s="16" t="s">
        <v>89</v>
      </c>
      <c r="B85" s="37"/>
      <c r="C85" s="37"/>
      <c r="D85" s="37"/>
      <c r="E85" s="38" t="e">
        <f t="shared" si="11"/>
        <v>#DIV/0!</v>
      </c>
      <c r="F85" s="38" t="e">
        <f t="shared" si="12"/>
        <v>#DIV/0!</v>
      </c>
      <c r="G85" s="37"/>
      <c r="H85" s="38" t="e">
        <f>$D:$D/$G:$G*100</f>
        <v>#DIV/0!</v>
      </c>
      <c r="I85" s="37"/>
    </row>
    <row r="86" spans="1:9" ht="12.75">
      <c r="A86" s="14" t="s">
        <v>47</v>
      </c>
      <c r="B86" s="46"/>
      <c r="C86" s="46"/>
      <c r="D86" s="46"/>
      <c r="E86" s="38" t="e">
        <f t="shared" si="11"/>
        <v>#DIV/0!</v>
      </c>
      <c r="F86" s="38" t="e">
        <f t="shared" si="12"/>
        <v>#DIV/0!</v>
      </c>
      <c r="G86" s="46"/>
      <c r="H86" s="38" t="e">
        <f>$D:$D/$G:$G*100</f>
        <v>#DIV/0!</v>
      </c>
      <c r="I86" s="46"/>
    </row>
    <row r="87" spans="1:9" ht="12.75">
      <c r="A87" s="13" t="s">
        <v>48</v>
      </c>
      <c r="B87" s="45">
        <f>B88+B89+B90+B91</f>
        <v>0</v>
      </c>
      <c r="C87" s="45">
        <f>C88+C89+C90+C91</f>
        <v>0</v>
      </c>
      <c r="D87" s="45">
        <f>D88+D89+D90+D91</f>
        <v>0</v>
      </c>
      <c r="E87" s="35" t="e">
        <f t="shared" si="11"/>
        <v>#DIV/0!</v>
      </c>
      <c r="F87" s="35" t="e">
        <f t="shared" si="12"/>
        <v>#DIV/0!</v>
      </c>
      <c r="G87" s="45">
        <f>G88+G89+G90+G91</f>
        <v>0</v>
      </c>
      <c r="H87" s="35" t="e">
        <f>$D:$D/$G:$G*100</f>
        <v>#DIV/0!</v>
      </c>
      <c r="I87" s="45">
        <f>I88+I89+I90+I91</f>
        <v>0</v>
      </c>
    </row>
    <row r="88" spans="1:9" ht="12.75">
      <c r="A88" s="14" t="s">
        <v>49</v>
      </c>
      <c r="B88" s="46"/>
      <c r="C88" s="46"/>
      <c r="D88" s="46"/>
      <c r="E88" s="38" t="e">
        <f t="shared" si="11"/>
        <v>#DIV/0!</v>
      </c>
      <c r="F88" s="38" t="e">
        <f t="shared" si="12"/>
        <v>#DIV/0!</v>
      </c>
      <c r="G88" s="46"/>
      <c r="H88" s="38">
        <v>0</v>
      </c>
      <c r="I88" s="46"/>
    </row>
    <row r="89" spans="1:9" ht="12.75">
      <c r="A89" s="14" t="s">
        <v>50</v>
      </c>
      <c r="B89" s="46"/>
      <c r="C89" s="46"/>
      <c r="D89" s="46"/>
      <c r="E89" s="38" t="e">
        <f t="shared" si="11"/>
        <v>#DIV/0!</v>
      </c>
      <c r="F89" s="38" t="e">
        <f t="shared" si="12"/>
        <v>#DIV/0!</v>
      </c>
      <c r="G89" s="46"/>
      <c r="H89" s="38">
        <v>0</v>
      </c>
      <c r="I89" s="46"/>
    </row>
    <row r="90" spans="1:9" ht="12.75">
      <c r="A90" s="14" t="s">
        <v>51</v>
      </c>
      <c r="B90" s="46"/>
      <c r="C90" s="46"/>
      <c r="D90" s="46"/>
      <c r="E90" s="38" t="e">
        <f t="shared" si="11"/>
        <v>#DIV/0!</v>
      </c>
      <c r="F90" s="38" t="e">
        <f t="shared" si="12"/>
        <v>#DIV/0!</v>
      </c>
      <c r="G90" s="46"/>
      <c r="H90" s="38" t="e">
        <f aca="true" t="shared" si="13" ref="H90:H99">$D:$D/$G:$G*100</f>
        <v>#DIV/0!</v>
      </c>
      <c r="I90" s="46"/>
    </row>
    <row r="91" spans="1:9" ht="12.75">
      <c r="A91" s="14" t="s">
        <v>52</v>
      </c>
      <c r="B91" s="46"/>
      <c r="C91" s="46"/>
      <c r="D91" s="46"/>
      <c r="E91" s="38" t="e">
        <f t="shared" si="11"/>
        <v>#DIV/0!</v>
      </c>
      <c r="F91" s="38" t="e">
        <f t="shared" si="12"/>
        <v>#DIV/0!</v>
      </c>
      <c r="G91" s="46"/>
      <c r="H91" s="38" t="e">
        <f t="shared" si="13"/>
        <v>#DIV/0!</v>
      </c>
      <c r="I91" s="46"/>
    </row>
    <row r="92" spans="1:9" ht="12.75">
      <c r="A92" s="17" t="s">
        <v>53</v>
      </c>
      <c r="B92" s="45">
        <f>B93+B94+B95+B96</f>
        <v>0</v>
      </c>
      <c r="C92" s="45">
        <f>C93+C94+C95+C96</f>
        <v>0</v>
      </c>
      <c r="D92" s="45">
        <f>D93+D94+D95+D96</f>
        <v>0</v>
      </c>
      <c r="E92" s="35" t="e">
        <f t="shared" si="11"/>
        <v>#DIV/0!</v>
      </c>
      <c r="F92" s="35" t="e">
        <f t="shared" si="12"/>
        <v>#DIV/0!</v>
      </c>
      <c r="G92" s="45">
        <f>G93+G94+G95+G96</f>
        <v>0</v>
      </c>
      <c r="H92" s="35" t="e">
        <f t="shared" si="13"/>
        <v>#DIV/0!</v>
      </c>
      <c r="I92" s="45">
        <f>I93+I94+I95+I96</f>
        <v>0</v>
      </c>
    </row>
    <row r="93" spans="1:9" ht="12.75">
      <c r="A93" s="14" t="s">
        <v>54</v>
      </c>
      <c r="B93" s="46"/>
      <c r="C93" s="46"/>
      <c r="D93" s="46"/>
      <c r="E93" s="38" t="e">
        <f t="shared" si="11"/>
        <v>#DIV/0!</v>
      </c>
      <c r="F93" s="38" t="e">
        <f t="shared" si="12"/>
        <v>#DIV/0!</v>
      </c>
      <c r="G93" s="46"/>
      <c r="H93" s="38" t="e">
        <f t="shared" si="13"/>
        <v>#DIV/0!</v>
      </c>
      <c r="I93" s="46"/>
    </row>
    <row r="94" spans="1:9" ht="12.75">
      <c r="A94" s="14" t="s">
        <v>55</v>
      </c>
      <c r="B94" s="46"/>
      <c r="C94" s="46"/>
      <c r="D94" s="46"/>
      <c r="E94" s="38" t="e">
        <f t="shared" si="11"/>
        <v>#DIV/0!</v>
      </c>
      <c r="F94" s="38" t="e">
        <f t="shared" si="12"/>
        <v>#DIV/0!</v>
      </c>
      <c r="G94" s="46"/>
      <c r="H94" s="38" t="e">
        <f t="shared" si="13"/>
        <v>#DIV/0!</v>
      </c>
      <c r="I94" s="46"/>
    </row>
    <row r="95" spans="1:9" ht="12.75">
      <c r="A95" s="14" t="s">
        <v>56</v>
      </c>
      <c r="B95" s="46"/>
      <c r="C95" s="46"/>
      <c r="D95" s="46"/>
      <c r="E95" s="38" t="e">
        <f t="shared" si="11"/>
        <v>#DIV/0!</v>
      </c>
      <c r="F95" s="38" t="e">
        <f t="shared" si="12"/>
        <v>#DIV/0!</v>
      </c>
      <c r="G95" s="46"/>
      <c r="H95" s="38" t="e">
        <f t="shared" si="13"/>
        <v>#DIV/0!</v>
      </c>
      <c r="I95" s="46"/>
    </row>
    <row r="96" spans="1:9" ht="12.75">
      <c r="A96" s="14" t="s">
        <v>57</v>
      </c>
      <c r="B96" s="46"/>
      <c r="C96" s="46"/>
      <c r="D96" s="37"/>
      <c r="E96" s="38" t="e">
        <f t="shared" si="11"/>
        <v>#DIV/0!</v>
      </c>
      <c r="F96" s="38" t="e">
        <f t="shared" si="12"/>
        <v>#DIV/0!</v>
      </c>
      <c r="G96" s="37"/>
      <c r="H96" s="38" t="e">
        <f t="shared" si="13"/>
        <v>#DIV/0!</v>
      </c>
      <c r="I96" s="37"/>
    </row>
    <row r="97" spans="1:9" ht="25.5">
      <c r="A97" s="17" t="s">
        <v>58</v>
      </c>
      <c r="B97" s="45">
        <f>B98+B99</f>
        <v>0</v>
      </c>
      <c r="C97" s="45">
        <f>C98+C99</f>
        <v>0</v>
      </c>
      <c r="D97" s="45">
        <f>D98+D99</f>
        <v>0</v>
      </c>
      <c r="E97" s="35" t="e">
        <f t="shared" si="11"/>
        <v>#DIV/0!</v>
      </c>
      <c r="F97" s="35" t="e">
        <f t="shared" si="12"/>
        <v>#DIV/0!</v>
      </c>
      <c r="G97" s="45">
        <f>G98+G99</f>
        <v>0</v>
      </c>
      <c r="H97" s="35" t="e">
        <f t="shared" si="13"/>
        <v>#DIV/0!</v>
      </c>
      <c r="I97" s="45">
        <f>I98+I99</f>
        <v>0</v>
      </c>
    </row>
    <row r="98" spans="1:9" ht="12.75">
      <c r="A98" s="14" t="s">
        <v>59</v>
      </c>
      <c r="B98" s="46"/>
      <c r="C98" s="46"/>
      <c r="D98" s="46"/>
      <c r="E98" s="38" t="e">
        <f t="shared" si="11"/>
        <v>#DIV/0!</v>
      </c>
      <c r="F98" s="38" t="e">
        <f t="shared" si="12"/>
        <v>#DIV/0!</v>
      </c>
      <c r="G98" s="46"/>
      <c r="H98" s="38" t="e">
        <f t="shared" si="13"/>
        <v>#DIV/0!</v>
      </c>
      <c r="I98" s="46"/>
    </row>
    <row r="99" spans="1:9" ht="25.5">
      <c r="A99" s="14" t="s">
        <v>60</v>
      </c>
      <c r="B99" s="46"/>
      <c r="C99" s="46"/>
      <c r="D99" s="46"/>
      <c r="E99" s="38" t="e">
        <f t="shared" si="11"/>
        <v>#DIV/0!</v>
      </c>
      <c r="F99" s="38" t="e">
        <f t="shared" si="12"/>
        <v>#DIV/0!</v>
      </c>
      <c r="G99" s="46"/>
      <c r="H99" s="38" t="e">
        <f t="shared" si="13"/>
        <v>#DIV/0!</v>
      </c>
      <c r="I99" s="46"/>
    </row>
    <row r="100" spans="1:9" ht="12.75">
      <c r="A100" s="17" t="s">
        <v>124</v>
      </c>
      <c r="B100" s="45">
        <f>B101</f>
        <v>0</v>
      </c>
      <c r="C100" s="45">
        <f aca="true" t="shared" si="14" ref="C100:I100">C101</f>
        <v>0</v>
      </c>
      <c r="D100" s="45">
        <f t="shared" si="14"/>
        <v>0</v>
      </c>
      <c r="E100" s="35" t="e">
        <f t="shared" si="11"/>
        <v>#DIV/0!</v>
      </c>
      <c r="F100" s="35">
        <v>0</v>
      </c>
      <c r="G100" s="45">
        <f t="shared" si="14"/>
        <v>0</v>
      </c>
      <c r="H100" s="35">
        <v>0</v>
      </c>
      <c r="I100" s="45">
        <f t="shared" si="14"/>
        <v>0</v>
      </c>
    </row>
    <row r="101" spans="1:9" ht="12.75">
      <c r="A101" s="14" t="s">
        <v>125</v>
      </c>
      <c r="B101" s="46"/>
      <c r="C101" s="46">
        <v>0</v>
      </c>
      <c r="D101" s="46">
        <v>0</v>
      </c>
      <c r="E101" s="38" t="e">
        <f t="shared" si="11"/>
        <v>#DIV/0!</v>
      </c>
      <c r="F101" s="38">
        <v>0</v>
      </c>
      <c r="G101" s="46">
        <v>0</v>
      </c>
      <c r="H101" s="38">
        <v>0</v>
      </c>
      <c r="I101" s="46"/>
    </row>
    <row r="102" spans="1:9" ht="12.75">
      <c r="A102" s="17" t="s">
        <v>61</v>
      </c>
      <c r="B102" s="45">
        <f>B103+B104+B105+B106+B107</f>
        <v>0</v>
      </c>
      <c r="C102" s="45">
        <f>C103+C104+C105+C106+C107</f>
        <v>0</v>
      </c>
      <c r="D102" s="45">
        <f>D103+D104+D105+D106+D107</f>
        <v>0</v>
      </c>
      <c r="E102" s="35" t="e">
        <f t="shared" si="11"/>
        <v>#DIV/0!</v>
      </c>
      <c r="F102" s="35" t="e">
        <f aca="true" t="shared" si="15" ref="F102:F109">$D:$D/$C:$C*100</f>
        <v>#DIV/0!</v>
      </c>
      <c r="G102" s="45">
        <f>G103+G104+G105+G106+G107</f>
        <v>0</v>
      </c>
      <c r="H102" s="35" t="e">
        <f>$D:$D/$G:$G*100</f>
        <v>#DIV/0!</v>
      </c>
      <c r="I102" s="45">
        <f>I103+I104+I105+I106+I107</f>
        <v>0</v>
      </c>
    </row>
    <row r="103" spans="1:9" ht="12.75">
      <c r="A103" s="14" t="s">
        <v>62</v>
      </c>
      <c r="B103" s="46"/>
      <c r="C103" s="46"/>
      <c r="D103" s="46"/>
      <c r="E103" s="38" t="e">
        <f t="shared" si="11"/>
        <v>#DIV/0!</v>
      </c>
      <c r="F103" s="38" t="e">
        <f t="shared" si="15"/>
        <v>#DIV/0!</v>
      </c>
      <c r="G103" s="46"/>
      <c r="H103" s="38" t="e">
        <f>$D:$D/$G:$G*100</f>
        <v>#DIV/0!</v>
      </c>
      <c r="I103" s="46"/>
    </row>
    <row r="104" spans="1:9" ht="12.75">
      <c r="A104" s="14" t="s">
        <v>63</v>
      </c>
      <c r="B104" s="46"/>
      <c r="C104" s="46"/>
      <c r="D104" s="46"/>
      <c r="E104" s="38" t="e">
        <f t="shared" si="11"/>
        <v>#DIV/0!</v>
      </c>
      <c r="F104" s="38" t="e">
        <f t="shared" si="15"/>
        <v>#DIV/0!</v>
      </c>
      <c r="G104" s="46"/>
      <c r="H104" s="38" t="e">
        <f>$D:$D/$G:$G*100</f>
        <v>#DIV/0!</v>
      </c>
      <c r="I104" s="46"/>
    </row>
    <row r="105" spans="1:9" ht="12.75">
      <c r="A105" s="14" t="s">
        <v>64</v>
      </c>
      <c r="B105" s="46"/>
      <c r="C105" s="46"/>
      <c r="D105" s="46"/>
      <c r="E105" s="38" t="e">
        <f t="shared" si="11"/>
        <v>#DIV/0!</v>
      </c>
      <c r="F105" s="38" t="e">
        <f t="shared" si="15"/>
        <v>#DIV/0!</v>
      </c>
      <c r="G105" s="46"/>
      <c r="H105" s="38" t="e">
        <f>$D:$D/$G:$G*100</f>
        <v>#DIV/0!</v>
      </c>
      <c r="I105" s="46"/>
    </row>
    <row r="106" spans="1:9" ht="12.75">
      <c r="A106" s="14" t="s">
        <v>65</v>
      </c>
      <c r="B106" s="37"/>
      <c r="C106" s="37"/>
      <c r="D106" s="37"/>
      <c r="E106" s="38" t="e">
        <f t="shared" si="11"/>
        <v>#DIV/0!</v>
      </c>
      <c r="F106" s="38" t="e">
        <f t="shared" si="15"/>
        <v>#DIV/0!</v>
      </c>
      <c r="G106" s="37"/>
      <c r="H106" s="38">
        <v>0</v>
      </c>
      <c r="I106" s="37"/>
    </row>
    <row r="107" spans="1:9" ht="12.75">
      <c r="A107" s="14" t="s">
        <v>66</v>
      </c>
      <c r="B107" s="46"/>
      <c r="C107" s="46"/>
      <c r="D107" s="46"/>
      <c r="E107" s="38" t="e">
        <f t="shared" si="11"/>
        <v>#DIV/0!</v>
      </c>
      <c r="F107" s="38" t="e">
        <f t="shared" si="15"/>
        <v>#DIV/0!</v>
      </c>
      <c r="G107" s="46"/>
      <c r="H107" s="38" t="e">
        <f>$D:$D/$G:$G*100</f>
        <v>#DIV/0!</v>
      </c>
      <c r="I107" s="46"/>
    </row>
    <row r="108" spans="1:9" ht="12.75">
      <c r="A108" s="17" t="s">
        <v>73</v>
      </c>
      <c r="B108" s="36">
        <f>B109+B110+B111</f>
        <v>0</v>
      </c>
      <c r="C108" s="36">
        <f>C109+C110+C111</f>
        <v>0</v>
      </c>
      <c r="D108" s="36">
        <f>D109+D110+D111</f>
        <v>0</v>
      </c>
      <c r="E108" s="35" t="e">
        <f t="shared" si="11"/>
        <v>#DIV/0!</v>
      </c>
      <c r="F108" s="35" t="e">
        <f t="shared" si="15"/>
        <v>#DIV/0!</v>
      </c>
      <c r="G108" s="36">
        <f>G109+G110+G111</f>
        <v>0</v>
      </c>
      <c r="H108" s="35" t="e">
        <f>$D:$D/$G:$G*100</f>
        <v>#DIV/0!</v>
      </c>
      <c r="I108" s="36">
        <f>I109+I110+I111</f>
        <v>0</v>
      </c>
    </row>
    <row r="109" spans="1:9" ht="12.75">
      <c r="A109" s="54" t="s">
        <v>74</v>
      </c>
      <c r="B109" s="37"/>
      <c r="C109" s="37"/>
      <c r="D109" s="37"/>
      <c r="E109" s="38" t="e">
        <f t="shared" si="11"/>
        <v>#DIV/0!</v>
      </c>
      <c r="F109" s="38" t="e">
        <f t="shared" si="15"/>
        <v>#DIV/0!</v>
      </c>
      <c r="G109" s="37"/>
      <c r="H109" s="38" t="e">
        <f>$D:$D/$G:$G*100</f>
        <v>#DIV/0!</v>
      </c>
      <c r="I109" s="37"/>
    </row>
    <row r="110" spans="1:9" ht="24.75" customHeight="1">
      <c r="A110" s="18" t="s">
        <v>75</v>
      </c>
      <c r="B110" s="37"/>
      <c r="C110" s="37"/>
      <c r="D110" s="37"/>
      <c r="E110" s="38">
        <v>0</v>
      </c>
      <c r="F110" s="38">
        <v>0</v>
      </c>
      <c r="G110" s="37"/>
      <c r="H110" s="38">
        <v>0</v>
      </c>
      <c r="I110" s="37"/>
    </row>
    <row r="111" spans="1:9" ht="25.5">
      <c r="A111" s="18" t="s">
        <v>85</v>
      </c>
      <c r="B111" s="37"/>
      <c r="C111" s="37"/>
      <c r="D111" s="37"/>
      <c r="E111" s="38" t="e">
        <f>$D:$D/$B:$B*100</f>
        <v>#DIV/0!</v>
      </c>
      <c r="F111" s="38" t="e">
        <f>$D:$D/$C:$C*100</f>
        <v>#DIV/0!</v>
      </c>
      <c r="G111" s="37"/>
      <c r="H111" s="38" t="e">
        <f>$D:$D/$G:$G*100</f>
        <v>#DIV/0!</v>
      </c>
      <c r="I111" s="37"/>
    </row>
    <row r="112" spans="1:9" ht="26.25" customHeight="1">
      <c r="A112" s="19" t="s">
        <v>96</v>
      </c>
      <c r="B112" s="36">
        <f>B113</f>
        <v>0</v>
      </c>
      <c r="C112" s="36">
        <f aca="true" t="shared" si="16" ref="C112:I112">C113</f>
        <v>0</v>
      </c>
      <c r="D112" s="36">
        <f t="shared" si="16"/>
        <v>0</v>
      </c>
      <c r="E112" s="38" t="e">
        <f>$D:$D/$B:$B*100</f>
        <v>#DIV/0!</v>
      </c>
      <c r="F112" s="38" t="e">
        <f>$D:$D/$C:$C*100</f>
        <v>#DIV/0!</v>
      </c>
      <c r="G112" s="36">
        <f t="shared" si="16"/>
        <v>0</v>
      </c>
      <c r="H112" s="38">
        <v>0</v>
      </c>
      <c r="I112" s="36">
        <f t="shared" si="16"/>
        <v>0</v>
      </c>
    </row>
    <row r="113" spans="1:9" ht="13.5" customHeight="1">
      <c r="A113" s="18" t="s">
        <v>97</v>
      </c>
      <c r="B113" s="37"/>
      <c r="C113" s="37"/>
      <c r="D113" s="37"/>
      <c r="E113" s="38" t="e">
        <f>$D:$D/$B:$B*100</f>
        <v>#DIV/0!</v>
      </c>
      <c r="F113" s="38" t="e">
        <f>$D:$D/$C:$C*100</f>
        <v>#DIV/0!</v>
      </c>
      <c r="G113" s="37">
        <v>0</v>
      </c>
      <c r="H113" s="38">
        <v>0</v>
      </c>
      <c r="I113" s="37">
        <v>0</v>
      </c>
    </row>
    <row r="114" spans="1:9" ht="33.75" customHeight="1">
      <c r="A114" s="20" t="s">
        <v>67</v>
      </c>
      <c r="B114" s="45">
        <f>B70+B79+B80+B81+B87+B92+B97+B100+B102+B108+B112</f>
        <v>0</v>
      </c>
      <c r="C114" s="45">
        <f>C70+C79+C80+C81+C87+C92+C97+C100+C102+C108+C112</f>
        <v>0</v>
      </c>
      <c r="D114" s="45">
        <f>D70+D79+D80+D81+D87+D92+D97+D100+D102+D108+D112</f>
        <v>0</v>
      </c>
      <c r="E114" s="35" t="e">
        <f>$D:$D/$B:$B*100</f>
        <v>#DIV/0!</v>
      </c>
      <c r="F114" s="35" t="e">
        <f>$D:$D/$C:$C*100</f>
        <v>#DIV/0!</v>
      </c>
      <c r="G114" s="45">
        <f>G70+G79+G80+G81+G87+G92+G97+G100+G102+G108+G112</f>
        <v>0</v>
      </c>
      <c r="H114" s="35" t="e">
        <f>$D:$D/$G:$G*100</f>
        <v>#DIV/0!</v>
      </c>
      <c r="I114" s="45">
        <f>I70+I79+I80+I81+I87+I92+I97+I100+I102+I108+I112</f>
        <v>0</v>
      </c>
    </row>
    <row r="115" spans="1:9" ht="26.25" customHeight="1">
      <c r="A115" s="21" t="s">
        <v>68</v>
      </c>
      <c r="B115" s="39">
        <f>B68-B114</f>
        <v>1793132.3800000001</v>
      </c>
      <c r="C115" s="39">
        <f>C68-C114</f>
        <v>1051764.96</v>
      </c>
      <c r="D115" s="39">
        <f>D68-D114</f>
        <v>995162.29</v>
      </c>
      <c r="E115" s="39"/>
      <c r="F115" s="39"/>
      <c r="G115" s="39">
        <f>G68-G114</f>
        <v>993601.8700000001</v>
      </c>
      <c r="H115" s="39"/>
      <c r="I115" s="39">
        <f>I68-I114</f>
        <v>108987.81999999998</v>
      </c>
    </row>
    <row r="116" spans="1:9" ht="24" customHeight="1">
      <c r="A116" s="3" t="s">
        <v>69</v>
      </c>
      <c r="B116" s="37" t="s">
        <v>103</v>
      </c>
      <c r="C116" s="37"/>
      <c r="D116" s="37" t="s">
        <v>155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0</v>
      </c>
      <c r="C117" s="37"/>
      <c r="D117" s="36">
        <f>-D68+D114</f>
        <v>-995162.29</v>
      </c>
      <c r="E117" s="37"/>
      <c r="F117" s="37"/>
      <c r="G117" s="50"/>
      <c r="H117" s="47"/>
      <c r="I117" s="36">
        <f>I119+I120</f>
        <v>0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/>
      <c r="C120" s="37"/>
      <c r="D120" s="37"/>
      <c r="E120" s="37"/>
      <c r="F120" s="37"/>
      <c r="G120" s="37"/>
      <c r="H120" s="47"/>
      <c r="I120" s="37"/>
    </row>
    <row r="121" spans="1:9" ht="12.75">
      <c r="A121" s="8" t="s">
        <v>131</v>
      </c>
      <c r="B121" s="53">
        <f>B122+B123</f>
        <v>0</v>
      </c>
      <c r="C121" s="53"/>
      <c r="D121" s="53">
        <v>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/>
      <c r="C123" s="48"/>
      <c r="D123" s="48"/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73" sqref="H73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164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165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137077</v>
      </c>
      <c r="D7" s="35">
        <f>D8+D9</f>
        <v>121597.98</v>
      </c>
      <c r="E7" s="35">
        <f>$D:$D/$B:$B*100</f>
        <v>54.644392115977446</v>
      </c>
      <c r="F7" s="35">
        <f>$D:$D/$C:$C*100</f>
        <v>88.70779197093604</v>
      </c>
      <c r="G7" s="35">
        <f>G8+G9</f>
        <v>159837.72000000003</v>
      </c>
      <c r="H7" s="35">
        <f>$D:$D/$G:$G*100</f>
        <v>76.07589747901807</v>
      </c>
      <c r="I7" s="35">
        <f>I8+I9</f>
        <v>12846.84</v>
      </c>
    </row>
    <row r="8" spans="1:9" ht="25.5">
      <c r="A8" s="4" t="s">
        <v>5</v>
      </c>
      <c r="B8" s="36">
        <v>8557.2</v>
      </c>
      <c r="C8" s="36">
        <v>5057.9</v>
      </c>
      <c r="D8" s="58">
        <v>3697.52</v>
      </c>
      <c r="E8" s="35">
        <f>$D:$D/$B:$B*100</f>
        <v>43.2094610386575</v>
      </c>
      <c r="F8" s="35">
        <f>$D:$D/$C:$C*100</f>
        <v>73.10385733209436</v>
      </c>
      <c r="G8" s="36">
        <v>5048.29</v>
      </c>
      <c r="H8" s="35">
        <f>$D:$D/$G:$G*100</f>
        <v>73.24301892323936</v>
      </c>
      <c r="I8" s="58">
        <v>-566.29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132019.1</v>
      </c>
      <c r="D9" s="61">
        <f>D11+D12+D13+D14</f>
        <v>117900.45999999999</v>
      </c>
      <c r="E9" s="63">
        <f>$D:$D/$B:$B*100</f>
        <v>55.10170641701032</v>
      </c>
      <c r="F9" s="61">
        <f>$D:$D/$C:$C*100</f>
        <v>89.3056080521682</v>
      </c>
      <c r="G9" s="61">
        <f>G11+G12+G13+G14</f>
        <v>154789.43000000002</v>
      </c>
      <c r="H9" s="63">
        <f>$D:$D/$G:$G*100</f>
        <v>76.1682887520162</v>
      </c>
      <c r="I9" s="61">
        <f>I11+I12+I13+I14</f>
        <v>13413.13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124451.8</v>
      </c>
      <c r="D11" s="59">
        <v>114534.78</v>
      </c>
      <c r="E11" s="35">
        <f aca="true" t="shared" si="0" ref="E11:E30">$D:$D/$B:$B*100</f>
        <v>55.82117499814798</v>
      </c>
      <c r="F11" s="35">
        <f aca="true" t="shared" si="1" ref="F11:F18">$D:$D/$C:$C*100</f>
        <v>92.03143707041602</v>
      </c>
      <c r="G11" s="37">
        <v>147841.03</v>
      </c>
      <c r="H11" s="35">
        <f>$D:$D/$G:$G*100</f>
        <v>77.47157876267502</v>
      </c>
      <c r="I11" s="37">
        <v>13113.32</v>
      </c>
    </row>
    <row r="12" spans="1:9" ht="89.25">
      <c r="A12" s="2" t="s">
        <v>87</v>
      </c>
      <c r="B12" s="37">
        <v>3157.1</v>
      </c>
      <c r="C12" s="37">
        <v>2344.8</v>
      </c>
      <c r="D12" s="37">
        <v>818.99</v>
      </c>
      <c r="E12" s="35">
        <f t="shared" si="0"/>
        <v>25.941211871654367</v>
      </c>
      <c r="F12" s="35">
        <f t="shared" si="1"/>
        <v>34.927925622654385</v>
      </c>
      <c r="G12" s="37">
        <v>1537.67</v>
      </c>
      <c r="H12" s="35">
        <f>$D:$D/$G:$G*100</f>
        <v>53.261753172007</v>
      </c>
      <c r="I12" s="37">
        <v>52.14</v>
      </c>
    </row>
    <row r="13" spans="1:9" ht="25.5">
      <c r="A13" s="3" t="s">
        <v>88</v>
      </c>
      <c r="B13" s="37">
        <v>5236.4</v>
      </c>
      <c r="C13" s="37">
        <v>4921.5</v>
      </c>
      <c r="D13" s="37">
        <v>2353.15</v>
      </c>
      <c r="E13" s="35">
        <f t="shared" si="0"/>
        <v>44.93831640058056</v>
      </c>
      <c r="F13" s="35">
        <f t="shared" si="1"/>
        <v>47.813674692675</v>
      </c>
      <c r="G13" s="37">
        <v>5410.73</v>
      </c>
      <c r="H13" s="35">
        <f>$D:$D/$G:$G*100</f>
        <v>43.49043474725222</v>
      </c>
      <c r="I13" s="37">
        <v>208.59</v>
      </c>
    </row>
    <row r="14" spans="1:9" ht="65.25" customHeight="1">
      <c r="A14" s="7" t="s">
        <v>91</v>
      </c>
      <c r="B14" s="37">
        <v>393.7</v>
      </c>
      <c r="C14" s="52">
        <v>301</v>
      </c>
      <c r="D14" s="37">
        <v>193.54</v>
      </c>
      <c r="E14" s="35">
        <f t="shared" si="0"/>
        <v>49.159258318516635</v>
      </c>
      <c r="F14" s="35">
        <f t="shared" si="1"/>
        <v>64.29900332225913</v>
      </c>
      <c r="G14" s="37">
        <v>0</v>
      </c>
      <c r="H14" s="35">
        <v>0</v>
      </c>
      <c r="I14" s="37">
        <v>39.08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11374.48</v>
      </c>
      <c r="D15" s="45">
        <f>D16+D17+D18+D19</f>
        <v>13638.18</v>
      </c>
      <c r="E15" s="35">
        <f t="shared" si="0"/>
        <v>61.06566644114727</v>
      </c>
      <c r="F15" s="35">
        <f t="shared" si="1"/>
        <v>119.90156912667658</v>
      </c>
      <c r="G15" s="45">
        <f>G16+G17+G18+G19</f>
        <v>10880.919999999998</v>
      </c>
      <c r="H15" s="35">
        <f>$D:$D/$G:$G*100</f>
        <v>125.34032048760587</v>
      </c>
      <c r="I15" s="45">
        <f>I16+I17+I18+I19</f>
        <v>1721</v>
      </c>
    </row>
    <row r="16" spans="1:9" ht="37.5" customHeight="1">
      <c r="A16" s="10" t="s">
        <v>99</v>
      </c>
      <c r="B16" s="37">
        <v>6898.65</v>
      </c>
      <c r="C16" s="52">
        <v>3666.1</v>
      </c>
      <c r="D16" s="37">
        <v>4627.87</v>
      </c>
      <c r="E16" s="35">
        <f t="shared" si="0"/>
        <v>67.08370478281984</v>
      </c>
      <c r="F16" s="35">
        <f t="shared" si="1"/>
        <v>126.23414527699734</v>
      </c>
      <c r="G16" s="37">
        <v>4195.69</v>
      </c>
      <c r="H16" s="35">
        <f>$D:$D/$G:$G*100</f>
        <v>110.30057034718963</v>
      </c>
      <c r="I16" s="37">
        <v>633.74</v>
      </c>
    </row>
    <row r="17" spans="1:9" ht="56.25" customHeight="1">
      <c r="A17" s="10" t="s">
        <v>100</v>
      </c>
      <c r="B17" s="37">
        <v>196.8</v>
      </c>
      <c r="C17" s="52">
        <v>125.4</v>
      </c>
      <c r="D17" s="37">
        <v>124.95</v>
      </c>
      <c r="E17" s="35">
        <f t="shared" si="0"/>
        <v>63.49085365853659</v>
      </c>
      <c r="F17" s="35">
        <f t="shared" si="1"/>
        <v>99.64114832535886</v>
      </c>
      <c r="G17" s="37">
        <v>86.53</v>
      </c>
      <c r="H17" s="35">
        <f>$D:$D/$G:$G*100</f>
        <v>144.40078585461688</v>
      </c>
      <c r="I17" s="37">
        <v>15.88</v>
      </c>
    </row>
    <row r="18" spans="1:9" ht="55.5" customHeight="1">
      <c r="A18" s="10" t="s">
        <v>101</v>
      </c>
      <c r="B18" s="37">
        <v>15014.98</v>
      </c>
      <c r="C18" s="52">
        <v>7508.58</v>
      </c>
      <c r="D18" s="37">
        <v>9257.61</v>
      </c>
      <c r="E18" s="35">
        <f t="shared" si="0"/>
        <v>61.65582638138712</v>
      </c>
      <c r="F18" s="35">
        <f t="shared" si="1"/>
        <v>123.29375194777177</v>
      </c>
      <c r="G18" s="37">
        <v>6634.13</v>
      </c>
      <c r="H18" s="35">
        <f>$D:$D/$G:$G*100</f>
        <v>139.54520035030967</v>
      </c>
      <c r="I18" s="37">
        <v>1154</v>
      </c>
    </row>
    <row r="19" spans="1:9" ht="54" customHeight="1">
      <c r="A19" s="10" t="s">
        <v>102</v>
      </c>
      <c r="B19" s="37">
        <v>223.2</v>
      </c>
      <c r="C19" s="52">
        <v>74.4</v>
      </c>
      <c r="D19" s="37">
        <v>-372.25</v>
      </c>
      <c r="E19" s="35">
        <f t="shared" si="0"/>
        <v>-166.77867383512546</v>
      </c>
      <c r="F19" s="35">
        <v>0</v>
      </c>
      <c r="G19" s="37">
        <v>-35.43</v>
      </c>
      <c r="H19" s="35">
        <v>0</v>
      </c>
      <c r="I19" s="37">
        <v>-82.62</v>
      </c>
    </row>
    <row r="20" spans="1:9" ht="12.75">
      <c r="A20" s="8" t="s">
        <v>7</v>
      </c>
      <c r="B20" s="45">
        <f>B21+B22+B23</f>
        <v>42423.4</v>
      </c>
      <c r="C20" s="45">
        <f>C21+C22+C23</f>
        <v>29921.5</v>
      </c>
      <c r="D20" s="45">
        <f>D21+D22+D23</f>
        <v>29020.969999999998</v>
      </c>
      <c r="E20" s="35">
        <f t="shared" si="0"/>
        <v>68.4079305289062</v>
      </c>
      <c r="F20" s="35">
        <f aca="true" t="shared" si="2" ref="F20:F30">$D:$D/$C:$C*100</f>
        <v>96.9903581037047</v>
      </c>
      <c r="G20" s="45">
        <f>G21+G22+G23</f>
        <v>26837.43</v>
      </c>
      <c r="H20" s="35">
        <f aca="true" t="shared" si="3" ref="H20:H31">$D:$D/$G:$G*100</f>
        <v>108.13617399281526</v>
      </c>
      <c r="I20" s="45">
        <f>I21+I22+I23</f>
        <v>1011.6</v>
      </c>
    </row>
    <row r="21" spans="1:9" ht="18.75" customHeight="1">
      <c r="A21" s="5" t="s">
        <v>109</v>
      </c>
      <c r="B21" s="37">
        <v>41190.5</v>
      </c>
      <c r="C21" s="37">
        <v>29516.8</v>
      </c>
      <c r="D21" s="37">
        <v>28333.78</v>
      </c>
      <c r="E21" s="35">
        <f t="shared" si="0"/>
        <v>68.78717179932265</v>
      </c>
      <c r="F21" s="35">
        <f t="shared" si="2"/>
        <v>95.99204520815265</v>
      </c>
      <c r="G21" s="37">
        <v>26460.83</v>
      </c>
      <c r="H21" s="35">
        <f t="shared" si="3"/>
        <v>107.07819822734206</v>
      </c>
      <c r="I21" s="37">
        <v>1007.14</v>
      </c>
    </row>
    <row r="22" spans="1:9" ht="12.75">
      <c r="A22" s="3" t="s">
        <v>107</v>
      </c>
      <c r="B22" s="37">
        <v>270.6</v>
      </c>
      <c r="C22" s="37">
        <v>33.4</v>
      </c>
      <c r="D22" s="37">
        <v>330.52</v>
      </c>
      <c r="E22" s="35">
        <f t="shared" si="0"/>
        <v>122.14338507021432</v>
      </c>
      <c r="F22" s="35">
        <f t="shared" si="2"/>
        <v>989.5808383233533</v>
      </c>
      <c r="G22" s="37">
        <v>29.8</v>
      </c>
      <c r="H22" s="35">
        <f t="shared" si="3"/>
        <v>1109.1275167785234</v>
      </c>
      <c r="I22" s="37">
        <v>1.35</v>
      </c>
    </row>
    <row r="23" spans="1:9" ht="27" customHeight="1">
      <c r="A23" s="3" t="s">
        <v>108</v>
      </c>
      <c r="B23" s="37">
        <v>962.3</v>
      </c>
      <c r="C23" s="37">
        <v>371.3</v>
      </c>
      <c r="D23" s="37">
        <v>356.67</v>
      </c>
      <c r="E23" s="35">
        <f t="shared" si="0"/>
        <v>37.0643250545568</v>
      </c>
      <c r="F23" s="35">
        <f t="shared" si="2"/>
        <v>96.05978992728252</v>
      </c>
      <c r="G23" s="37">
        <v>346.8</v>
      </c>
      <c r="H23" s="35">
        <f t="shared" si="3"/>
        <v>102.84602076124567</v>
      </c>
      <c r="I23" s="37">
        <v>3.11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14093.96</v>
      </c>
      <c r="D24" s="45">
        <f>$25:$25+$26:$26</f>
        <v>12745.98</v>
      </c>
      <c r="E24" s="35">
        <f t="shared" si="0"/>
        <v>50.42979738631913</v>
      </c>
      <c r="F24" s="35">
        <f t="shared" si="2"/>
        <v>90.43576113455694</v>
      </c>
      <c r="G24" s="45">
        <f>$25:$25+$26:$26</f>
        <v>12114.98</v>
      </c>
      <c r="H24" s="35">
        <f t="shared" si="3"/>
        <v>105.2084279132116</v>
      </c>
      <c r="I24" s="45">
        <f>$25:$25+$26:$26</f>
        <v>1229.21</v>
      </c>
    </row>
    <row r="25" spans="1:9" ht="12.75">
      <c r="A25" s="3" t="s">
        <v>9</v>
      </c>
      <c r="B25" s="37">
        <v>7385.4</v>
      </c>
      <c r="C25" s="37">
        <v>3328.96</v>
      </c>
      <c r="D25" s="37">
        <v>3336.17</v>
      </c>
      <c r="E25" s="35">
        <f t="shared" si="0"/>
        <v>45.17250250494219</v>
      </c>
      <c r="F25" s="35">
        <f t="shared" si="2"/>
        <v>100.21658415841583</v>
      </c>
      <c r="G25" s="37">
        <v>2987.95</v>
      </c>
      <c r="H25" s="35">
        <f t="shared" si="3"/>
        <v>111.65414414565171</v>
      </c>
      <c r="I25" s="37">
        <v>530.04</v>
      </c>
    </row>
    <row r="26" spans="1:9" ht="12.75">
      <c r="A26" s="3" t="s">
        <v>10</v>
      </c>
      <c r="B26" s="37">
        <v>17889.3</v>
      </c>
      <c r="C26" s="37">
        <v>10765</v>
      </c>
      <c r="D26" s="37">
        <v>9409.81</v>
      </c>
      <c r="E26" s="35">
        <f t="shared" si="0"/>
        <v>52.600213535465336</v>
      </c>
      <c r="F26" s="35">
        <f t="shared" si="2"/>
        <v>87.4111472364143</v>
      </c>
      <c r="G26" s="37">
        <v>9127.03</v>
      </c>
      <c r="H26" s="35">
        <f t="shared" si="3"/>
        <v>103.09826964521864</v>
      </c>
      <c r="I26" s="37">
        <v>699.17</v>
      </c>
    </row>
    <row r="27" spans="1:9" ht="12.75">
      <c r="A27" s="6" t="s">
        <v>11</v>
      </c>
      <c r="B27" s="45">
        <f>B28+B29+B30</f>
        <v>21506.7</v>
      </c>
      <c r="C27" s="45">
        <f>C28+C29+C30</f>
        <v>13375.05</v>
      </c>
      <c r="D27" s="45">
        <f>D28+D29+D30</f>
        <v>11256.33</v>
      </c>
      <c r="E27" s="35">
        <f t="shared" si="0"/>
        <v>52.33871305221164</v>
      </c>
      <c r="F27" s="35">
        <f t="shared" si="2"/>
        <v>84.15916202182422</v>
      </c>
      <c r="G27" s="45">
        <f>G28+G29+G30</f>
        <v>8555.33</v>
      </c>
      <c r="H27" s="35">
        <f t="shared" si="3"/>
        <v>131.57096219549683</v>
      </c>
      <c r="I27" s="45">
        <f>I28+I29+I30</f>
        <v>1442.76</v>
      </c>
    </row>
    <row r="28" spans="1:9" ht="25.5">
      <c r="A28" s="3" t="s">
        <v>12</v>
      </c>
      <c r="B28" s="37">
        <v>21430.7</v>
      </c>
      <c r="C28" s="37">
        <v>13357.05</v>
      </c>
      <c r="D28" s="37">
        <v>11209.73</v>
      </c>
      <c r="E28" s="35">
        <f t="shared" si="0"/>
        <v>52.306877516833325</v>
      </c>
      <c r="F28" s="35">
        <f t="shared" si="2"/>
        <v>83.92369572622698</v>
      </c>
      <c r="G28" s="37">
        <v>8504.33</v>
      </c>
      <c r="H28" s="35">
        <f t="shared" si="3"/>
        <v>131.81202987184176</v>
      </c>
      <c r="I28" s="37">
        <v>1436.76</v>
      </c>
    </row>
    <row r="29" spans="1:9" ht="25.5">
      <c r="A29" s="5" t="s">
        <v>111</v>
      </c>
      <c r="B29" s="37">
        <v>58</v>
      </c>
      <c r="C29" s="37">
        <v>0</v>
      </c>
      <c r="D29" s="37">
        <v>40.6</v>
      </c>
      <c r="E29" s="35">
        <f t="shared" si="0"/>
        <v>70</v>
      </c>
      <c r="F29" s="35" t="e">
        <f t="shared" si="2"/>
        <v>#DIV/0!</v>
      </c>
      <c r="G29" s="37">
        <v>36</v>
      </c>
      <c r="H29" s="35">
        <f t="shared" si="3"/>
        <v>112.77777777777777</v>
      </c>
      <c r="I29" s="37">
        <v>8</v>
      </c>
    </row>
    <row r="30" spans="1:9" ht="25.5">
      <c r="A30" s="3" t="s">
        <v>110</v>
      </c>
      <c r="B30" s="37">
        <v>18</v>
      </c>
      <c r="C30" s="37">
        <v>18</v>
      </c>
      <c r="D30" s="37">
        <v>6</v>
      </c>
      <c r="E30" s="35">
        <f t="shared" si="0"/>
        <v>33.33333333333333</v>
      </c>
      <c r="F30" s="35">
        <f t="shared" si="2"/>
        <v>33.33333333333333</v>
      </c>
      <c r="G30" s="37">
        <v>15</v>
      </c>
      <c r="H30" s="35">
        <f t="shared" si="3"/>
        <v>40</v>
      </c>
      <c r="I30" s="37">
        <v>-2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0.27</v>
      </c>
      <c r="H31" s="35">
        <f t="shared" si="3"/>
        <v>-66.66666666666666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0.26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36504.5</v>
      </c>
      <c r="D34" s="45">
        <f>D35+D38+D39</f>
        <v>37413.49</v>
      </c>
      <c r="E34" s="35">
        <f aca="true" t="shared" si="4" ref="E34:E42">$D:$D/$B:$B*100</f>
        <v>63.7623068860617</v>
      </c>
      <c r="F34" s="35">
        <f aca="true" t="shared" si="5" ref="F34:F42">$D:$D/$C:$C*100</f>
        <v>102.49007656590283</v>
      </c>
      <c r="G34" s="45">
        <f>G35+G38+G39</f>
        <v>35924.07</v>
      </c>
      <c r="H34" s="35">
        <f aca="true" t="shared" si="6" ref="H34:H47">$D:$D/$G:$G*100</f>
        <v>104.14602243008657</v>
      </c>
      <c r="I34" s="45">
        <f>I35+I38+I39</f>
        <v>3389.12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35050.5</v>
      </c>
      <c r="D35" s="37">
        <f>D36+D37</f>
        <v>35520.77</v>
      </c>
      <c r="E35" s="35">
        <f t="shared" si="4"/>
        <v>62.15194701801352</v>
      </c>
      <c r="F35" s="35">
        <f t="shared" si="5"/>
        <v>101.34169270053208</v>
      </c>
      <c r="G35" s="37">
        <v>34423.19</v>
      </c>
      <c r="H35" s="35">
        <f t="shared" si="6"/>
        <v>103.18849008473647</v>
      </c>
      <c r="I35" s="37">
        <f>I36+I37</f>
        <v>3369.29</v>
      </c>
    </row>
    <row r="36" spans="1:9" ht="81.75" customHeight="1">
      <c r="A36" s="1" t="s">
        <v>115</v>
      </c>
      <c r="B36" s="37">
        <v>35543.9</v>
      </c>
      <c r="C36" s="37">
        <v>21329.5</v>
      </c>
      <c r="D36" s="37">
        <v>20710.85</v>
      </c>
      <c r="E36" s="35">
        <f t="shared" si="4"/>
        <v>58.26836672396669</v>
      </c>
      <c r="F36" s="35">
        <f t="shared" si="5"/>
        <v>97.09955695163974</v>
      </c>
      <c r="G36" s="37">
        <v>20727.09</v>
      </c>
      <c r="H36" s="35">
        <f t="shared" si="6"/>
        <v>99.92164843207608</v>
      </c>
      <c r="I36" s="37">
        <v>1821.31</v>
      </c>
    </row>
    <row r="37" spans="1:9" ht="76.5">
      <c r="A37" s="3" t="s">
        <v>116</v>
      </c>
      <c r="B37" s="37">
        <v>21607.6</v>
      </c>
      <c r="C37" s="37">
        <v>13721</v>
      </c>
      <c r="D37" s="37">
        <v>14809.92</v>
      </c>
      <c r="E37" s="35">
        <f t="shared" si="4"/>
        <v>68.54032840296934</v>
      </c>
      <c r="F37" s="35">
        <f t="shared" si="5"/>
        <v>107.93615625683259</v>
      </c>
      <c r="G37" s="37">
        <v>13696.1</v>
      </c>
      <c r="H37" s="35">
        <f t="shared" si="6"/>
        <v>108.13238805207321</v>
      </c>
      <c r="I37" s="37">
        <v>1547.98</v>
      </c>
    </row>
    <row r="38" spans="1:9" ht="51">
      <c r="A38" s="5" t="s">
        <v>117</v>
      </c>
      <c r="B38" s="37">
        <v>1525</v>
      </c>
      <c r="C38" s="37">
        <v>1454</v>
      </c>
      <c r="D38" s="37">
        <v>1665.1</v>
      </c>
      <c r="E38" s="35">
        <f t="shared" si="4"/>
        <v>109.18688524590164</v>
      </c>
      <c r="F38" s="35">
        <f t="shared" si="5"/>
        <v>114.51856946354881</v>
      </c>
      <c r="G38" s="37">
        <v>1500.88</v>
      </c>
      <c r="H38" s="35">
        <f t="shared" si="6"/>
        <v>110.94158093918234</v>
      </c>
      <c r="I38" s="37">
        <v>0</v>
      </c>
    </row>
    <row r="39" spans="1:9" ht="76.5">
      <c r="A39" s="60" t="s">
        <v>158</v>
      </c>
      <c r="B39" s="37"/>
      <c r="C39" s="37">
        <v>0</v>
      </c>
      <c r="D39" s="37">
        <v>227.62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19.83</v>
      </c>
    </row>
    <row r="40" spans="1:9" ht="25.5">
      <c r="A40" s="4" t="s">
        <v>15</v>
      </c>
      <c r="B40" s="36">
        <v>1100.2</v>
      </c>
      <c r="C40" s="36">
        <v>921.4</v>
      </c>
      <c r="D40" s="36">
        <v>428.82</v>
      </c>
      <c r="E40" s="35">
        <f t="shared" si="4"/>
        <v>38.976549718233045</v>
      </c>
      <c r="F40" s="35">
        <f t="shared" si="5"/>
        <v>46.54004775341871</v>
      </c>
      <c r="G40" s="36">
        <v>1052.23</v>
      </c>
      <c r="H40" s="35">
        <f t="shared" si="6"/>
        <v>40.753447440198435</v>
      </c>
      <c r="I40" s="36">
        <v>3.32</v>
      </c>
    </row>
    <row r="41" spans="1:9" ht="25.5">
      <c r="A41" s="12" t="s">
        <v>123</v>
      </c>
      <c r="B41" s="36">
        <v>3575.8</v>
      </c>
      <c r="C41" s="36">
        <v>3018.4</v>
      </c>
      <c r="D41" s="36">
        <v>3300.1</v>
      </c>
      <c r="E41" s="35">
        <f t="shared" si="4"/>
        <v>92.28983723921918</v>
      </c>
      <c r="F41" s="35">
        <f t="shared" si="5"/>
        <v>109.33275907765703</v>
      </c>
      <c r="G41" s="36">
        <v>565.77</v>
      </c>
      <c r="H41" s="35">
        <f t="shared" si="6"/>
        <v>583.2935645226859</v>
      </c>
      <c r="I41" s="36">
        <v>106.78</v>
      </c>
    </row>
    <row r="42" spans="1:9" ht="25.5">
      <c r="A42" s="8" t="s">
        <v>16</v>
      </c>
      <c r="B42" s="45">
        <f>B43+B44+B45</f>
        <v>9967.8</v>
      </c>
      <c r="C42" s="45">
        <f>C43+C44+C45</f>
        <v>1100</v>
      </c>
      <c r="D42" s="45">
        <f>D43+D44+D45</f>
        <v>3938.45</v>
      </c>
      <c r="E42" s="35">
        <f t="shared" si="4"/>
        <v>39.51172776339814</v>
      </c>
      <c r="F42" s="35">
        <f t="shared" si="5"/>
        <v>358.0409090909091</v>
      </c>
      <c r="G42" s="45">
        <f>G43+G44+G45</f>
        <v>3175.65</v>
      </c>
      <c r="H42" s="35">
        <f t="shared" si="6"/>
        <v>124.02027931289656</v>
      </c>
      <c r="I42" s="45">
        <f>I43+I44+I45</f>
        <v>325.32</v>
      </c>
    </row>
    <row r="43" spans="1:9" ht="12.75">
      <c r="A43" s="3" t="s">
        <v>119</v>
      </c>
      <c r="B43" s="37">
        <v>0</v>
      </c>
      <c r="C43" s="37">
        <v>0</v>
      </c>
      <c r="D43" s="37">
        <v>37.57</v>
      </c>
      <c r="E43" s="35">
        <v>0</v>
      </c>
      <c r="F43" s="35">
        <v>0</v>
      </c>
      <c r="G43" s="37">
        <v>75.76</v>
      </c>
      <c r="H43" s="35">
        <f t="shared" si="6"/>
        <v>49.59081309398099</v>
      </c>
      <c r="I43" s="37">
        <v>0.54</v>
      </c>
    </row>
    <row r="44" spans="1:9" ht="68.25" customHeight="1">
      <c r="A44" s="3" t="s">
        <v>120</v>
      </c>
      <c r="B44" s="37">
        <v>8567.8</v>
      </c>
      <c r="C44" s="37">
        <v>0</v>
      </c>
      <c r="D44" s="37">
        <v>443.18</v>
      </c>
      <c r="E44" s="35">
        <v>0</v>
      </c>
      <c r="F44" s="35">
        <v>0</v>
      </c>
      <c r="G44" s="37">
        <v>315.29</v>
      </c>
      <c r="H44" s="35">
        <f t="shared" si="6"/>
        <v>140.5626566018586</v>
      </c>
      <c r="I44" s="37">
        <v>8.2</v>
      </c>
    </row>
    <row r="45" spans="1:9" ht="12.75">
      <c r="A45" s="51" t="s">
        <v>118</v>
      </c>
      <c r="B45" s="37">
        <v>1400</v>
      </c>
      <c r="C45" s="37">
        <v>1100</v>
      </c>
      <c r="D45" s="37">
        <v>3457.7</v>
      </c>
      <c r="E45" s="35">
        <f aca="true" t="shared" si="7" ref="E45:E53">$D:$D/$B:$B*100</f>
        <v>246.9785714285714</v>
      </c>
      <c r="F45" s="35">
        <f aca="true" t="shared" si="8" ref="F45:F51">$D:$D/$C:$C*100</f>
        <v>314.3363636363636</v>
      </c>
      <c r="G45" s="37">
        <v>2784.6</v>
      </c>
      <c r="H45" s="35">
        <f t="shared" si="6"/>
        <v>124.17223299576241</v>
      </c>
      <c r="I45" s="37">
        <v>316.58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7572.2</v>
      </c>
      <c r="D46" s="45">
        <f>D47+D48+D49+D50+D51+D52+D53+D55+D56+D57+D58+D54</f>
        <v>6564.719999999999</v>
      </c>
      <c r="E46" s="35">
        <f t="shared" si="7"/>
        <v>59.55745066908595</v>
      </c>
      <c r="F46" s="35">
        <f t="shared" si="8"/>
        <v>86.69501597950396</v>
      </c>
      <c r="G46" s="45">
        <f>G47+G48+G49+G50+G51+G52+G53+G55+G56+G57+G58</f>
        <v>7238.200000000001</v>
      </c>
      <c r="H46" s="35">
        <f t="shared" si="6"/>
        <v>90.69547677599401</v>
      </c>
      <c r="I46" s="45">
        <f>I47+I48+I49+I50+I51+I52+I53+I55+I56+I57+I58</f>
        <v>950</v>
      </c>
    </row>
    <row r="47" spans="1:9" ht="25.5">
      <c r="A47" s="3" t="s">
        <v>18</v>
      </c>
      <c r="B47" s="37">
        <v>231.5</v>
      </c>
      <c r="C47" s="37">
        <v>149.05</v>
      </c>
      <c r="D47" s="37">
        <v>136.97</v>
      </c>
      <c r="E47" s="35">
        <f t="shared" si="7"/>
        <v>59.166306695464364</v>
      </c>
      <c r="F47" s="35">
        <f t="shared" si="8"/>
        <v>91.89533713518952</v>
      </c>
      <c r="G47" s="37">
        <v>148.38</v>
      </c>
      <c r="H47" s="35">
        <f t="shared" si="6"/>
        <v>92.31028440490633</v>
      </c>
      <c r="I47" s="37">
        <v>15.68</v>
      </c>
    </row>
    <row r="48" spans="1:9" ht="63.75">
      <c r="A48" s="3" t="s">
        <v>150</v>
      </c>
      <c r="B48" s="37">
        <v>140</v>
      </c>
      <c r="C48" s="37">
        <v>63</v>
      </c>
      <c r="D48" s="37">
        <v>231.05</v>
      </c>
      <c r="E48" s="35">
        <f t="shared" si="7"/>
        <v>165.03571428571428</v>
      </c>
      <c r="F48" s="35">
        <f t="shared" si="8"/>
        <v>366.7460317460318</v>
      </c>
      <c r="G48" s="37">
        <v>61.94</v>
      </c>
      <c r="H48" s="35">
        <v>0</v>
      </c>
      <c r="I48" s="37">
        <v>77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125.62</v>
      </c>
      <c r="E49" s="35">
        <f t="shared" si="7"/>
        <v>209.36666666666665</v>
      </c>
      <c r="F49" s="35">
        <f t="shared" si="8"/>
        <v>966.3076923076924</v>
      </c>
      <c r="G49" s="37">
        <v>48.83</v>
      </c>
      <c r="H49" s="35">
        <f>$D:$D/$G:$G*100</f>
        <v>257.2598812205611</v>
      </c>
      <c r="I49" s="37">
        <v>13.09</v>
      </c>
    </row>
    <row r="50" spans="1:9" ht="38.25">
      <c r="A50" s="3" t="s">
        <v>19</v>
      </c>
      <c r="B50" s="37">
        <v>447</v>
      </c>
      <c r="C50" s="37">
        <v>297.5</v>
      </c>
      <c r="D50" s="37">
        <v>481.29</v>
      </c>
      <c r="E50" s="35">
        <f t="shared" si="7"/>
        <v>107.67114093959731</v>
      </c>
      <c r="F50" s="35">
        <f t="shared" si="8"/>
        <v>161.77815126050422</v>
      </c>
      <c r="G50" s="37">
        <v>375.26</v>
      </c>
      <c r="H50" s="35">
        <f>$D:$D/$G:$G*100</f>
        <v>128.255076480307</v>
      </c>
      <c r="I50" s="37">
        <v>71.92</v>
      </c>
    </row>
    <row r="51" spans="1:9" ht="63.75">
      <c r="A51" s="3" t="s">
        <v>20</v>
      </c>
      <c r="B51" s="37">
        <v>2332</v>
      </c>
      <c r="C51" s="37">
        <v>1766.6</v>
      </c>
      <c r="D51" s="37">
        <v>1786.68</v>
      </c>
      <c r="E51" s="35">
        <f t="shared" si="7"/>
        <v>76.61578044596912</v>
      </c>
      <c r="F51" s="35">
        <f t="shared" si="8"/>
        <v>101.13664666591194</v>
      </c>
      <c r="G51" s="37">
        <v>1710.33</v>
      </c>
      <c r="H51" s="35">
        <f>$D:$D/$G:$G*100</f>
        <v>104.4640507972146</v>
      </c>
      <c r="I51" s="37">
        <v>398.45</v>
      </c>
    </row>
    <row r="52" spans="1:9" ht="25.5">
      <c r="A52" s="3" t="s">
        <v>21</v>
      </c>
      <c r="B52" s="37">
        <v>0</v>
      </c>
      <c r="C52" s="37">
        <v>0</v>
      </c>
      <c r="D52" s="37">
        <v>119.85</v>
      </c>
      <c r="E52" s="35" t="e">
        <f t="shared" si="7"/>
        <v>#DIV/0!</v>
      </c>
      <c r="F52" s="35">
        <v>0</v>
      </c>
      <c r="G52" s="37">
        <v>0</v>
      </c>
      <c r="H52" s="35">
        <v>0</v>
      </c>
      <c r="I52" s="37">
        <v>97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2909.85</v>
      </c>
      <c r="D56" s="37">
        <v>1672.92</v>
      </c>
      <c r="E56" s="35">
        <f t="shared" si="9"/>
        <v>39.15278037820633</v>
      </c>
      <c r="F56" s="35">
        <f t="shared" si="10"/>
        <v>57.491623279550495</v>
      </c>
      <c r="G56" s="37">
        <v>2989.22</v>
      </c>
      <c r="H56" s="35">
        <v>0</v>
      </c>
      <c r="I56" s="37">
        <v>122.8</v>
      </c>
    </row>
    <row r="57" spans="1:9" ht="63.75">
      <c r="A57" s="3" t="s">
        <v>95</v>
      </c>
      <c r="B57" s="37">
        <v>17</v>
      </c>
      <c r="C57" s="37">
        <v>14.5</v>
      </c>
      <c r="D57" s="37">
        <v>14.71</v>
      </c>
      <c r="E57" s="35">
        <f t="shared" si="9"/>
        <v>86.52941176470588</v>
      </c>
      <c r="F57" s="35">
        <f t="shared" si="10"/>
        <v>101.44827586206897</v>
      </c>
      <c r="G57" s="37">
        <v>15.5</v>
      </c>
      <c r="H57" s="35">
        <v>0</v>
      </c>
      <c r="I57" s="37">
        <v>2.82</v>
      </c>
    </row>
    <row r="58" spans="1:9" ht="38.25">
      <c r="A58" s="3" t="s">
        <v>23</v>
      </c>
      <c r="B58" s="37">
        <v>3331.2</v>
      </c>
      <c r="C58" s="37">
        <v>2167.7</v>
      </c>
      <c r="D58" s="37">
        <v>1991.04</v>
      </c>
      <c r="E58" s="35">
        <f t="shared" si="9"/>
        <v>59.76945244956773</v>
      </c>
      <c r="F58" s="35">
        <f t="shared" si="10"/>
        <v>91.85034829542835</v>
      </c>
      <c r="G58" s="37">
        <v>1712.44</v>
      </c>
      <c r="H58" s="35">
        <f>$D:$D/$G:$G*100</f>
        <v>116.26918315386231</v>
      </c>
      <c r="I58" s="37">
        <v>151.24</v>
      </c>
    </row>
    <row r="59" spans="1:9" ht="12.75">
      <c r="A59" s="6" t="s">
        <v>24</v>
      </c>
      <c r="B59" s="36">
        <v>130</v>
      </c>
      <c r="C59" s="36">
        <v>85.9</v>
      </c>
      <c r="D59" s="36">
        <v>1075.27</v>
      </c>
      <c r="E59" s="35">
        <f t="shared" si="9"/>
        <v>827.1307692307693</v>
      </c>
      <c r="F59" s="35">
        <f t="shared" si="10"/>
        <v>1251.7694994179276</v>
      </c>
      <c r="G59" s="36">
        <v>478.34</v>
      </c>
      <c r="H59" s="35">
        <f>$D:$D/$G:$G*100</f>
        <v>224.7919889618263</v>
      </c>
      <c r="I59" s="36">
        <v>205.55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255044.38999999998</v>
      </c>
      <c r="D60" s="45">
        <f>D7+D15+D20+D24+D27+D31+D34+D40+D41+D42+D59+D46</f>
        <v>240980.11000000002</v>
      </c>
      <c r="E60" s="35">
        <f t="shared" si="9"/>
        <v>57.576744128592814</v>
      </c>
      <c r="F60" s="35">
        <f t="shared" si="10"/>
        <v>94.48555602418858</v>
      </c>
      <c r="G60" s="45">
        <f>G7+G15+G20+G24+G27+G31+G34+G40+G41+G42+G59+G46</f>
        <v>266660.91</v>
      </c>
      <c r="H60" s="35">
        <f>$D:$D/$G:$G*100</f>
        <v>90.36949210141076</v>
      </c>
      <c r="I60" s="45">
        <f>I7+I15+I20+I24+I27+I31+I34+I40+I41+I42+I59+I46</f>
        <v>23231.479999999996</v>
      </c>
    </row>
    <row r="61" spans="1:9" ht="12.75">
      <c r="A61" s="8" t="s">
        <v>26</v>
      </c>
      <c r="B61" s="45">
        <f>B62+B67</f>
        <v>1407590.3500000003</v>
      </c>
      <c r="C61" s="45">
        <f>C62+C67</f>
        <v>901891.71</v>
      </c>
      <c r="D61" s="45">
        <f>D62+D67</f>
        <v>853957.7899999999</v>
      </c>
      <c r="E61" s="35">
        <f t="shared" si="9"/>
        <v>60.66806226683777</v>
      </c>
      <c r="F61" s="35">
        <f t="shared" si="10"/>
        <v>94.68518010881816</v>
      </c>
      <c r="G61" s="45">
        <f>G62+G67</f>
        <v>830335.8400000001</v>
      </c>
      <c r="H61" s="35">
        <f>$D:$D/$G:$G*100</f>
        <v>102.8448669637095</v>
      </c>
      <c r="I61" s="45">
        <f>I62+I67</f>
        <v>76544.04000000001</v>
      </c>
    </row>
    <row r="62" spans="1:9" ht="25.5">
      <c r="A62" s="8" t="s">
        <v>27</v>
      </c>
      <c r="B62" s="45">
        <f>B63+B64+B65+B66</f>
        <v>1410589.2400000002</v>
      </c>
      <c r="C62" s="45">
        <f>C63+C64+C65+C66</f>
        <v>904890.6</v>
      </c>
      <c r="D62" s="45">
        <f>D63+D64+D65+D66</f>
        <v>857666.1</v>
      </c>
      <c r="E62" s="35">
        <f t="shared" si="9"/>
        <v>60.801973790754275</v>
      </c>
      <c r="F62" s="35">
        <f t="shared" si="10"/>
        <v>94.78119233418934</v>
      </c>
      <c r="G62" s="45">
        <f>G63+G64+G65+G66</f>
        <v>838371.3400000001</v>
      </c>
      <c r="H62" s="35">
        <f>$D:$D/$G:$G*100</f>
        <v>102.30145749018567</v>
      </c>
      <c r="I62" s="45">
        <f>I63+I64+I65+I66</f>
        <v>76602.74</v>
      </c>
    </row>
    <row r="63" spans="1:9" ht="12.75">
      <c r="A63" s="3" t="s">
        <v>28</v>
      </c>
      <c r="B63" s="37">
        <v>276586.7</v>
      </c>
      <c r="C63" s="37">
        <v>228097.9</v>
      </c>
      <c r="D63" s="37">
        <v>228097.9</v>
      </c>
      <c r="E63" s="35">
        <f t="shared" si="9"/>
        <v>82.46886057789474</v>
      </c>
      <c r="F63" s="35">
        <f t="shared" si="10"/>
        <v>100</v>
      </c>
      <c r="G63" s="37">
        <v>197132.4</v>
      </c>
      <c r="H63" s="35">
        <v>0</v>
      </c>
      <c r="I63" s="37">
        <v>17631</v>
      </c>
    </row>
    <row r="64" spans="1:9" ht="12.75">
      <c r="A64" s="3" t="s">
        <v>29</v>
      </c>
      <c r="B64" s="37">
        <v>492653.4</v>
      </c>
      <c r="C64" s="37">
        <v>249633.32</v>
      </c>
      <c r="D64" s="37">
        <v>236884.71</v>
      </c>
      <c r="E64" s="35">
        <f t="shared" si="9"/>
        <v>48.083441624476755</v>
      </c>
      <c r="F64" s="35">
        <f t="shared" si="10"/>
        <v>94.89306555711391</v>
      </c>
      <c r="G64" s="37">
        <v>82495.74</v>
      </c>
      <c r="H64" s="35">
        <v>0</v>
      </c>
      <c r="I64" s="37">
        <v>27587.52</v>
      </c>
    </row>
    <row r="65" spans="1:9" ht="12.75">
      <c r="A65" s="3" t="s">
        <v>30</v>
      </c>
      <c r="B65" s="37">
        <v>641341.64</v>
      </c>
      <c r="C65" s="37">
        <v>427151.88</v>
      </c>
      <c r="D65" s="37">
        <v>392683.49</v>
      </c>
      <c r="E65" s="35">
        <f t="shared" si="9"/>
        <v>61.228441365509966</v>
      </c>
      <c r="F65" s="35">
        <f t="shared" si="10"/>
        <v>91.93064771247172</v>
      </c>
      <c r="G65" s="37">
        <v>557675.52</v>
      </c>
      <c r="H65" s="35">
        <f>$D:$D/$G:$G*100</f>
        <v>70.4143316170665</v>
      </c>
      <c r="I65" s="37">
        <v>31384.22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-3708.31</v>
      </c>
      <c r="E67" s="35">
        <f t="shared" si="9"/>
        <v>123.65608608518485</v>
      </c>
      <c r="F67" s="35">
        <v>0</v>
      </c>
      <c r="G67" s="36">
        <v>-8035.5</v>
      </c>
      <c r="H67" s="35">
        <f>$D:$D/$G:$G*100</f>
        <v>46.14908842013565</v>
      </c>
      <c r="I67" s="36">
        <v>-58.7</v>
      </c>
    </row>
    <row r="68" spans="1:9" ht="12.75">
      <c r="A68" s="6" t="s">
        <v>32</v>
      </c>
      <c r="B68" s="45">
        <f>B61+B60</f>
        <v>1826127.5800000003</v>
      </c>
      <c r="C68" s="45">
        <f>C61+C60</f>
        <v>1156936.0999999999</v>
      </c>
      <c r="D68" s="45">
        <f>D61+D60</f>
        <v>1094937.9</v>
      </c>
      <c r="E68" s="35">
        <f t="shared" si="9"/>
        <v>59.95955112840472</v>
      </c>
      <c r="F68" s="35">
        <f>$D:$D/$C:$C*100</f>
        <v>94.64117335434516</v>
      </c>
      <c r="G68" s="45">
        <f>G61+G60</f>
        <v>1096996.75</v>
      </c>
      <c r="H68" s="35">
        <f>$D:$D/$G:$G*100</f>
        <v>99.81231940750963</v>
      </c>
      <c r="I68" s="45">
        <f>I61+I60</f>
        <v>99775.52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0</v>
      </c>
      <c r="C70" s="45">
        <f>C71+C72+C73+C74+C75+C76+C77+C78</f>
        <v>0</v>
      </c>
      <c r="D70" s="45">
        <f>D71+D72+D73+D74+D75+D76+D77+D78</f>
        <v>0</v>
      </c>
      <c r="E70" s="35" t="e">
        <f>$D:$D/$B:$B*100</f>
        <v>#DIV/0!</v>
      </c>
      <c r="F70" s="35" t="e">
        <f>$D:$D/$C:$C*100</f>
        <v>#DIV/0!</v>
      </c>
      <c r="G70" s="45">
        <f>G71+G72+G73+G74+G75+G76+G77+G78</f>
        <v>0</v>
      </c>
      <c r="H70" s="35" t="e">
        <f>$D:$D/$G:$G*100</f>
        <v>#DIV/0!</v>
      </c>
      <c r="I70" s="45">
        <f>I71+I72+I73+I74+I75+I76+I77+I78</f>
        <v>0</v>
      </c>
    </row>
    <row r="71" spans="1:9" ht="14.25" customHeight="1">
      <c r="A71" s="14" t="s">
        <v>36</v>
      </c>
      <c r="B71" s="46"/>
      <c r="C71" s="46"/>
      <c r="D71" s="46"/>
      <c r="E71" s="38" t="e">
        <f>$D:$D/$B:$B*100</f>
        <v>#DIV/0!</v>
      </c>
      <c r="F71" s="38" t="e">
        <f>$D:$D/$C:$C*100</f>
        <v>#DIV/0!</v>
      </c>
      <c r="G71" s="46"/>
      <c r="H71" s="38" t="e">
        <f>$D:$D/$G:$G*100</f>
        <v>#DIV/0!</v>
      </c>
      <c r="I71" s="46"/>
    </row>
    <row r="72" spans="1:9" ht="12.75">
      <c r="A72" s="14" t="s">
        <v>37</v>
      </c>
      <c r="B72" s="46"/>
      <c r="C72" s="46"/>
      <c r="D72" s="46"/>
      <c r="E72" s="38" t="e">
        <f>$D:$D/$B:$B*100</f>
        <v>#DIV/0!</v>
      </c>
      <c r="F72" s="38" t="e">
        <f>$D:$D/$C:$C*100</f>
        <v>#DIV/0!</v>
      </c>
      <c r="G72" s="46"/>
      <c r="H72" s="38" t="e">
        <f>$D:$D/$G:$G*100</f>
        <v>#DIV/0!</v>
      </c>
      <c r="I72" s="46"/>
    </row>
    <row r="73" spans="1:9" ht="25.5">
      <c r="A73" s="14" t="s">
        <v>38</v>
      </c>
      <c r="B73" s="46"/>
      <c r="C73" s="46"/>
      <c r="D73" s="46"/>
      <c r="E73" s="38" t="e">
        <f>$D:$D/$B:$B*100</f>
        <v>#DIV/0!</v>
      </c>
      <c r="F73" s="38" t="e">
        <f>$D:$D/$C:$C*100</f>
        <v>#DIV/0!</v>
      </c>
      <c r="G73" s="46"/>
      <c r="H73" s="38" t="e">
        <f>$D:$D/$G:$G*100</f>
        <v>#DIV/0!</v>
      </c>
      <c r="I73" s="46"/>
    </row>
    <row r="74" spans="1:9" ht="12.75">
      <c r="A74" s="14" t="s">
        <v>84</v>
      </c>
      <c r="B74" s="37"/>
      <c r="C74" s="37"/>
      <c r="D74" s="37"/>
      <c r="E74" s="38">
        <v>0</v>
      </c>
      <c r="F74" s="38">
        <v>0</v>
      </c>
      <c r="G74" s="37"/>
      <c r="H74" s="38">
        <v>0</v>
      </c>
      <c r="I74" s="37"/>
    </row>
    <row r="75" spans="1:9" ht="25.5">
      <c r="A75" s="3" t="s">
        <v>39</v>
      </c>
      <c r="B75" s="46"/>
      <c r="C75" s="46"/>
      <c r="D75" s="46"/>
      <c r="E75" s="38" t="e">
        <f>$D:$D/$B:$B*100</f>
        <v>#DIV/0!</v>
      </c>
      <c r="F75" s="38" t="e">
        <f>$D:$D/$C:$C*100</f>
        <v>#DIV/0!</v>
      </c>
      <c r="G75" s="46"/>
      <c r="H75" s="38" t="e">
        <f>$D:$D/$G:$G*100</f>
        <v>#DIV/0!</v>
      </c>
      <c r="I75" s="46"/>
    </row>
    <row r="76" spans="1:9" ht="12.75">
      <c r="A76" s="14" t="s">
        <v>40</v>
      </c>
      <c r="B76" s="46"/>
      <c r="C76" s="46"/>
      <c r="D76" s="46"/>
      <c r="E76" s="38">
        <v>0</v>
      </c>
      <c r="F76" s="38">
        <v>0</v>
      </c>
      <c r="G76" s="46"/>
      <c r="H76" s="38">
        <v>0</v>
      </c>
      <c r="I76" s="46"/>
    </row>
    <row r="77" spans="1:9" ht="12.75">
      <c r="A77" s="14" t="s">
        <v>41</v>
      </c>
      <c r="B77" s="46"/>
      <c r="C77" s="46"/>
      <c r="D77" s="46"/>
      <c r="E77" s="38" t="e">
        <f>$D:$D/$B:$B*100</f>
        <v>#DIV/0!</v>
      </c>
      <c r="F77" s="38">
        <v>0</v>
      </c>
      <c r="G77" s="46"/>
      <c r="H77" s="38">
        <v>0</v>
      </c>
      <c r="I77" s="46"/>
    </row>
    <row r="78" spans="1:9" ht="12.75">
      <c r="A78" s="3" t="s">
        <v>42</v>
      </c>
      <c r="B78" s="46"/>
      <c r="C78" s="46"/>
      <c r="D78" s="46"/>
      <c r="E78" s="38" t="e">
        <f>$D:$D/$B:$B*100</f>
        <v>#DIV/0!</v>
      </c>
      <c r="F78" s="38" t="e">
        <f>$D:$D/$C:$C*100</f>
        <v>#DIV/0!</v>
      </c>
      <c r="G78" s="46"/>
      <c r="H78" s="38" t="e">
        <f>$D:$D/$G:$G*100</f>
        <v>#DIV/0!</v>
      </c>
      <c r="I78" s="46"/>
    </row>
    <row r="79" spans="1:9" ht="12.75">
      <c r="A79" s="13" t="s">
        <v>43</v>
      </c>
      <c r="B79" s="36"/>
      <c r="C79" s="36"/>
      <c r="D79" s="36"/>
      <c r="E79" s="35" t="e">
        <f>$D:$D/$B:$B*100</f>
        <v>#DIV/0!</v>
      </c>
      <c r="F79" s="35" t="e">
        <f>$D:$D/$C:$C*100</f>
        <v>#DIV/0!</v>
      </c>
      <c r="G79" s="36"/>
      <c r="H79" s="35" t="e">
        <f>$D:$D/$G:$G*100</f>
        <v>#DIV/0!</v>
      </c>
      <c r="I79" s="36"/>
    </row>
    <row r="80" spans="1:9" ht="25.5">
      <c r="A80" s="15" t="s">
        <v>44</v>
      </c>
      <c r="B80" s="36"/>
      <c r="C80" s="36"/>
      <c r="D80" s="36"/>
      <c r="E80" s="35" t="e">
        <f>$D:$D/$B:$B*100</f>
        <v>#DIV/0!</v>
      </c>
      <c r="F80" s="35" t="e">
        <f>$D:$D/$C:$C*100</f>
        <v>#DIV/0!</v>
      </c>
      <c r="G80" s="36"/>
      <c r="H80" s="35" t="e">
        <f>$D:$D/$G:$G*100</f>
        <v>#DIV/0!</v>
      </c>
      <c r="I80" s="36"/>
    </row>
    <row r="81" spans="1:9" ht="12.75">
      <c r="A81" s="13" t="s">
        <v>45</v>
      </c>
      <c r="B81" s="45">
        <f>B82+B83+B84+B85+B86</f>
        <v>0</v>
      </c>
      <c r="C81" s="45">
        <f>C82+C83+C84+C85+C86</f>
        <v>0</v>
      </c>
      <c r="D81" s="45">
        <f>D82+D83+D84+D85+D86</f>
        <v>0</v>
      </c>
      <c r="E81" s="35" t="e">
        <f>$D:$D/$B:$B*100</f>
        <v>#DIV/0!</v>
      </c>
      <c r="F81" s="35" t="e">
        <f>$D:$D/$C:$C*100</f>
        <v>#DIV/0!</v>
      </c>
      <c r="G81" s="45">
        <f>G82+G83+G84+G85+G86</f>
        <v>0</v>
      </c>
      <c r="H81" s="35" t="e">
        <f>$D:$D/$G:$G*100</f>
        <v>#DIV/0!</v>
      </c>
      <c r="I81" s="45">
        <f>I82+I83+I84+I85+I86</f>
        <v>0</v>
      </c>
    </row>
    <row r="82" spans="1:9" ht="12.75">
      <c r="A82" s="16" t="s">
        <v>76</v>
      </c>
      <c r="B82" s="46"/>
      <c r="C82" s="46"/>
      <c r="D82" s="46"/>
      <c r="E82" s="38">
        <v>0</v>
      </c>
      <c r="F82" s="38">
        <v>0</v>
      </c>
      <c r="G82" s="46"/>
      <c r="H82" s="38">
        <v>0</v>
      </c>
      <c r="I82" s="46"/>
    </row>
    <row r="83" spans="1:9" ht="12.75">
      <c r="A83" s="16" t="s">
        <v>79</v>
      </c>
      <c r="B83" s="46"/>
      <c r="C83" s="46"/>
      <c r="D83" s="46"/>
      <c r="E83" s="38">
        <v>0</v>
      </c>
      <c r="F83" s="38">
        <v>0</v>
      </c>
      <c r="G83" s="46"/>
      <c r="H83" s="38">
        <v>0</v>
      </c>
      <c r="I83" s="46"/>
    </row>
    <row r="84" spans="1:9" ht="12.75">
      <c r="A84" s="14" t="s">
        <v>46</v>
      </c>
      <c r="B84" s="46"/>
      <c r="C84" s="46"/>
      <c r="D84" s="46"/>
      <c r="E84" s="38" t="e">
        <f aca="true" t="shared" si="11" ref="E84:E109">$D:$D/$B:$B*100</f>
        <v>#DIV/0!</v>
      </c>
      <c r="F84" s="38" t="e">
        <f aca="true" t="shared" si="12" ref="F84:F99">$D:$D/$C:$C*100</f>
        <v>#DIV/0!</v>
      </c>
      <c r="G84" s="46"/>
      <c r="H84" s="38" t="e">
        <f>$D:$D/$G:$G*100</f>
        <v>#DIV/0!</v>
      </c>
      <c r="I84" s="46"/>
    </row>
    <row r="85" spans="1:9" ht="12.75">
      <c r="A85" s="16" t="s">
        <v>89</v>
      </c>
      <c r="B85" s="37"/>
      <c r="C85" s="37"/>
      <c r="D85" s="37"/>
      <c r="E85" s="38" t="e">
        <f t="shared" si="11"/>
        <v>#DIV/0!</v>
      </c>
      <c r="F85" s="38" t="e">
        <f t="shared" si="12"/>
        <v>#DIV/0!</v>
      </c>
      <c r="G85" s="37"/>
      <c r="H85" s="38" t="e">
        <f>$D:$D/$G:$G*100</f>
        <v>#DIV/0!</v>
      </c>
      <c r="I85" s="37"/>
    </row>
    <row r="86" spans="1:9" ht="12.75">
      <c r="A86" s="14" t="s">
        <v>47</v>
      </c>
      <c r="B86" s="46"/>
      <c r="C86" s="46"/>
      <c r="D86" s="46"/>
      <c r="E86" s="38" t="e">
        <f t="shared" si="11"/>
        <v>#DIV/0!</v>
      </c>
      <c r="F86" s="38" t="e">
        <f t="shared" si="12"/>
        <v>#DIV/0!</v>
      </c>
      <c r="G86" s="46"/>
      <c r="H86" s="38" t="e">
        <f>$D:$D/$G:$G*100</f>
        <v>#DIV/0!</v>
      </c>
      <c r="I86" s="46"/>
    </row>
    <row r="87" spans="1:9" ht="12.75">
      <c r="A87" s="13" t="s">
        <v>48</v>
      </c>
      <c r="B87" s="45">
        <f>B88+B89+B90+B91</f>
        <v>0</v>
      </c>
      <c r="C87" s="45">
        <f>C88+C89+C90+C91</f>
        <v>0</v>
      </c>
      <c r="D87" s="45">
        <f>D88+D89+D90+D91</f>
        <v>0</v>
      </c>
      <c r="E87" s="35" t="e">
        <f t="shared" si="11"/>
        <v>#DIV/0!</v>
      </c>
      <c r="F87" s="35" t="e">
        <f t="shared" si="12"/>
        <v>#DIV/0!</v>
      </c>
      <c r="G87" s="45">
        <f>G88+G89+G90+G91</f>
        <v>0</v>
      </c>
      <c r="H87" s="35" t="e">
        <f>$D:$D/$G:$G*100</f>
        <v>#DIV/0!</v>
      </c>
      <c r="I87" s="45">
        <f>I88+I89+I90+I91</f>
        <v>0</v>
      </c>
    </row>
    <row r="88" spans="1:9" ht="12.75">
      <c r="A88" s="14" t="s">
        <v>49</v>
      </c>
      <c r="B88" s="46"/>
      <c r="C88" s="46"/>
      <c r="D88" s="46"/>
      <c r="E88" s="38" t="e">
        <f t="shared" si="11"/>
        <v>#DIV/0!</v>
      </c>
      <c r="F88" s="38" t="e">
        <f t="shared" si="12"/>
        <v>#DIV/0!</v>
      </c>
      <c r="G88" s="46"/>
      <c r="H88" s="38">
        <v>0</v>
      </c>
      <c r="I88" s="46"/>
    </row>
    <row r="89" spans="1:9" ht="12.75">
      <c r="A89" s="14" t="s">
        <v>50</v>
      </c>
      <c r="B89" s="46"/>
      <c r="C89" s="46"/>
      <c r="D89" s="46"/>
      <c r="E89" s="38" t="e">
        <f t="shared" si="11"/>
        <v>#DIV/0!</v>
      </c>
      <c r="F89" s="38" t="e">
        <f t="shared" si="12"/>
        <v>#DIV/0!</v>
      </c>
      <c r="G89" s="46"/>
      <c r="H89" s="38">
        <v>0</v>
      </c>
      <c r="I89" s="46"/>
    </row>
    <row r="90" spans="1:9" ht="12.75">
      <c r="A90" s="14" t="s">
        <v>51</v>
      </c>
      <c r="B90" s="46"/>
      <c r="C90" s="46"/>
      <c r="D90" s="46"/>
      <c r="E90" s="38" t="e">
        <f t="shared" si="11"/>
        <v>#DIV/0!</v>
      </c>
      <c r="F90" s="38" t="e">
        <f t="shared" si="12"/>
        <v>#DIV/0!</v>
      </c>
      <c r="G90" s="46"/>
      <c r="H90" s="38" t="e">
        <f aca="true" t="shared" si="13" ref="H90:H99">$D:$D/$G:$G*100</f>
        <v>#DIV/0!</v>
      </c>
      <c r="I90" s="46"/>
    </row>
    <row r="91" spans="1:9" ht="12.75">
      <c r="A91" s="14" t="s">
        <v>52</v>
      </c>
      <c r="B91" s="46"/>
      <c r="C91" s="46"/>
      <c r="D91" s="46"/>
      <c r="E91" s="38" t="e">
        <f t="shared" si="11"/>
        <v>#DIV/0!</v>
      </c>
      <c r="F91" s="38" t="e">
        <f t="shared" si="12"/>
        <v>#DIV/0!</v>
      </c>
      <c r="G91" s="46"/>
      <c r="H91" s="38" t="e">
        <f t="shared" si="13"/>
        <v>#DIV/0!</v>
      </c>
      <c r="I91" s="46"/>
    </row>
    <row r="92" spans="1:9" ht="12.75">
      <c r="A92" s="17" t="s">
        <v>53</v>
      </c>
      <c r="B92" s="45">
        <f>B93+B94+B95+B96</f>
        <v>0</v>
      </c>
      <c r="C92" s="45">
        <f>C93+C94+C95+C96</f>
        <v>0</v>
      </c>
      <c r="D92" s="45">
        <f>D93+D94+D95+D96</f>
        <v>0</v>
      </c>
      <c r="E92" s="35" t="e">
        <f t="shared" si="11"/>
        <v>#DIV/0!</v>
      </c>
      <c r="F92" s="35" t="e">
        <f t="shared" si="12"/>
        <v>#DIV/0!</v>
      </c>
      <c r="G92" s="45">
        <f>G93+G94+G95+G96</f>
        <v>0</v>
      </c>
      <c r="H92" s="35" t="e">
        <f t="shared" si="13"/>
        <v>#DIV/0!</v>
      </c>
      <c r="I92" s="45">
        <f>I93+I94+I95+I96</f>
        <v>0</v>
      </c>
    </row>
    <row r="93" spans="1:9" ht="12.75">
      <c r="A93" s="14" t="s">
        <v>54</v>
      </c>
      <c r="B93" s="46"/>
      <c r="C93" s="46"/>
      <c r="D93" s="46"/>
      <c r="E93" s="38" t="e">
        <f t="shared" si="11"/>
        <v>#DIV/0!</v>
      </c>
      <c r="F93" s="38" t="e">
        <f t="shared" si="12"/>
        <v>#DIV/0!</v>
      </c>
      <c r="G93" s="46"/>
      <c r="H93" s="38" t="e">
        <f t="shared" si="13"/>
        <v>#DIV/0!</v>
      </c>
      <c r="I93" s="46"/>
    </row>
    <row r="94" spans="1:9" ht="12.75">
      <c r="A94" s="14" t="s">
        <v>55</v>
      </c>
      <c r="B94" s="46"/>
      <c r="C94" s="46"/>
      <c r="D94" s="46"/>
      <c r="E94" s="38" t="e">
        <f t="shared" si="11"/>
        <v>#DIV/0!</v>
      </c>
      <c r="F94" s="38" t="e">
        <f t="shared" si="12"/>
        <v>#DIV/0!</v>
      </c>
      <c r="G94" s="46"/>
      <c r="H94" s="38" t="e">
        <f t="shared" si="13"/>
        <v>#DIV/0!</v>
      </c>
      <c r="I94" s="46"/>
    </row>
    <row r="95" spans="1:9" ht="12.75">
      <c r="A95" s="14" t="s">
        <v>56</v>
      </c>
      <c r="B95" s="46"/>
      <c r="C95" s="46"/>
      <c r="D95" s="46"/>
      <c r="E95" s="38" t="e">
        <f t="shared" si="11"/>
        <v>#DIV/0!</v>
      </c>
      <c r="F95" s="38" t="e">
        <f t="shared" si="12"/>
        <v>#DIV/0!</v>
      </c>
      <c r="G95" s="46"/>
      <c r="H95" s="38" t="e">
        <f t="shared" si="13"/>
        <v>#DIV/0!</v>
      </c>
      <c r="I95" s="46"/>
    </row>
    <row r="96" spans="1:9" ht="12.75">
      <c r="A96" s="14" t="s">
        <v>57</v>
      </c>
      <c r="B96" s="46"/>
      <c r="C96" s="46"/>
      <c r="D96" s="37"/>
      <c r="E96" s="38" t="e">
        <f t="shared" si="11"/>
        <v>#DIV/0!</v>
      </c>
      <c r="F96" s="38" t="e">
        <f t="shared" si="12"/>
        <v>#DIV/0!</v>
      </c>
      <c r="G96" s="37"/>
      <c r="H96" s="38" t="e">
        <f t="shared" si="13"/>
        <v>#DIV/0!</v>
      </c>
      <c r="I96" s="37"/>
    </row>
    <row r="97" spans="1:9" ht="25.5">
      <c r="A97" s="17" t="s">
        <v>58</v>
      </c>
      <c r="B97" s="45">
        <f>B98+B99</f>
        <v>0</v>
      </c>
      <c r="C97" s="45">
        <f>C98+C99</f>
        <v>0</v>
      </c>
      <c r="D97" s="45">
        <f>D98+D99</f>
        <v>0</v>
      </c>
      <c r="E97" s="35" t="e">
        <f t="shared" si="11"/>
        <v>#DIV/0!</v>
      </c>
      <c r="F97" s="35" t="e">
        <f t="shared" si="12"/>
        <v>#DIV/0!</v>
      </c>
      <c r="G97" s="45">
        <f>G98+G99</f>
        <v>0</v>
      </c>
      <c r="H97" s="35" t="e">
        <f t="shared" si="13"/>
        <v>#DIV/0!</v>
      </c>
      <c r="I97" s="45">
        <f>I98+I99</f>
        <v>0</v>
      </c>
    </row>
    <row r="98" spans="1:9" ht="12.75">
      <c r="A98" s="14" t="s">
        <v>59</v>
      </c>
      <c r="B98" s="46"/>
      <c r="C98" s="46"/>
      <c r="D98" s="46"/>
      <c r="E98" s="38" t="e">
        <f t="shared" si="11"/>
        <v>#DIV/0!</v>
      </c>
      <c r="F98" s="38" t="e">
        <f t="shared" si="12"/>
        <v>#DIV/0!</v>
      </c>
      <c r="G98" s="46"/>
      <c r="H98" s="38" t="e">
        <f t="shared" si="13"/>
        <v>#DIV/0!</v>
      </c>
      <c r="I98" s="46"/>
    </row>
    <row r="99" spans="1:9" ht="25.5">
      <c r="A99" s="14" t="s">
        <v>60</v>
      </c>
      <c r="B99" s="46"/>
      <c r="C99" s="46"/>
      <c r="D99" s="46"/>
      <c r="E99" s="38" t="e">
        <f t="shared" si="11"/>
        <v>#DIV/0!</v>
      </c>
      <c r="F99" s="38" t="e">
        <f t="shared" si="12"/>
        <v>#DIV/0!</v>
      </c>
      <c r="G99" s="46"/>
      <c r="H99" s="38" t="e">
        <f t="shared" si="13"/>
        <v>#DIV/0!</v>
      </c>
      <c r="I99" s="46"/>
    </row>
    <row r="100" spans="1:9" ht="12.75">
      <c r="A100" s="17" t="s">
        <v>124</v>
      </c>
      <c r="B100" s="45">
        <f>B101</f>
        <v>0</v>
      </c>
      <c r="C100" s="45">
        <f aca="true" t="shared" si="14" ref="C100:I100">C101</f>
        <v>0</v>
      </c>
      <c r="D100" s="45">
        <f t="shared" si="14"/>
        <v>0</v>
      </c>
      <c r="E100" s="35" t="e">
        <f t="shared" si="11"/>
        <v>#DIV/0!</v>
      </c>
      <c r="F100" s="35">
        <v>0</v>
      </c>
      <c r="G100" s="45">
        <f t="shared" si="14"/>
        <v>0</v>
      </c>
      <c r="H100" s="35">
        <v>0</v>
      </c>
      <c r="I100" s="45">
        <f t="shared" si="14"/>
        <v>0</v>
      </c>
    </row>
    <row r="101" spans="1:9" ht="12.75">
      <c r="A101" s="14" t="s">
        <v>125</v>
      </c>
      <c r="B101" s="46"/>
      <c r="C101" s="46">
        <v>0</v>
      </c>
      <c r="D101" s="46">
        <v>0</v>
      </c>
      <c r="E101" s="38" t="e">
        <f t="shared" si="11"/>
        <v>#DIV/0!</v>
      </c>
      <c r="F101" s="38">
        <v>0</v>
      </c>
      <c r="G101" s="46">
        <v>0</v>
      </c>
      <c r="H101" s="38">
        <v>0</v>
      </c>
      <c r="I101" s="46"/>
    </row>
    <row r="102" spans="1:9" ht="12.75">
      <c r="A102" s="17" t="s">
        <v>61</v>
      </c>
      <c r="B102" s="45">
        <f>B103+B104+B105+B106+B107</f>
        <v>0</v>
      </c>
      <c r="C102" s="45">
        <f>C103+C104+C105+C106+C107</f>
        <v>0</v>
      </c>
      <c r="D102" s="45">
        <f>D103+D104+D105+D106+D107</f>
        <v>0</v>
      </c>
      <c r="E102" s="35" t="e">
        <f t="shared" si="11"/>
        <v>#DIV/0!</v>
      </c>
      <c r="F102" s="35" t="e">
        <f aca="true" t="shared" si="15" ref="F102:F109">$D:$D/$C:$C*100</f>
        <v>#DIV/0!</v>
      </c>
      <c r="G102" s="45">
        <f>G103+G104+G105+G106+G107</f>
        <v>0</v>
      </c>
      <c r="H102" s="35" t="e">
        <f>$D:$D/$G:$G*100</f>
        <v>#DIV/0!</v>
      </c>
      <c r="I102" s="45">
        <f>I103+I104+I105+I106+I107</f>
        <v>0</v>
      </c>
    </row>
    <row r="103" spans="1:9" ht="12.75">
      <c r="A103" s="14" t="s">
        <v>62</v>
      </c>
      <c r="B103" s="46"/>
      <c r="C103" s="46"/>
      <c r="D103" s="46"/>
      <c r="E103" s="38" t="e">
        <f t="shared" si="11"/>
        <v>#DIV/0!</v>
      </c>
      <c r="F103" s="38" t="e">
        <f t="shared" si="15"/>
        <v>#DIV/0!</v>
      </c>
      <c r="G103" s="46"/>
      <c r="H103" s="38" t="e">
        <f>$D:$D/$G:$G*100</f>
        <v>#DIV/0!</v>
      </c>
      <c r="I103" s="46"/>
    </row>
    <row r="104" spans="1:9" ht="12.75">
      <c r="A104" s="14" t="s">
        <v>63</v>
      </c>
      <c r="B104" s="46"/>
      <c r="C104" s="46"/>
      <c r="D104" s="46"/>
      <c r="E104" s="38" t="e">
        <f t="shared" si="11"/>
        <v>#DIV/0!</v>
      </c>
      <c r="F104" s="38" t="e">
        <f t="shared" si="15"/>
        <v>#DIV/0!</v>
      </c>
      <c r="G104" s="46"/>
      <c r="H104" s="38" t="e">
        <f>$D:$D/$G:$G*100</f>
        <v>#DIV/0!</v>
      </c>
      <c r="I104" s="46"/>
    </row>
    <row r="105" spans="1:9" ht="12.75">
      <c r="A105" s="14" t="s">
        <v>64</v>
      </c>
      <c r="B105" s="46"/>
      <c r="C105" s="46"/>
      <c r="D105" s="46"/>
      <c r="E105" s="38" t="e">
        <f t="shared" si="11"/>
        <v>#DIV/0!</v>
      </c>
      <c r="F105" s="38" t="e">
        <f t="shared" si="15"/>
        <v>#DIV/0!</v>
      </c>
      <c r="G105" s="46"/>
      <c r="H105" s="38" t="e">
        <f>$D:$D/$G:$G*100</f>
        <v>#DIV/0!</v>
      </c>
      <c r="I105" s="46"/>
    </row>
    <row r="106" spans="1:9" ht="12.75">
      <c r="A106" s="14" t="s">
        <v>65</v>
      </c>
      <c r="B106" s="37"/>
      <c r="C106" s="37"/>
      <c r="D106" s="37"/>
      <c r="E106" s="38" t="e">
        <f t="shared" si="11"/>
        <v>#DIV/0!</v>
      </c>
      <c r="F106" s="38" t="e">
        <f t="shared" si="15"/>
        <v>#DIV/0!</v>
      </c>
      <c r="G106" s="37"/>
      <c r="H106" s="38">
        <v>0</v>
      </c>
      <c r="I106" s="37"/>
    </row>
    <row r="107" spans="1:9" ht="12.75">
      <c r="A107" s="14" t="s">
        <v>66</v>
      </c>
      <c r="B107" s="46"/>
      <c r="C107" s="46"/>
      <c r="D107" s="46"/>
      <c r="E107" s="38" t="e">
        <f t="shared" si="11"/>
        <v>#DIV/0!</v>
      </c>
      <c r="F107" s="38" t="e">
        <f t="shared" si="15"/>
        <v>#DIV/0!</v>
      </c>
      <c r="G107" s="46"/>
      <c r="H107" s="38" t="e">
        <f>$D:$D/$G:$G*100</f>
        <v>#DIV/0!</v>
      </c>
      <c r="I107" s="46"/>
    </row>
    <row r="108" spans="1:9" ht="12.75">
      <c r="A108" s="17" t="s">
        <v>73</v>
      </c>
      <c r="B108" s="36">
        <f>B109+B110+B111</f>
        <v>0</v>
      </c>
      <c r="C108" s="36">
        <f>C109+C110+C111</f>
        <v>0</v>
      </c>
      <c r="D108" s="36">
        <f>D109+D110+D111</f>
        <v>0</v>
      </c>
      <c r="E108" s="35" t="e">
        <f t="shared" si="11"/>
        <v>#DIV/0!</v>
      </c>
      <c r="F108" s="35" t="e">
        <f t="shared" si="15"/>
        <v>#DIV/0!</v>
      </c>
      <c r="G108" s="36">
        <f>G109+G110+G111</f>
        <v>0</v>
      </c>
      <c r="H108" s="35" t="e">
        <f>$D:$D/$G:$G*100</f>
        <v>#DIV/0!</v>
      </c>
      <c r="I108" s="36">
        <f>I109+I110+I111</f>
        <v>0</v>
      </c>
    </row>
    <row r="109" spans="1:9" ht="12.75">
      <c r="A109" s="54" t="s">
        <v>74</v>
      </c>
      <c r="B109" s="37"/>
      <c r="C109" s="37"/>
      <c r="D109" s="37"/>
      <c r="E109" s="38" t="e">
        <f t="shared" si="11"/>
        <v>#DIV/0!</v>
      </c>
      <c r="F109" s="38" t="e">
        <f t="shared" si="15"/>
        <v>#DIV/0!</v>
      </c>
      <c r="G109" s="37"/>
      <c r="H109" s="38" t="e">
        <f>$D:$D/$G:$G*100</f>
        <v>#DIV/0!</v>
      </c>
      <c r="I109" s="37"/>
    </row>
    <row r="110" spans="1:9" ht="24.75" customHeight="1">
      <c r="A110" s="18" t="s">
        <v>75</v>
      </c>
      <c r="B110" s="37"/>
      <c r="C110" s="37"/>
      <c r="D110" s="37"/>
      <c r="E110" s="38">
        <v>0</v>
      </c>
      <c r="F110" s="38">
        <v>0</v>
      </c>
      <c r="G110" s="37"/>
      <c r="H110" s="38">
        <v>0</v>
      </c>
      <c r="I110" s="37"/>
    </row>
    <row r="111" spans="1:9" ht="25.5">
      <c r="A111" s="18" t="s">
        <v>85</v>
      </c>
      <c r="B111" s="37"/>
      <c r="C111" s="37"/>
      <c r="D111" s="37"/>
      <c r="E111" s="38" t="e">
        <f>$D:$D/$B:$B*100</f>
        <v>#DIV/0!</v>
      </c>
      <c r="F111" s="38" t="e">
        <f>$D:$D/$C:$C*100</f>
        <v>#DIV/0!</v>
      </c>
      <c r="G111" s="37"/>
      <c r="H111" s="38" t="e">
        <f>$D:$D/$G:$G*100</f>
        <v>#DIV/0!</v>
      </c>
      <c r="I111" s="37"/>
    </row>
    <row r="112" spans="1:9" ht="26.25" customHeight="1">
      <c r="A112" s="19" t="s">
        <v>96</v>
      </c>
      <c r="B112" s="36">
        <f>B113</f>
        <v>0</v>
      </c>
      <c r="C112" s="36">
        <f aca="true" t="shared" si="16" ref="C112:I112">C113</f>
        <v>0</v>
      </c>
      <c r="D112" s="36">
        <f t="shared" si="16"/>
        <v>0</v>
      </c>
      <c r="E112" s="38" t="e">
        <f>$D:$D/$B:$B*100</f>
        <v>#DIV/0!</v>
      </c>
      <c r="F112" s="38" t="e">
        <f>$D:$D/$C:$C*100</f>
        <v>#DIV/0!</v>
      </c>
      <c r="G112" s="36">
        <f t="shared" si="16"/>
        <v>0</v>
      </c>
      <c r="H112" s="38">
        <v>0</v>
      </c>
      <c r="I112" s="36">
        <f t="shared" si="16"/>
        <v>0</v>
      </c>
    </row>
    <row r="113" spans="1:9" ht="13.5" customHeight="1">
      <c r="A113" s="18" t="s">
        <v>97</v>
      </c>
      <c r="B113" s="37"/>
      <c r="C113" s="37"/>
      <c r="D113" s="37"/>
      <c r="E113" s="38" t="e">
        <f>$D:$D/$B:$B*100</f>
        <v>#DIV/0!</v>
      </c>
      <c r="F113" s="38" t="e">
        <f>$D:$D/$C:$C*100</f>
        <v>#DIV/0!</v>
      </c>
      <c r="G113" s="37">
        <v>0</v>
      </c>
      <c r="H113" s="38">
        <v>0</v>
      </c>
      <c r="I113" s="37">
        <v>0</v>
      </c>
    </row>
    <row r="114" spans="1:9" ht="33.75" customHeight="1">
      <c r="A114" s="20" t="s">
        <v>67</v>
      </c>
      <c r="B114" s="45">
        <f>B70+B79+B80+B81+B87+B92+B97+B100+B102+B108+B112</f>
        <v>0</v>
      </c>
      <c r="C114" s="45">
        <f>C70+C79+C80+C81+C87+C92+C97+C100+C102+C108+C112</f>
        <v>0</v>
      </c>
      <c r="D114" s="45">
        <f>D70+D79+D80+D81+D87+D92+D97+D100+D102+D108+D112</f>
        <v>0</v>
      </c>
      <c r="E114" s="35" t="e">
        <f>$D:$D/$B:$B*100</f>
        <v>#DIV/0!</v>
      </c>
      <c r="F114" s="35" t="e">
        <f>$D:$D/$C:$C*100</f>
        <v>#DIV/0!</v>
      </c>
      <c r="G114" s="45">
        <f>G70+G79+G80+G81+G87+G92+G97+G100+G102+G108+G112</f>
        <v>0</v>
      </c>
      <c r="H114" s="35" t="e">
        <f>$D:$D/$G:$G*100</f>
        <v>#DIV/0!</v>
      </c>
      <c r="I114" s="45">
        <f>I70+I79+I80+I81+I87+I92+I97+I100+I102+I108+I112</f>
        <v>0</v>
      </c>
    </row>
    <row r="115" spans="1:9" ht="26.25" customHeight="1">
      <c r="A115" s="21" t="s">
        <v>68</v>
      </c>
      <c r="B115" s="39">
        <f>B68-B114</f>
        <v>1826127.5800000003</v>
      </c>
      <c r="C115" s="39">
        <f>C68-C114</f>
        <v>1156936.0999999999</v>
      </c>
      <c r="D115" s="39">
        <f>D68-D114</f>
        <v>1094937.9</v>
      </c>
      <c r="E115" s="39"/>
      <c r="F115" s="39"/>
      <c r="G115" s="39">
        <f>G68-G114</f>
        <v>1096996.75</v>
      </c>
      <c r="H115" s="39"/>
      <c r="I115" s="39">
        <f>I68-I114</f>
        <v>99775.52</v>
      </c>
    </row>
    <row r="116" spans="1:9" ht="24" customHeight="1">
      <c r="A116" s="3" t="s">
        <v>69</v>
      </c>
      <c r="B116" s="37" t="s">
        <v>103</v>
      </c>
      <c r="C116" s="37"/>
      <c r="D116" s="37" t="s">
        <v>155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0</v>
      </c>
      <c r="C117" s="37"/>
      <c r="D117" s="36">
        <f>-D68+D114</f>
        <v>-1094937.9</v>
      </c>
      <c r="E117" s="37"/>
      <c r="F117" s="37"/>
      <c r="G117" s="50"/>
      <c r="H117" s="47"/>
      <c r="I117" s="36">
        <f>I119+I120</f>
        <v>0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/>
      <c r="C120" s="37"/>
      <c r="D120" s="37"/>
      <c r="E120" s="37"/>
      <c r="F120" s="37"/>
      <c r="G120" s="37"/>
      <c r="H120" s="47"/>
      <c r="I120" s="37"/>
    </row>
    <row r="121" spans="1:9" ht="12.75">
      <c r="A121" s="8" t="s">
        <v>131</v>
      </c>
      <c r="B121" s="53">
        <f>B122+B123</f>
        <v>0</v>
      </c>
      <c r="C121" s="53"/>
      <c r="D121" s="53">
        <v>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/>
      <c r="C123" s="48"/>
      <c r="D123" s="48"/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9:I6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62" sqref="G62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166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167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152618.8</v>
      </c>
      <c r="D7" s="35">
        <f>D8+D9</f>
        <v>137264.04</v>
      </c>
      <c r="E7" s="35">
        <f>$D:$D/$B:$B*100</f>
        <v>61.68449529493183</v>
      </c>
      <c r="F7" s="35">
        <f>$D:$D/$C:$C*100</f>
        <v>89.93914249096443</v>
      </c>
      <c r="G7" s="35">
        <f>G8+G9</f>
        <v>178047.47</v>
      </c>
      <c r="H7" s="35">
        <f>$D:$D/$G:$G*100</f>
        <v>77.09406935128031</v>
      </c>
      <c r="I7" s="35">
        <f>I8+I9</f>
        <v>15666.050000000001</v>
      </c>
    </row>
    <row r="8" spans="1:9" ht="25.5">
      <c r="A8" s="4" t="s">
        <v>5</v>
      </c>
      <c r="B8" s="36">
        <v>8557.2</v>
      </c>
      <c r="C8" s="36">
        <v>5466.9</v>
      </c>
      <c r="D8" s="58">
        <v>4231.95</v>
      </c>
      <c r="E8" s="35">
        <f>$D:$D/$B:$B*100</f>
        <v>49.454845042771</v>
      </c>
      <c r="F8" s="35">
        <f>$D:$D/$C:$C*100</f>
        <v>77.4104154090984</v>
      </c>
      <c r="G8" s="36">
        <v>5456.41</v>
      </c>
      <c r="H8" s="35">
        <f>$D:$D/$G:$G*100</f>
        <v>77.5592376672574</v>
      </c>
      <c r="I8" s="58">
        <v>534.43</v>
      </c>
    </row>
    <row r="9" spans="1:9" ht="12.75" customHeight="1">
      <c r="A9" s="74" t="s">
        <v>82</v>
      </c>
      <c r="B9" s="61">
        <f>B11+B12+B13+B14</f>
        <v>213968.80000000002</v>
      </c>
      <c r="C9" s="61">
        <f>C11+C12+C13+C14</f>
        <v>147151.9</v>
      </c>
      <c r="D9" s="61">
        <f>D11+D12+D13+D14</f>
        <v>133032.09</v>
      </c>
      <c r="E9" s="63">
        <f>$D:$D/$B:$B*100</f>
        <v>62.17359259854707</v>
      </c>
      <c r="F9" s="61">
        <f>$D:$D/$C:$C*100</f>
        <v>90.40460231910019</v>
      </c>
      <c r="G9" s="61">
        <f>G11+G12+G13+G14</f>
        <v>172591.06</v>
      </c>
      <c r="H9" s="63">
        <f>$D:$D/$G:$G*100</f>
        <v>77.07936320687757</v>
      </c>
      <c r="I9" s="61">
        <f>I11+I12+I13+I14</f>
        <v>15131.62</v>
      </c>
    </row>
    <row r="10" spans="1:9" ht="12.75">
      <c r="A10" s="75"/>
      <c r="B10" s="62"/>
      <c r="C10" s="62"/>
      <c r="D10" s="62"/>
      <c r="E10" s="64"/>
      <c r="F10" s="76"/>
      <c r="G10" s="62"/>
      <c r="H10" s="64"/>
      <c r="I10" s="62"/>
    </row>
    <row r="11" spans="1:9" ht="51" customHeight="1">
      <c r="A11" s="1" t="s">
        <v>86</v>
      </c>
      <c r="B11" s="37">
        <v>205181.6</v>
      </c>
      <c r="C11" s="37">
        <v>139014.6</v>
      </c>
      <c r="D11" s="59">
        <v>128856.27</v>
      </c>
      <c r="E11" s="35">
        <f aca="true" t="shared" si="0" ref="E11:E30">$D:$D/$B:$B*100</f>
        <v>62.801084502703944</v>
      </c>
      <c r="F11" s="35">
        <f aca="true" t="shared" si="1" ref="F11:F18">$D:$D/$C:$C*100</f>
        <v>92.69261645899064</v>
      </c>
      <c r="G11" s="37">
        <v>165175.28</v>
      </c>
      <c r="H11" s="35">
        <f>$D:$D/$G:$G*100</f>
        <v>78.01183688019177</v>
      </c>
      <c r="I11" s="37">
        <v>14321.49</v>
      </c>
    </row>
    <row r="12" spans="1:9" ht="89.25">
      <c r="A12" s="2" t="s">
        <v>87</v>
      </c>
      <c r="B12" s="37">
        <v>3157.1</v>
      </c>
      <c r="C12" s="37">
        <v>2642.8</v>
      </c>
      <c r="D12" s="37">
        <v>1476.09</v>
      </c>
      <c r="E12" s="35">
        <f t="shared" si="0"/>
        <v>46.75461657850558</v>
      </c>
      <c r="F12" s="35">
        <f t="shared" si="1"/>
        <v>55.853261692144685</v>
      </c>
      <c r="G12" s="37">
        <v>1733.74</v>
      </c>
      <c r="H12" s="35">
        <f>$D:$D/$G:$G*100</f>
        <v>85.13906352740318</v>
      </c>
      <c r="I12" s="37">
        <v>657.09</v>
      </c>
    </row>
    <row r="13" spans="1:9" ht="25.5">
      <c r="A13" s="3" t="s">
        <v>88</v>
      </c>
      <c r="B13" s="37">
        <v>5236.4</v>
      </c>
      <c r="C13" s="37">
        <v>5166.5</v>
      </c>
      <c r="D13" s="37">
        <v>2472.76</v>
      </c>
      <c r="E13" s="35">
        <f t="shared" si="0"/>
        <v>47.222519288060504</v>
      </c>
      <c r="F13" s="35">
        <f t="shared" si="1"/>
        <v>47.86141488435111</v>
      </c>
      <c r="G13" s="37">
        <v>5682.04</v>
      </c>
      <c r="H13" s="35">
        <f>$D:$D/$G:$G*100</f>
        <v>43.51887702304103</v>
      </c>
      <c r="I13" s="37">
        <v>119.61</v>
      </c>
    </row>
    <row r="14" spans="1:9" ht="65.25" customHeight="1">
      <c r="A14" s="7" t="s">
        <v>91</v>
      </c>
      <c r="B14" s="37">
        <v>393.7</v>
      </c>
      <c r="C14" s="52">
        <v>328</v>
      </c>
      <c r="D14" s="37">
        <v>226.97</v>
      </c>
      <c r="E14" s="35">
        <f t="shared" si="0"/>
        <v>57.6504953009906</v>
      </c>
      <c r="F14" s="35">
        <f t="shared" si="1"/>
        <v>69.19817073170732</v>
      </c>
      <c r="G14" s="37">
        <v>0</v>
      </c>
      <c r="H14" s="35">
        <v>0</v>
      </c>
      <c r="I14" s="37">
        <v>33.43</v>
      </c>
    </row>
    <row r="15" spans="1:9" ht="39.75" customHeight="1">
      <c r="A15" s="28" t="s">
        <v>98</v>
      </c>
      <c r="B15" s="45">
        <f>B16+B17+B18+B19</f>
        <v>22333.63</v>
      </c>
      <c r="C15" s="45">
        <f>C16+C17+C18+C19</f>
        <v>12849.78</v>
      </c>
      <c r="D15" s="45">
        <f>D16+D17+D18+D19</f>
        <v>15055.76</v>
      </c>
      <c r="E15" s="35">
        <f t="shared" si="0"/>
        <v>67.41295526074354</v>
      </c>
      <c r="F15" s="35">
        <f t="shared" si="1"/>
        <v>117.16745345056492</v>
      </c>
      <c r="G15" s="45">
        <f>G16+G17+G18+G19</f>
        <v>12144.750000000002</v>
      </c>
      <c r="H15" s="35">
        <f>$D:$D/$G:$G*100</f>
        <v>123.96928714053396</v>
      </c>
      <c r="I15" s="45">
        <f>I16+I17+I18+I19</f>
        <v>1417.58</v>
      </c>
    </row>
    <row r="16" spans="1:9" ht="37.5" customHeight="1">
      <c r="A16" s="10" t="s">
        <v>99</v>
      </c>
      <c r="B16" s="37">
        <v>6898.65</v>
      </c>
      <c r="C16" s="52">
        <v>4030.1</v>
      </c>
      <c r="D16" s="37">
        <v>5167.11</v>
      </c>
      <c r="E16" s="35">
        <f t="shared" si="0"/>
        <v>74.9003065817225</v>
      </c>
      <c r="F16" s="35">
        <f t="shared" si="1"/>
        <v>128.2129475695392</v>
      </c>
      <c r="G16" s="37">
        <v>4612.43</v>
      </c>
      <c r="H16" s="35">
        <f>$D:$D/$G:$G*100</f>
        <v>112.02576516066367</v>
      </c>
      <c r="I16" s="37">
        <v>539.24</v>
      </c>
    </row>
    <row r="17" spans="1:9" ht="56.25" customHeight="1">
      <c r="A17" s="10" t="s">
        <v>100</v>
      </c>
      <c r="B17" s="37">
        <v>196.8</v>
      </c>
      <c r="C17" s="52">
        <v>139.2</v>
      </c>
      <c r="D17" s="37">
        <v>140.32</v>
      </c>
      <c r="E17" s="35">
        <f t="shared" si="0"/>
        <v>71.30081300813006</v>
      </c>
      <c r="F17" s="35">
        <f t="shared" si="1"/>
        <v>100.80459770114942</v>
      </c>
      <c r="G17" s="37">
        <v>96.08</v>
      </c>
      <c r="H17" s="35">
        <f>$D:$D/$G:$G*100</f>
        <v>146.04496253122397</v>
      </c>
      <c r="I17" s="37">
        <v>15.37</v>
      </c>
    </row>
    <row r="18" spans="1:9" ht="55.5" customHeight="1">
      <c r="A18" s="10" t="s">
        <v>101</v>
      </c>
      <c r="B18" s="37">
        <v>15014.98</v>
      </c>
      <c r="C18" s="52">
        <v>8568.88</v>
      </c>
      <c r="D18" s="37">
        <v>10366.7</v>
      </c>
      <c r="E18" s="35">
        <f t="shared" si="0"/>
        <v>69.04238300683718</v>
      </c>
      <c r="F18" s="35">
        <f t="shared" si="1"/>
        <v>120.98080495934127</v>
      </c>
      <c r="G18" s="37">
        <v>7570.8</v>
      </c>
      <c r="H18" s="35">
        <f>$D:$D/$G:$G*100</f>
        <v>136.9300470227717</v>
      </c>
      <c r="I18" s="37">
        <v>1109.09</v>
      </c>
    </row>
    <row r="19" spans="1:9" ht="54" customHeight="1">
      <c r="A19" s="10" t="s">
        <v>102</v>
      </c>
      <c r="B19" s="37">
        <v>223.2</v>
      </c>
      <c r="C19" s="52">
        <v>111.6</v>
      </c>
      <c r="D19" s="37">
        <v>-618.37</v>
      </c>
      <c r="E19" s="35">
        <f t="shared" si="0"/>
        <v>-277.0474910394265</v>
      </c>
      <c r="F19" s="35">
        <v>0</v>
      </c>
      <c r="G19" s="37">
        <v>-134.56</v>
      </c>
      <c r="H19" s="35">
        <v>0</v>
      </c>
      <c r="I19" s="37">
        <v>-246.12</v>
      </c>
    </row>
    <row r="20" spans="1:9" ht="12.75">
      <c r="A20" s="8" t="s">
        <v>7</v>
      </c>
      <c r="B20" s="45">
        <f>B21+B22+B23</f>
        <v>42423.4</v>
      </c>
      <c r="C20" s="45">
        <f>C21+C22+C23</f>
        <v>30739.399999999998</v>
      </c>
      <c r="D20" s="45">
        <f>D21+D22+D23</f>
        <v>29686.309999999998</v>
      </c>
      <c r="E20" s="35">
        <f t="shared" si="0"/>
        <v>69.97626310008155</v>
      </c>
      <c r="F20" s="35">
        <f aca="true" t="shared" si="2" ref="F20:F30">$D:$D/$C:$C*100</f>
        <v>96.57413612497317</v>
      </c>
      <c r="G20" s="45">
        <f>G21+G22+G23</f>
        <v>27570.51</v>
      </c>
      <c r="H20" s="35">
        <f aca="true" t="shared" si="3" ref="H20:H31">$D:$D/$G:$G*100</f>
        <v>107.67414168254415</v>
      </c>
      <c r="I20" s="45">
        <f>I21+I22+I23</f>
        <v>665.34</v>
      </c>
    </row>
    <row r="21" spans="1:9" ht="18.75" customHeight="1">
      <c r="A21" s="5" t="s">
        <v>109</v>
      </c>
      <c r="B21" s="37">
        <v>41190.5</v>
      </c>
      <c r="C21" s="37">
        <v>30256.8</v>
      </c>
      <c r="D21" s="37">
        <v>28966.78</v>
      </c>
      <c r="E21" s="35">
        <f t="shared" si="0"/>
        <v>70.32393391680121</v>
      </c>
      <c r="F21" s="35">
        <f t="shared" si="2"/>
        <v>95.73642949684039</v>
      </c>
      <c r="G21" s="37">
        <v>27120.87</v>
      </c>
      <c r="H21" s="35">
        <f t="shared" si="3"/>
        <v>106.80623446076767</v>
      </c>
      <c r="I21" s="37">
        <v>633</v>
      </c>
    </row>
    <row r="22" spans="1:9" ht="12.75">
      <c r="A22" s="3" t="s">
        <v>107</v>
      </c>
      <c r="B22" s="37">
        <v>270.6</v>
      </c>
      <c r="C22" s="37">
        <v>34.6</v>
      </c>
      <c r="D22" s="37">
        <v>331.02</v>
      </c>
      <c r="E22" s="35">
        <f t="shared" si="0"/>
        <v>122.3281596452328</v>
      </c>
      <c r="F22" s="35">
        <f t="shared" si="2"/>
        <v>956.7052023121386</v>
      </c>
      <c r="G22" s="37">
        <v>31.01</v>
      </c>
      <c r="H22" s="35">
        <f t="shared" si="3"/>
        <v>1067.4621089970976</v>
      </c>
      <c r="I22" s="37">
        <v>0.5</v>
      </c>
    </row>
    <row r="23" spans="1:9" ht="27" customHeight="1">
      <c r="A23" s="3" t="s">
        <v>108</v>
      </c>
      <c r="B23" s="37">
        <v>962.3</v>
      </c>
      <c r="C23" s="37">
        <v>448</v>
      </c>
      <c r="D23" s="37">
        <v>388.51</v>
      </c>
      <c r="E23" s="35">
        <f t="shared" si="0"/>
        <v>40.37306453288995</v>
      </c>
      <c r="F23" s="35">
        <f t="shared" si="2"/>
        <v>86.72098214285714</v>
      </c>
      <c r="G23" s="37">
        <v>418.63</v>
      </c>
      <c r="H23" s="35">
        <f t="shared" si="3"/>
        <v>92.80510235769056</v>
      </c>
      <c r="I23" s="37">
        <v>31.84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15508.259999999998</v>
      </c>
      <c r="D24" s="45">
        <f>$25:$25+$26:$26</f>
        <v>16308.25</v>
      </c>
      <c r="E24" s="35">
        <f t="shared" si="0"/>
        <v>64.5240101761841</v>
      </c>
      <c r="F24" s="35">
        <f t="shared" si="2"/>
        <v>105.15847683750468</v>
      </c>
      <c r="G24" s="45">
        <f>$25:$25+$26:$26</f>
        <v>13404.32</v>
      </c>
      <c r="H24" s="35">
        <f t="shared" si="3"/>
        <v>121.66413514449073</v>
      </c>
      <c r="I24" s="45">
        <f>$25:$25+$26:$26</f>
        <v>3562.27</v>
      </c>
    </row>
    <row r="25" spans="1:9" ht="12.75">
      <c r="A25" s="3" t="s">
        <v>9</v>
      </c>
      <c r="B25" s="37">
        <v>7385.4</v>
      </c>
      <c r="C25" s="37">
        <v>4091.46</v>
      </c>
      <c r="D25" s="37">
        <v>5124.23</v>
      </c>
      <c r="E25" s="35">
        <f t="shared" si="0"/>
        <v>69.38324261380562</v>
      </c>
      <c r="F25" s="35">
        <f t="shared" si="2"/>
        <v>125.24208962081993</v>
      </c>
      <c r="G25" s="37">
        <v>3691.33</v>
      </c>
      <c r="H25" s="35">
        <f t="shared" si="3"/>
        <v>138.8179870128111</v>
      </c>
      <c r="I25" s="37">
        <v>1788.06</v>
      </c>
    </row>
    <row r="26" spans="1:9" ht="12.75">
      <c r="A26" s="3" t="s">
        <v>10</v>
      </c>
      <c r="B26" s="37">
        <v>17889.3</v>
      </c>
      <c r="C26" s="37">
        <v>11416.8</v>
      </c>
      <c r="D26" s="37">
        <v>11184.02</v>
      </c>
      <c r="E26" s="35">
        <f t="shared" si="0"/>
        <v>62.51792971217432</v>
      </c>
      <c r="F26" s="35">
        <f t="shared" si="2"/>
        <v>97.96107490715438</v>
      </c>
      <c r="G26" s="37">
        <v>9712.99</v>
      </c>
      <c r="H26" s="35">
        <f t="shared" si="3"/>
        <v>115.14497595488105</v>
      </c>
      <c r="I26" s="37">
        <v>1774.21</v>
      </c>
    </row>
    <row r="27" spans="1:9" ht="12.75">
      <c r="A27" s="6" t="s">
        <v>11</v>
      </c>
      <c r="B27" s="45">
        <f>B28+B29+B30</f>
        <v>21506.7</v>
      </c>
      <c r="C27" s="45">
        <f>C28+C29+C30</f>
        <v>14475.7</v>
      </c>
      <c r="D27" s="45">
        <f>D28+D29+D30</f>
        <v>12852.4</v>
      </c>
      <c r="E27" s="35">
        <f t="shared" si="0"/>
        <v>59.759981773121865</v>
      </c>
      <c r="F27" s="35">
        <f t="shared" si="2"/>
        <v>88.7860345268277</v>
      </c>
      <c r="G27" s="45">
        <f>G28+G29+G30</f>
        <v>9266.09</v>
      </c>
      <c r="H27" s="35">
        <f t="shared" si="3"/>
        <v>138.70359558346615</v>
      </c>
      <c r="I27" s="45">
        <f>I28+I29+I30</f>
        <v>1596.0800000000002</v>
      </c>
    </row>
    <row r="28" spans="1:9" ht="25.5">
      <c r="A28" s="3" t="s">
        <v>12</v>
      </c>
      <c r="B28" s="37">
        <v>21430.7</v>
      </c>
      <c r="C28" s="37">
        <v>14457.7</v>
      </c>
      <c r="D28" s="37">
        <v>12789.9</v>
      </c>
      <c r="E28" s="35">
        <f t="shared" si="0"/>
        <v>59.68027175967187</v>
      </c>
      <c r="F28" s="35">
        <f t="shared" si="2"/>
        <v>88.46427855053017</v>
      </c>
      <c r="G28" s="37">
        <v>9212.09</v>
      </c>
      <c r="H28" s="35">
        <f t="shared" si="3"/>
        <v>138.83820066890357</v>
      </c>
      <c r="I28" s="37">
        <v>1580.18</v>
      </c>
    </row>
    <row r="29" spans="1:9" ht="25.5">
      <c r="A29" s="5" t="s">
        <v>111</v>
      </c>
      <c r="B29" s="37">
        <v>58</v>
      </c>
      <c r="C29" s="37">
        <v>0</v>
      </c>
      <c r="D29" s="37">
        <v>55</v>
      </c>
      <c r="E29" s="35">
        <f t="shared" si="0"/>
        <v>94.82758620689656</v>
      </c>
      <c r="F29" s="35" t="e">
        <f t="shared" si="2"/>
        <v>#DIV/0!</v>
      </c>
      <c r="G29" s="37">
        <v>39</v>
      </c>
      <c r="H29" s="35">
        <f t="shared" si="3"/>
        <v>141.02564102564102</v>
      </c>
      <c r="I29" s="37">
        <v>14.4</v>
      </c>
    </row>
    <row r="30" spans="1:9" ht="25.5">
      <c r="A30" s="3" t="s">
        <v>110</v>
      </c>
      <c r="B30" s="37">
        <v>18</v>
      </c>
      <c r="C30" s="37">
        <v>18</v>
      </c>
      <c r="D30" s="37">
        <v>7.5</v>
      </c>
      <c r="E30" s="35">
        <f t="shared" si="0"/>
        <v>41.66666666666667</v>
      </c>
      <c r="F30" s="35">
        <f t="shared" si="2"/>
        <v>41.66666666666667</v>
      </c>
      <c r="G30" s="37">
        <v>15</v>
      </c>
      <c r="H30" s="35">
        <f t="shared" si="3"/>
        <v>50</v>
      </c>
      <c r="I30" s="37">
        <v>1.5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0.32</v>
      </c>
      <c r="H31" s="35">
        <f t="shared" si="3"/>
        <v>-56.25</v>
      </c>
      <c r="I31" s="45">
        <f>I32+I33</f>
        <v>0</v>
      </c>
    </row>
    <row r="32" spans="1:9" ht="25.5">
      <c r="A32" s="3" t="s">
        <v>113</v>
      </c>
      <c r="B32" s="37">
        <v>0</v>
      </c>
      <c r="C32" s="37">
        <v>0</v>
      </c>
      <c r="D32" s="37">
        <v>-0.3</v>
      </c>
      <c r="E32" s="35">
        <v>0</v>
      </c>
      <c r="F32" s="35">
        <v>0</v>
      </c>
      <c r="G32" s="37">
        <v>0.01</v>
      </c>
      <c r="H32" s="35">
        <v>0</v>
      </c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0.12</v>
      </c>
      <c r="E33" s="35">
        <v>0</v>
      </c>
      <c r="F33" s="35">
        <v>0</v>
      </c>
      <c r="G33" s="37">
        <v>0.31</v>
      </c>
      <c r="H33" s="35">
        <v>0</v>
      </c>
      <c r="I33" s="37">
        <v>0</v>
      </c>
    </row>
    <row r="34" spans="1:9" ht="38.25">
      <c r="A34" s="8" t="s">
        <v>14</v>
      </c>
      <c r="B34" s="45">
        <f>B35+B38+B39</f>
        <v>58676.5</v>
      </c>
      <c r="C34" s="45">
        <f>C35+C38+C39</f>
        <v>42029.2</v>
      </c>
      <c r="D34" s="45">
        <f>D35+D38+D39</f>
        <v>41155.55</v>
      </c>
      <c r="E34" s="35">
        <f aca="true" t="shared" si="4" ref="E34:E42">$D:$D/$B:$B*100</f>
        <v>70.13974930338381</v>
      </c>
      <c r="F34" s="35">
        <f aca="true" t="shared" si="5" ref="F34:F42">$D:$D/$C:$C*100</f>
        <v>97.92132612564599</v>
      </c>
      <c r="G34" s="45">
        <f>G35+G38+G39</f>
        <v>41447.93</v>
      </c>
      <c r="H34" s="35">
        <f aca="true" t="shared" si="6" ref="H34:H47">$D:$D/$G:$G*100</f>
        <v>99.2945847959114</v>
      </c>
      <c r="I34" s="45">
        <f>I35+I38+I39</f>
        <v>3742.06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40504.2</v>
      </c>
      <c r="D35" s="37">
        <f>D36+D37</f>
        <v>39231.62</v>
      </c>
      <c r="E35" s="35">
        <f t="shared" si="4"/>
        <v>68.6449524509418</v>
      </c>
      <c r="F35" s="35">
        <f t="shared" si="5"/>
        <v>96.85815298166611</v>
      </c>
      <c r="G35" s="37">
        <f>G36+G37</f>
        <v>39872.39</v>
      </c>
      <c r="H35" s="35">
        <f t="shared" si="6"/>
        <v>98.3929481026846</v>
      </c>
      <c r="I35" s="37">
        <f>I36+I37</f>
        <v>3710.85</v>
      </c>
    </row>
    <row r="36" spans="1:9" ht="81.75" customHeight="1">
      <c r="A36" s="1" t="s">
        <v>115</v>
      </c>
      <c r="B36" s="37">
        <v>35543.9</v>
      </c>
      <c r="C36" s="37">
        <v>25133.2</v>
      </c>
      <c r="D36" s="37">
        <v>22884.45</v>
      </c>
      <c r="E36" s="35">
        <f t="shared" si="4"/>
        <v>64.38362138088391</v>
      </c>
      <c r="F36" s="35">
        <f t="shared" si="5"/>
        <v>91.05267136695684</v>
      </c>
      <c r="G36" s="37">
        <v>24526.37</v>
      </c>
      <c r="H36" s="35">
        <f t="shared" si="6"/>
        <v>93.30549119172548</v>
      </c>
      <c r="I36" s="37">
        <v>2173.6</v>
      </c>
    </row>
    <row r="37" spans="1:9" ht="76.5">
      <c r="A37" s="3" t="s">
        <v>116</v>
      </c>
      <c r="B37" s="37">
        <v>21607.6</v>
      </c>
      <c r="C37" s="37">
        <v>15371</v>
      </c>
      <c r="D37" s="37">
        <v>16347.17</v>
      </c>
      <c r="E37" s="35">
        <f t="shared" si="4"/>
        <v>75.65472333808475</v>
      </c>
      <c r="F37" s="35">
        <f t="shared" si="5"/>
        <v>106.3507253919719</v>
      </c>
      <c r="G37" s="37">
        <v>15346.02</v>
      </c>
      <c r="H37" s="35">
        <f t="shared" si="6"/>
        <v>106.52384136082189</v>
      </c>
      <c r="I37" s="37">
        <v>1537.25</v>
      </c>
    </row>
    <row r="38" spans="1:9" ht="51">
      <c r="A38" s="5" t="s">
        <v>117</v>
      </c>
      <c r="B38" s="37">
        <v>1525</v>
      </c>
      <c r="C38" s="37">
        <v>1525</v>
      </c>
      <c r="D38" s="37">
        <v>1665.1</v>
      </c>
      <c r="E38" s="35">
        <f t="shared" si="4"/>
        <v>109.18688524590164</v>
      </c>
      <c r="F38" s="35">
        <f t="shared" si="5"/>
        <v>109.18688524590164</v>
      </c>
      <c r="G38" s="37">
        <v>1575.54</v>
      </c>
      <c r="H38" s="35">
        <f t="shared" si="6"/>
        <v>105.68440026911408</v>
      </c>
      <c r="I38" s="37">
        <v>31.21</v>
      </c>
    </row>
    <row r="39" spans="1:9" ht="76.5">
      <c r="A39" s="60" t="s">
        <v>158</v>
      </c>
      <c r="B39" s="37"/>
      <c r="C39" s="37">
        <v>0</v>
      </c>
      <c r="D39" s="37">
        <v>258.83</v>
      </c>
      <c r="E39" s="35" t="e">
        <f t="shared" si="4"/>
        <v>#DIV/0!</v>
      </c>
      <c r="F39" s="35" t="e">
        <f t="shared" si="5"/>
        <v>#DIV/0!</v>
      </c>
      <c r="G39" s="37">
        <v>0</v>
      </c>
      <c r="H39" s="35" t="e">
        <f t="shared" si="6"/>
        <v>#DIV/0!</v>
      </c>
      <c r="I39" s="37">
        <v>0</v>
      </c>
    </row>
    <row r="40" spans="1:9" ht="25.5">
      <c r="A40" s="4" t="s">
        <v>15</v>
      </c>
      <c r="B40" s="36">
        <v>1100.2</v>
      </c>
      <c r="C40" s="36">
        <v>931.9</v>
      </c>
      <c r="D40" s="36">
        <v>441.46</v>
      </c>
      <c r="E40" s="35">
        <f t="shared" si="4"/>
        <v>40.12543173968369</v>
      </c>
      <c r="F40" s="35">
        <f t="shared" si="5"/>
        <v>47.37203562614014</v>
      </c>
      <c r="G40" s="36">
        <v>1064.98</v>
      </c>
      <c r="H40" s="35">
        <f t="shared" si="6"/>
        <v>41.452421641720974</v>
      </c>
      <c r="I40" s="36">
        <v>12.65</v>
      </c>
    </row>
    <row r="41" spans="1:9" ht="25.5">
      <c r="A41" s="12" t="s">
        <v>123</v>
      </c>
      <c r="B41" s="36">
        <v>3575.8</v>
      </c>
      <c r="C41" s="36">
        <v>3109.6</v>
      </c>
      <c r="D41" s="36">
        <v>3346.01</v>
      </c>
      <c r="E41" s="35">
        <f t="shared" si="4"/>
        <v>93.57374573522009</v>
      </c>
      <c r="F41" s="35">
        <f t="shared" si="5"/>
        <v>107.60258554154876</v>
      </c>
      <c r="G41" s="36">
        <v>651.9</v>
      </c>
      <c r="H41" s="35">
        <f t="shared" si="6"/>
        <v>513.2704402515724</v>
      </c>
      <c r="I41" s="36">
        <v>45.91</v>
      </c>
    </row>
    <row r="42" spans="1:9" ht="25.5">
      <c r="A42" s="8" t="s">
        <v>16</v>
      </c>
      <c r="B42" s="45">
        <f>B43+B44+B45</f>
        <v>9967.8</v>
      </c>
      <c r="C42" s="45">
        <f>C43+C44+C45</f>
        <v>1971.46</v>
      </c>
      <c r="D42" s="45">
        <f>D43+D44+D45</f>
        <v>4581.74</v>
      </c>
      <c r="E42" s="35">
        <f t="shared" si="4"/>
        <v>45.96540861574269</v>
      </c>
      <c r="F42" s="35">
        <f t="shared" si="5"/>
        <v>232.40339646759253</v>
      </c>
      <c r="G42" s="45">
        <f>G43+G44+G45</f>
        <v>3595.1</v>
      </c>
      <c r="H42" s="35">
        <f t="shared" si="6"/>
        <v>127.44402102862229</v>
      </c>
      <c r="I42" s="45">
        <f>I43+I44+I45</f>
        <v>643.3</v>
      </c>
    </row>
    <row r="43" spans="1:9" ht="12.75">
      <c r="A43" s="3" t="s">
        <v>119</v>
      </c>
      <c r="B43" s="37">
        <v>0</v>
      </c>
      <c r="C43" s="37">
        <v>0</v>
      </c>
      <c r="D43" s="37">
        <v>196.46</v>
      </c>
      <c r="E43" s="35">
        <v>0</v>
      </c>
      <c r="F43" s="35">
        <v>0</v>
      </c>
      <c r="G43" s="37">
        <v>75.76</v>
      </c>
      <c r="H43" s="35">
        <f t="shared" si="6"/>
        <v>259.31890179514255</v>
      </c>
      <c r="I43" s="37">
        <v>158.89</v>
      </c>
    </row>
    <row r="44" spans="1:9" ht="68.25" customHeight="1">
      <c r="A44" s="3" t="s">
        <v>120</v>
      </c>
      <c r="B44" s="37">
        <v>8567.8</v>
      </c>
      <c r="C44" s="37">
        <v>741.46</v>
      </c>
      <c r="D44" s="37">
        <v>463.42</v>
      </c>
      <c r="E44" s="35">
        <v>0</v>
      </c>
      <c r="F44" s="35">
        <v>0</v>
      </c>
      <c r="G44" s="37">
        <v>395.63</v>
      </c>
      <c r="H44" s="35">
        <f t="shared" si="6"/>
        <v>117.1346965599171</v>
      </c>
      <c r="I44" s="37">
        <v>20.24</v>
      </c>
    </row>
    <row r="45" spans="1:9" ht="12.75">
      <c r="A45" s="51" t="s">
        <v>118</v>
      </c>
      <c r="B45" s="37">
        <v>1400</v>
      </c>
      <c r="C45" s="37">
        <v>1230</v>
      </c>
      <c r="D45" s="37">
        <v>3921.86</v>
      </c>
      <c r="E45" s="35">
        <f aca="true" t="shared" si="7" ref="E45:E53">$D:$D/$B:$B*100</f>
        <v>280.1328571428571</v>
      </c>
      <c r="F45" s="35">
        <f aca="true" t="shared" si="8" ref="F45:F51">$D:$D/$C:$C*100</f>
        <v>318.85040650406506</v>
      </c>
      <c r="G45" s="37">
        <v>3123.71</v>
      </c>
      <c r="H45" s="35">
        <f t="shared" si="6"/>
        <v>125.55134759628774</v>
      </c>
      <c r="I45" s="37">
        <v>464.17</v>
      </c>
    </row>
    <row r="46" spans="1:9" ht="12.75">
      <c r="A46" s="4" t="s">
        <v>17</v>
      </c>
      <c r="B46" s="45">
        <f>B47+B48+B49+B50+B51+B52+B53+B55+B56+B57+B58</f>
        <v>11022.5</v>
      </c>
      <c r="C46" s="45">
        <f>C47+C48+C49+C50+C51+C52+C53+C55+C56+C57+C58</f>
        <v>8106.2</v>
      </c>
      <c r="D46" s="45">
        <f>D47+D48+D49+D50+D51+D52+D53+D55+D56+D57+D58+D54</f>
        <v>7266.33</v>
      </c>
      <c r="E46" s="35">
        <f t="shared" si="7"/>
        <v>65.92270356089817</v>
      </c>
      <c r="F46" s="35">
        <f t="shared" si="8"/>
        <v>89.63916508351633</v>
      </c>
      <c r="G46" s="45">
        <f>G47+G48+G49+G50+G51+G52+G53+G55+G56+G57+G58-1</f>
        <v>7741.65</v>
      </c>
      <c r="H46" s="35">
        <f t="shared" si="6"/>
        <v>93.8602235957451</v>
      </c>
      <c r="I46" s="45">
        <f>I47+I48+I49+I50+I51+I52+I53+I55+I56+I57+I58</f>
        <v>701.61</v>
      </c>
    </row>
    <row r="47" spans="1:9" ht="25.5">
      <c r="A47" s="3" t="s">
        <v>18</v>
      </c>
      <c r="B47" s="37">
        <v>231.5</v>
      </c>
      <c r="C47" s="37">
        <v>157.15</v>
      </c>
      <c r="D47" s="37">
        <v>151.54</v>
      </c>
      <c r="E47" s="35">
        <f t="shared" si="7"/>
        <v>65.46004319654428</v>
      </c>
      <c r="F47" s="35">
        <f t="shared" si="8"/>
        <v>96.43016226535157</v>
      </c>
      <c r="G47" s="37">
        <v>156.92</v>
      </c>
      <c r="H47" s="35">
        <f t="shared" si="6"/>
        <v>96.57150140198829</v>
      </c>
      <c r="I47" s="37">
        <v>14.57</v>
      </c>
    </row>
    <row r="48" spans="1:9" ht="63.75">
      <c r="A48" s="3" t="s">
        <v>150</v>
      </c>
      <c r="B48" s="37">
        <v>140</v>
      </c>
      <c r="C48" s="37">
        <v>113</v>
      </c>
      <c r="D48" s="37">
        <v>235.05</v>
      </c>
      <c r="E48" s="35">
        <f t="shared" si="7"/>
        <v>167.89285714285717</v>
      </c>
      <c r="F48" s="35">
        <f t="shared" si="8"/>
        <v>208.00884955752213</v>
      </c>
      <c r="G48" s="37">
        <v>113.94</v>
      </c>
      <c r="H48" s="35">
        <v>0</v>
      </c>
      <c r="I48" s="37">
        <v>4</v>
      </c>
    </row>
    <row r="49" spans="1:9" ht="52.5" customHeight="1">
      <c r="A49" s="5" t="s">
        <v>143</v>
      </c>
      <c r="B49" s="37">
        <v>60</v>
      </c>
      <c r="C49" s="37">
        <v>13</v>
      </c>
      <c r="D49" s="37">
        <v>125.76</v>
      </c>
      <c r="E49" s="35">
        <f t="shared" si="7"/>
        <v>209.60000000000002</v>
      </c>
      <c r="F49" s="35">
        <f t="shared" si="8"/>
        <v>967.3846153846155</v>
      </c>
      <c r="G49" s="37">
        <v>50.33</v>
      </c>
      <c r="H49" s="35">
        <f>$D:$D/$G:$G*100</f>
        <v>249.87085237432947</v>
      </c>
      <c r="I49" s="37">
        <v>0.14</v>
      </c>
    </row>
    <row r="50" spans="1:9" ht="38.25">
      <c r="A50" s="3" t="s">
        <v>19</v>
      </c>
      <c r="B50" s="37">
        <v>447</v>
      </c>
      <c r="C50" s="37">
        <v>310.5</v>
      </c>
      <c r="D50" s="37">
        <v>578.89</v>
      </c>
      <c r="E50" s="35">
        <f t="shared" si="7"/>
        <v>129.5055928411633</v>
      </c>
      <c r="F50" s="35">
        <f t="shared" si="8"/>
        <v>186.4380032206119</v>
      </c>
      <c r="G50" s="37">
        <v>394.46</v>
      </c>
      <c r="H50" s="35">
        <f>$D:$D/$G:$G*100</f>
        <v>146.75505754702633</v>
      </c>
      <c r="I50" s="37">
        <v>97.6</v>
      </c>
    </row>
    <row r="51" spans="1:9" ht="63.75">
      <c r="A51" s="3" t="s">
        <v>20</v>
      </c>
      <c r="B51" s="37">
        <v>2332</v>
      </c>
      <c r="C51" s="37">
        <v>1854</v>
      </c>
      <c r="D51" s="37">
        <v>1996.95</v>
      </c>
      <c r="E51" s="35">
        <f t="shared" si="7"/>
        <v>85.63250428816467</v>
      </c>
      <c r="F51" s="35">
        <f t="shared" si="8"/>
        <v>107.71035598705502</v>
      </c>
      <c r="G51" s="37">
        <v>1797.73</v>
      </c>
      <c r="H51" s="35">
        <f>$D:$D/$G:$G*100</f>
        <v>111.08175309974246</v>
      </c>
      <c r="I51" s="37">
        <v>210.27</v>
      </c>
    </row>
    <row r="52" spans="1:9" ht="25.5">
      <c r="A52" s="3" t="s">
        <v>21</v>
      </c>
      <c r="B52" s="37">
        <v>0</v>
      </c>
      <c r="C52" s="37">
        <v>0</v>
      </c>
      <c r="D52" s="37">
        <v>124.85</v>
      </c>
      <c r="E52" s="35" t="e">
        <f t="shared" si="7"/>
        <v>#DIV/0!</v>
      </c>
      <c r="F52" s="35">
        <v>0</v>
      </c>
      <c r="G52" s="37">
        <v>2</v>
      </c>
      <c r="H52" s="35">
        <v>0</v>
      </c>
      <c r="I52" s="37">
        <v>5</v>
      </c>
    </row>
    <row r="53" spans="1:9" ht="38.25">
      <c r="A53" s="3" t="s">
        <v>22</v>
      </c>
      <c r="B53" s="37">
        <v>176</v>
      </c>
      <c r="C53" s="37">
        <v>176</v>
      </c>
      <c r="D53" s="37">
        <v>3</v>
      </c>
      <c r="E53" s="35">
        <f t="shared" si="7"/>
        <v>1.7045454545454544</v>
      </c>
      <c r="F53" s="35">
        <f>$D:$D/$C:$C*100</f>
        <v>1.7045454545454544</v>
      </c>
      <c r="G53" s="37">
        <v>176</v>
      </c>
      <c r="H53" s="35">
        <f>$D:$D/$G:$G*100</f>
        <v>1.7045454545454544</v>
      </c>
      <c r="I53" s="37">
        <v>0</v>
      </c>
    </row>
    <row r="54" spans="1:9" ht="51" customHeight="1">
      <c r="A54" s="3" t="s">
        <v>144</v>
      </c>
      <c r="B54" s="37">
        <v>0</v>
      </c>
      <c r="C54" s="37">
        <v>0</v>
      </c>
      <c r="D54" s="37">
        <v>-0.01</v>
      </c>
      <c r="E54" s="35">
        <v>0</v>
      </c>
      <c r="F54" s="35">
        <v>0</v>
      </c>
      <c r="G54" s="37">
        <v>0</v>
      </c>
      <c r="H54" s="35">
        <v>0</v>
      </c>
      <c r="I54" s="37">
        <v>0</v>
      </c>
    </row>
    <row r="55" spans="1:9" ht="72.75" customHeight="1">
      <c r="A55" s="3" t="s">
        <v>121</v>
      </c>
      <c r="B55" s="37">
        <v>15</v>
      </c>
      <c r="C55" s="37">
        <v>15</v>
      </c>
      <c r="D55" s="37">
        <v>1.6</v>
      </c>
      <c r="E55" s="35">
        <f aca="true" t="shared" si="9" ref="E55:E68">$D:$D/$B:$B*100</f>
        <v>10.666666666666668</v>
      </c>
      <c r="F55" s="35">
        <f aca="true" t="shared" si="10" ref="F55:F65">$D:$D/$C:$C*100</f>
        <v>10.666666666666668</v>
      </c>
      <c r="G55" s="37">
        <v>0.3</v>
      </c>
      <c r="H55" s="35">
        <f>$D:$D/$G:$G*100</f>
        <v>533.3333333333334</v>
      </c>
      <c r="I55" s="37">
        <v>0</v>
      </c>
    </row>
    <row r="56" spans="1:9" ht="79.5" customHeight="1">
      <c r="A56" s="3" t="s">
        <v>163</v>
      </c>
      <c r="B56" s="37">
        <v>4272.8</v>
      </c>
      <c r="C56" s="37">
        <v>3090.85</v>
      </c>
      <c r="D56" s="37">
        <v>1793.99</v>
      </c>
      <c r="E56" s="35">
        <f t="shared" si="9"/>
        <v>41.986285339824</v>
      </c>
      <c r="F56" s="35">
        <f t="shared" si="10"/>
        <v>58.041962566931424</v>
      </c>
      <c r="G56" s="37">
        <v>3169.75</v>
      </c>
      <c r="H56" s="35">
        <v>0</v>
      </c>
      <c r="I56" s="37">
        <v>121.07</v>
      </c>
    </row>
    <row r="57" spans="1:9" ht="63.75">
      <c r="A57" s="3" t="s">
        <v>95</v>
      </c>
      <c r="B57" s="37">
        <v>17</v>
      </c>
      <c r="C57" s="37">
        <v>15</v>
      </c>
      <c r="D57" s="37">
        <v>16.71</v>
      </c>
      <c r="E57" s="35">
        <f t="shared" si="9"/>
        <v>98.29411764705883</v>
      </c>
      <c r="F57" s="35">
        <f t="shared" si="10"/>
        <v>111.4</v>
      </c>
      <c r="G57" s="37">
        <v>16.03</v>
      </c>
      <c r="H57" s="35">
        <v>0</v>
      </c>
      <c r="I57" s="37">
        <v>2</v>
      </c>
    </row>
    <row r="58" spans="1:9" ht="38.25">
      <c r="A58" s="3" t="s">
        <v>23</v>
      </c>
      <c r="B58" s="37">
        <v>3331.2</v>
      </c>
      <c r="C58" s="37">
        <v>2361.7</v>
      </c>
      <c r="D58" s="37">
        <v>2238</v>
      </c>
      <c r="E58" s="35">
        <f t="shared" si="9"/>
        <v>67.18299711815561</v>
      </c>
      <c r="F58" s="35">
        <f t="shared" si="10"/>
        <v>94.76224753355635</v>
      </c>
      <c r="G58" s="37">
        <v>1865.19</v>
      </c>
      <c r="H58" s="35">
        <f>$D:$D/$G:$G*100</f>
        <v>119.98777604426358</v>
      </c>
      <c r="I58" s="37">
        <v>246.96</v>
      </c>
    </row>
    <row r="59" spans="1:9" ht="12.75">
      <c r="A59" s="6" t="s">
        <v>24</v>
      </c>
      <c r="B59" s="36">
        <v>130</v>
      </c>
      <c r="C59" s="36">
        <v>96.8</v>
      </c>
      <c r="D59" s="36">
        <v>1109.43</v>
      </c>
      <c r="E59" s="35">
        <f t="shared" si="9"/>
        <v>853.4076923076924</v>
      </c>
      <c r="F59" s="35">
        <f t="shared" si="10"/>
        <v>1146.1053719008266</v>
      </c>
      <c r="G59" s="36">
        <v>606.78</v>
      </c>
      <c r="H59" s="35">
        <f>$D:$D/$G:$G*100</f>
        <v>182.83892020172055</v>
      </c>
      <c r="I59" s="36">
        <v>34.16</v>
      </c>
    </row>
    <row r="60" spans="1:9" ht="12.75">
      <c r="A60" s="8" t="s">
        <v>25</v>
      </c>
      <c r="B60" s="45">
        <f>B7+B15+B20+B24+B27+B31+B34+B40+B41+B42+B59+B46</f>
        <v>418537.23000000004</v>
      </c>
      <c r="C60" s="45">
        <f>C7+C15+C20+C24+C27+C31+C34+C40+C41+C42+C59+C46</f>
        <v>282437.10000000003</v>
      </c>
      <c r="D60" s="45">
        <f>D7+D15+D20+D24+D27+D31+D34+D40+D41+D42+D59+D46</f>
        <v>269067.1</v>
      </c>
      <c r="E60" s="35">
        <f t="shared" si="9"/>
        <v>64.28749480661492</v>
      </c>
      <c r="F60" s="35">
        <f t="shared" si="10"/>
        <v>95.26620263414401</v>
      </c>
      <c r="G60" s="45">
        <f>G7+G15+G20+G24+G27+G31+G34+G40+G41+G42+G59+G46</f>
        <v>295541.80000000005</v>
      </c>
      <c r="H60" s="35">
        <f>$D:$D/$G:$G*100</f>
        <v>91.04197781836612</v>
      </c>
      <c r="I60" s="45">
        <f>I7+I15+I20+I24+I27+I31+I34+I40+I41+I42+I59+I46</f>
        <v>28087.010000000006</v>
      </c>
    </row>
    <row r="61" spans="1:9" ht="12.75">
      <c r="A61" s="8" t="s">
        <v>26</v>
      </c>
      <c r="B61" s="45">
        <f>B62+B67</f>
        <v>1409840.3500000003</v>
      </c>
      <c r="C61" s="45">
        <f>C62+C67</f>
        <v>1086750.46</v>
      </c>
      <c r="D61" s="45">
        <f>D62+D67</f>
        <v>974570.8</v>
      </c>
      <c r="E61" s="35">
        <f t="shared" si="9"/>
        <v>69.1263234166904</v>
      </c>
      <c r="F61" s="35">
        <f t="shared" si="10"/>
        <v>89.6775143762074</v>
      </c>
      <c r="G61" s="45">
        <f>G62+G67</f>
        <v>933160.1100000001</v>
      </c>
      <c r="H61" s="35">
        <f>$D:$D/$G:$G*100</f>
        <v>104.43768326102152</v>
      </c>
      <c r="I61" s="45">
        <f>I62+I67</f>
        <v>120613</v>
      </c>
    </row>
    <row r="62" spans="1:9" ht="25.5">
      <c r="A62" s="8" t="s">
        <v>27</v>
      </c>
      <c r="B62" s="45">
        <f>B63+B64+B65+B66</f>
        <v>1412839.2400000002</v>
      </c>
      <c r="C62" s="45">
        <f>C63+C64+C65+C66</f>
        <v>1089749.3499999999</v>
      </c>
      <c r="D62" s="45">
        <f>D63+D64+D65+D66</f>
        <v>978385.92</v>
      </c>
      <c r="E62" s="35">
        <f t="shared" si="9"/>
        <v>69.24962814594532</v>
      </c>
      <c r="F62" s="35">
        <f t="shared" si="10"/>
        <v>89.78082161737468</v>
      </c>
      <c r="G62" s="45">
        <f>G63+G64+G65+G66</f>
        <v>941197.2600000001</v>
      </c>
      <c r="H62" s="35">
        <f>$D:$D/$G:$G*100</f>
        <v>103.95120784775764</v>
      </c>
      <c r="I62" s="45">
        <f>I63+I64+I65+I66</f>
        <v>120719.81</v>
      </c>
    </row>
    <row r="63" spans="1:9" ht="12.75">
      <c r="A63" s="3" t="s">
        <v>28</v>
      </c>
      <c r="B63" s="37">
        <v>276586.7</v>
      </c>
      <c r="C63" s="37">
        <v>256101.3</v>
      </c>
      <c r="D63" s="37">
        <v>256101.3</v>
      </c>
      <c r="E63" s="35">
        <f t="shared" si="9"/>
        <v>92.59349780737828</v>
      </c>
      <c r="F63" s="35">
        <f t="shared" si="10"/>
        <v>100</v>
      </c>
      <c r="G63" s="37">
        <v>218900.8</v>
      </c>
      <c r="H63" s="35">
        <v>0</v>
      </c>
      <c r="I63" s="37">
        <v>28003.4</v>
      </c>
    </row>
    <row r="64" spans="1:9" ht="12.75">
      <c r="A64" s="3" t="s">
        <v>29</v>
      </c>
      <c r="B64" s="37">
        <v>494903.4</v>
      </c>
      <c r="C64" s="37">
        <v>343536.11</v>
      </c>
      <c r="D64" s="37">
        <v>280351.27</v>
      </c>
      <c r="E64" s="35">
        <f t="shared" si="9"/>
        <v>56.6476750816422</v>
      </c>
      <c r="F64" s="35">
        <f t="shared" si="10"/>
        <v>81.6075113617605</v>
      </c>
      <c r="G64" s="37">
        <v>92110.98</v>
      </c>
      <c r="H64" s="35">
        <v>0</v>
      </c>
      <c r="I64" s="37">
        <v>43466.56</v>
      </c>
    </row>
    <row r="65" spans="1:9" ht="12.75">
      <c r="A65" s="3" t="s">
        <v>30</v>
      </c>
      <c r="B65" s="37">
        <v>641341.64</v>
      </c>
      <c r="C65" s="37">
        <v>490104.44</v>
      </c>
      <c r="D65" s="37">
        <v>441933.35</v>
      </c>
      <c r="E65" s="35">
        <f t="shared" si="9"/>
        <v>68.90763400299409</v>
      </c>
      <c r="F65" s="35">
        <f t="shared" si="10"/>
        <v>90.17126023179875</v>
      </c>
      <c r="G65" s="37">
        <v>629117.8</v>
      </c>
      <c r="H65" s="35">
        <f>$D:$D/$G:$G*100</f>
        <v>70.24651821964025</v>
      </c>
      <c r="I65" s="37">
        <v>49249.85</v>
      </c>
    </row>
    <row r="66" spans="1:9" ht="24.75" customHeight="1">
      <c r="A66" s="3" t="s">
        <v>31</v>
      </c>
      <c r="B66" s="37">
        <v>7.5</v>
      </c>
      <c r="C66" s="37">
        <v>7.5</v>
      </c>
      <c r="D66" s="37">
        <v>0</v>
      </c>
      <c r="E66" s="35">
        <f t="shared" si="9"/>
        <v>0</v>
      </c>
      <c r="F66" s="35">
        <v>0</v>
      </c>
      <c r="G66" s="37">
        <v>1067.68</v>
      </c>
      <c r="H66" s="35">
        <v>0</v>
      </c>
      <c r="I66" s="37">
        <v>0</v>
      </c>
    </row>
    <row r="67" spans="1:9" ht="25.5">
      <c r="A67" s="8" t="s">
        <v>33</v>
      </c>
      <c r="B67" s="36">
        <v>-2998.89</v>
      </c>
      <c r="C67" s="36">
        <v>-2998.89</v>
      </c>
      <c r="D67" s="36">
        <v>-3815.12</v>
      </c>
      <c r="E67" s="35">
        <f t="shared" si="9"/>
        <v>127.21773722944157</v>
      </c>
      <c r="F67" s="35">
        <v>0</v>
      </c>
      <c r="G67" s="36">
        <v>-8037.15</v>
      </c>
      <c r="H67" s="35">
        <f>$D:$D/$G:$G*100</f>
        <v>47.46856783810182</v>
      </c>
      <c r="I67" s="36">
        <v>-106.81</v>
      </c>
    </row>
    <row r="68" spans="1:9" ht="12.75">
      <c r="A68" s="6" t="s">
        <v>32</v>
      </c>
      <c r="B68" s="45">
        <f>B61+B60</f>
        <v>1828377.5800000003</v>
      </c>
      <c r="C68" s="45">
        <f>C61+C60</f>
        <v>1369187.56</v>
      </c>
      <c r="D68" s="45">
        <f>D61+D60</f>
        <v>1243637.9</v>
      </c>
      <c r="E68" s="35">
        <f t="shared" si="9"/>
        <v>68.01865837799212</v>
      </c>
      <c r="F68" s="35">
        <f>$D:$D/$C:$C*100</f>
        <v>90.83035343967045</v>
      </c>
      <c r="G68" s="45">
        <f>G61+G60</f>
        <v>1228701.9100000001</v>
      </c>
      <c r="H68" s="35">
        <f>$D:$D/$G:$G*100</f>
        <v>101.21559101344604</v>
      </c>
      <c r="I68" s="45">
        <f>I61+I60</f>
        <v>148700.01</v>
      </c>
    </row>
    <row r="69" spans="1:9" ht="12.75">
      <c r="A69" s="65" t="s">
        <v>34</v>
      </c>
      <c r="B69" s="66"/>
      <c r="C69" s="66"/>
      <c r="D69" s="66"/>
      <c r="E69" s="66"/>
      <c r="F69" s="66"/>
      <c r="G69" s="66"/>
      <c r="H69" s="66"/>
      <c r="I69" s="67"/>
    </row>
    <row r="70" spans="1:9" ht="12.75">
      <c r="A70" s="13" t="s">
        <v>35</v>
      </c>
      <c r="B70" s="45">
        <f>B71+B72+B73+B74+B75+B76+B77+B78</f>
        <v>0</v>
      </c>
      <c r="C70" s="45">
        <f>C71+C72+C73+C74+C75+C76+C77+C78</f>
        <v>0</v>
      </c>
      <c r="D70" s="45">
        <f>D71+D72+D73+D74+D75+D76+D77+D78</f>
        <v>0</v>
      </c>
      <c r="E70" s="35" t="e">
        <f>$D:$D/$B:$B*100</f>
        <v>#DIV/0!</v>
      </c>
      <c r="F70" s="35" t="e">
        <f>$D:$D/$C:$C*100</f>
        <v>#DIV/0!</v>
      </c>
      <c r="G70" s="45">
        <f>G71+G72+G73+G74+G75+G76+G77+G78</f>
        <v>0</v>
      </c>
      <c r="H70" s="35" t="e">
        <f>$D:$D/$G:$G*100</f>
        <v>#DIV/0!</v>
      </c>
      <c r="I70" s="45">
        <f>I71+I72+I73+I74+I75+I76+I77+I78</f>
        <v>0</v>
      </c>
    </row>
    <row r="71" spans="1:9" ht="14.25" customHeight="1">
      <c r="A71" s="14" t="s">
        <v>36</v>
      </c>
      <c r="B71" s="46"/>
      <c r="C71" s="46"/>
      <c r="D71" s="46"/>
      <c r="E71" s="38" t="e">
        <f>$D:$D/$B:$B*100</f>
        <v>#DIV/0!</v>
      </c>
      <c r="F71" s="38" t="e">
        <f>$D:$D/$C:$C*100</f>
        <v>#DIV/0!</v>
      </c>
      <c r="G71" s="46"/>
      <c r="H71" s="38" t="e">
        <f>$D:$D/$G:$G*100</f>
        <v>#DIV/0!</v>
      </c>
      <c r="I71" s="46"/>
    </row>
    <row r="72" spans="1:9" ht="12.75">
      <c r="A72" s="14" t="s">
        <v>37</v>
      </c>
      <c r="B72" s="46"/>
      <c r="C72" s="46"/>
      <c r="D72" s="46"/>
      <c r="E72" s="38" t="e">
        <f>$D:$D/$B:$B*100</f>
        <v>#DIV/0!</v>
      </c>
      <c r="F72" s="38" t="e">
        <f>$D:$D/$C:$C*100</f>
        <v>#DIV/0!</v>
      </c>
      <c r="G72" s="46"/>
      <c r="H72" s="38" t="e">
        <f>$D:$D/$G:$G*100</f>
        <v>#DIV/0!</v>
      </c>
      <c r="I72" s="46"/>
    </row>
    <row r="73" spans="1:9" ht="25.5">
      <c r="A73" s="14" t="s">
        <v>38</v>
      </c>
      <c r="B73" s="46"/>
      <c r="C73" s="46"/>
      <c r="D73" s="46"/>
      <c r="E73" s="38" t="e">
        <f>$D:$D/$B:$B*100</f>
        <v>#DIV/0!</v>
      </c>
      <c r="F73" s="38" t="e">
        <f>$D:$D/$C:$C*100</f>
        <v>#DIV/0!</v>
      </c>
      <c r="G73" s="46"/>
      <c r="H73" s="38" t="e">
        <f>$D:$D/$G:$G*100</f>
        <v>#DIV/0!</v>
      </c>
      <c r="I73" s="46"/>
    </row>
    <row r="74" spans="1:9" ht="12.75">
      <c r="A74" s="14" t="s">
        <v>84</v>
      </c>
      <c r="B74" s="37"/>
      <c r="C74" s="37"/>
      <c r="D74" s="37"/>
      <c r="E74" s="38">
        <v>0</v>
      </c>
      <c r="F74" s="38">
        <v>0</v>
      </c>
      <c r="G74" s="37"/>
      <c r="H74" s="38">
        <v>0</v>
      </c>
      <c r="I74" s="37"/>
    </row>
    <row r="75" spans="1:9" ht="25.5">
      <c r="A75" s="3" t="s">
        <v>39</v>
      </c>
      <c r="B75" s="46"/>
      <c r="C75" s="46"/>
      <c r="D75" s="46"/>
      <c r="E75" s="38" t="e">
        <f>$D:$D/$B:$B*100</f>
        <v>#DIV/0!</v>
      </c>
      <c r="F75" s="38" t="e">
        <f>$D:$D/$C:$C*100</f>
        <v>#DIV/0!</v>
      </c>
      <c r="G75" s="46"/>
      <c r="H75" s="38" t="e">
        <f>$D:$D/$G:$G*100</f>
        <v>#DIV/0!</v>
      </c>
      <c r="I75" s="46"/>
    </row>
    <row r="76" spans="1:9" ht="12.75">
      <c r="A76" s="14" t="s">
        <v>40</v>
      </c>
      <c r="B76" s="46"/>
      <c r="C76" s="46"/>
      <c r="D76" s="46"/>
      <c r="E76" s="38">
        <v>0</v>
      </c>
      <c r="F76" s="38">
        <v>0</v>
      </c>
      <c r="G76" s="46"/>
      <c r="H76" s="38">
        <v>0</v>
      </c>
      <c r="I76" s="46"/>
    </row>
    <row r="77" spans="1:9" ht="12.75">
      <c r="A77" s="14" t="s">
        <v>41</v>
      </c>
      <c r="B77" s="46"/>
      <c r="C77" s="46"/>
      <c r="D77" s="46"/>
      <c r="E77" s="38" t="e">
        <f>$D:$D/$B:$B*100</f>
        <v>#DIV/0!</v>
      </c>
      <c r="F77" s="38">
        <v>0</v>
      </c>
      <c r="G77" s="46"/>
      <c r="H77" s="38">
        <v>0</v>
      </c>
      <c r="I77" s="46"/>
    </row>
    <row r="78" spans="1:9" ht="12.75">
      <c r="A78" s="3" t="s">
        <v>42</v>
      </c>
      <c r="B78" s="46"/>
      <c r="C78" s="46"/>
      <c r="D78" s="46"/>
      <c r="E78" s="38" t="e">
        <f>$D:$D/$B:$B*100</f>
        <v>#DIV/0!</v>
      </c>
      <c r="F78" s="38" t="e">
        <f>$D:$D/$C:$C*100</f>
        <v>#DIV/0!</v>
      </c>
      <c r="G78" s="46"/>
      <c r="H78" s="38" t="e">
        <f>$D:$D/$G:$G*100</f>
        <v>#DIV/0!</v>
      </c>
      <c r="I78" s="46"/>
    </row>
    <row r="79" spans="1:9" ht="12.75">
      <c r="A79" s="13" t="s">
        <v>43</v>
      </c>
      <c r="B79" s="36"/>
      <c r="C79" s="36"/>
      <c r="D79" s="36"/>
      <c r="E79" s="35" t="e">
        <f>$D:$D/$B:$B*100</f>
        <v>#DIV/0!</v>
      </c>
      <c r="F79" s="35" t="e">
        <f>$D:$D/$C:$C*100</f>
        <v>#DIV/0!</v>
      </c>
      <c r="G79" s="36"/>
      <c r="H79" s="35" t="e">
        <f>$D:$D/$G:$G*100</f>
        <v>#DIV/0!</v>
      </c>
      <c r="I79" s="36"/>
    </row>
    <row r="80" spans="1:9" ht="25.5">
      <c r="A80" s="15" t="s">
        <v>44</v>
      </c>
      <c r="B80" s="36"/>
      <c r="C80" s="36"/>
      <c r="D80" s="36"/>
      <c r="E80" s="35" t="e">
        <f>$D:$D/$B:$B*100</f>
        <v>#DIV/0!</v>
      </c>
      <c r="F80" s="35" t="e">
        <f>$D:$D/$C:$C*100</f>
        <v>#DIV/0!</v>
      </c>
      <c r="G80" s="36"/>
      <c r="H80" s="35" t="e">
        <f>$D:$D/$G:$G*100</f>
        <v>#DIV/0!</v>
      </c>
      <c r="I80" s="36"/>
    </row>
    <row r="81" spans="1:9" ht="12.75">
      <c r="A81" s="13" t="s">
        <v>45</v>
      </c>
      <c r="B81" s="45">
        <f>B82+B83+B84+B85+B86</f>
        <v>0</v>
      </c>
      <c r="C81" s="45">
        <f>C82+C83+C84+C85+C86</f>
        <v>0</v>
      </c>
      <c r="D81" s="45">
        <f>D82+D83+D84+D85+D86</f>
        <v>0</v>
      </c>
      <c r="E81" s="35" t="e">
        <f>$D:$D/$B:$B*100</f>
        <v>#DIV/0!</v>
      </c>
      <c r="F81" s="35" t="e">
        <f>$D:$D/$C:$C*100</f>
        <v>#DIV/0!</v>
      </c>
      <c r="G81" s="45">
        <f>G82+G83+G84+G85+G86</f>
        <v>0</v>
      </c>
      <c r="H81" s="35" t="e">
        <f>$D:$D/$G:$G*100</f>
        <v>#DIV/0!</v>
      </c>
      <c r="I81" s="45">
        <f>I82+I83+I84+I85+I86</f>
        <v>0</v>
      </c>
    </row>
    <row r="82" spans="1:9" ht="12.75">
      <c r="A82" s="16" t="s">
        <v>76</v>
      </c>
      <c r="B82" s="46"/>
      <c r="C82" s="46"/>
      <c r="D82" s="46"/>
      <c r="E82" s="38">
        <v>0</v>
      </c>
      <c r="F82" s="38">
        <v>0</v>
      </c>
      <c r="G82" s="46"/>
      <c r="H82" s="38">
        <v>0</v>
      </c>
      <c r="I82" s="46"/>
    </row>
    <row r="83" spans="1:9" ht="12.75">
      <c r="A83" s="16" t="s">
        <v>79</v>
      </c>
      <c r="B83" s="46"/>
      <c r="C83" s="46"/>
      <c r="D83" s="46"/>
      <c r="E83" s="38">
        <v>0</v>
      </c>
      <c r="F83" s="38">
        <v>0</v>
      </c>
      <c r="G83" s="46"/>
      <c r="H83" s="38">
        <v>0</v>
      </c>
      <c r="I83" s="46"/>
    </row>
    <row r="84" spans="1:9" ht="12.75">
      <c r="A84" s="14" t="s">
        <v>46</v>
      </c>
      <c r="B84" s="46"/>
      <c r="C84" s="46"/>
      <c r="D84" s="46"/>
      <c r="E84" s="38" t="e">
        <f aca="true" t="shared" si="11" ref="E84:E109">$D:$D/$B:$B*100</f>
        <v>#DIV/0!</v>
      </c>
      <c r="F84" s="38" t="e">
        <f aca="true" t="shared" si="12" ref="F84:F99">$D:$D/$C:$C*100</f>
        <v>#DIV/0!</v>
      </c>
      <c r="G84" s="46"/>
      <c r="H84" s="38" t="e">
        <f>$D:$D/$G:$G*100</f>
        <v>#DIV/0!</v>
      </c>
      <c r="I84" s="46"/>
    </row>
    <row r="85" spans="1:9" ht="12.75">
      <c r="A85" s="16" t="s">
        <v>89</v>
      </c>
      <c r="B85" s="37"/>
      <c r="C85" s="37"/>
      <c r="D85" s="37"/>
      <c r="E85" s="38" t="e">
        <f t="shared" si="11"/>
        <v>#DIV/0!</v>
      </c>
      <c r="F85" s="38" t="e">
        <f t="shared" si="12"/>
        <v>#DIV/0!</v>
      </c>
      <c r="G85" s="37"/>
      <c r="H85" s="38" t="e">
        <f>$D:$D/$G:$G*100</f>
        <v>#DIV/0!</v>
      </c>
      <c r="I85" s="37"/>
    </row>
    <row r="86" spans="1:9" ht="12.75">
      <c r="A86" s="14" t="s">
        <v>47</v>
      </c>
      <c r="B86" s="46"/>
      <c r="C86" s="46"/>
      <c r="D86" s="46"/>
      <c r="E86" s="38" t="e">
        <f t="shared" si="11"/>
        <v>#DIV/0!</v>
      </c>
      <c r="F86" s="38" t="e">
        <f t="shared" si="12"/>
        <v>#DIV/0!</v>
      </c>
      <c r="G86" s="46"/>
      <c r="H86" s="38" t="e">
        <f>$D:$D/$G:$G*100</f>
        <v>#DIV/0!</v>
      </c>
      <c r="I86" s="46"/>
    </row>
    <row r="87" spans="1:9" ht="12.75">
      <c r="A87" s="13" t="s">
        <v>48</v>
      </c>
      <c r="B87" s="45">
        <f>B88+B89+B90+B91</f>
        <v>0</v>
      </c>
      <c r="C87" s="45">
        <f>C88+C89+C90+C91</f>
        <v>0</v>
      </c>
      <c r="D87" s="45">
        <f>D88+D89+D90+D91</f>
        <v>0</v>
      </c>
      <c r="E87" s="35" t="e">
        <f t="shared" si="11"/>
        <v>#DIV/0!</v>
      </c>
      <c r="F87" s="35" t="e">
        <f t="shared" si="12"/>
        <v>#DIV/0!</v>
      </c>
      <c r="G87" s="45">
        <f>G88+G89+G90+G91</f>
        <v>0</v>
      </c>
      <c r="H87" s="35" t="e">
        <f>$D:$D/$G:$G*100</f>
        <v>#DIV/0!</v>
      </c>
      <c r="I87" s="45">
        <f>I88+I89+I90+I91</f>
        <v>0</v>
      </c>
    </row>
    <row r="88" spans="1:9" ht="12.75">
      <c r="A88" s="14" t="s">
        <v>49</v>
      </c>
      <c r="B88" s="46"/>
      <c r="C88" s="46"/>
      <c r="D88" s="46"/>
      <c r="E88" s="38" t="e">
        <f t="shared" si="11"/>
        <v>#DIV/0!</v>
      </c>
      <c r="F88" s="38" t="e">
        <f t="shared" si="12"/>
        <v>#DIV/0!</v>
      </c>
      <c r="G88" s="46"/>
      <c r="H88" s="38">
        <v>0</v>
      </c>
      <c r="I88" s="46"/>
    </row>
    <row r="89" spans="1:9" ht="12.75">
      <c r="A89" s="14" t="s">
        <v>50</v>
      </c>
      <c r="B89" s="46"/>
      <c r="C89" s="46"/>
      <c r="D89" s="46"/>
      <c r="E89" s="38" t="e">
        <f t="shared" si="11"/>
        <v>#DIV/0!</v>
      </c>
      <c r="F89" s="38" t="e">
        <f t="shared" si="12"/>
        <v>#DIV/0!</v>
      </c>
      <c r="G89" s="46"/>
      <c r="H89" s="38">
        <v>0</v>
      </c>
      <c r="I89" s="46"/>
    </row>
    <row r="90" spans="1:9" ht="12.75">
      <c r="A90" s="14" t="s">
        <v>51</v>
      </c>
      <c r="B90" s="46"/>
      <c r="C90" s="46"/>
      <c r="D90" s="46"/>
      <c r="E90" s="38" t="e">
        <f t="shared" si="11"/>
        <v>#DIV/0!</v>
      </c>
      <c r="F90" s="38" t="e">
        <f t="shared" si="12"/>
        <v>#DIV/0!</v>
      </c>
      <c r="G90" s="46"/>
      <c r="H90" s="38" t="e">
        <f aca="true" t="shared" si="13" ref="H90:H99">$D:$D/$G:$G*100</f>
        <v>#DIV/0!</v>
      </c>
      <c r="I90" s="46"/>
    </row>
    <row r="91" spans="1:9" ht="12.75">
      <c r="A91" s="14" t="s">
        <v>52</v>
      </c>
      <c r="B91" s="46"/>
      <c r="C91" s="46"/>
      <c r="D91" s="46"/>
      <c r="E91" s="38" t="e">
        <f t="shared" si="11"/>
        <v>#DIV/0!</v>
      </c>
      <c r="F91" s="38" t="e">
        <f t="shared" si="12"/>
        <v>#DIV/0!</v>
      </c>
      <c r="G91" s="46"/>
      <c r="H91" s="38" t="e">
        <f t="shared" si="13"/>
        <v>#DIV/0!</v>
      </c>
      <c r="I91" s="46"/>
    </row>
    <row r="92" spans="1:9" ht="12.75">
      <c r="A92" s="17" t="s">
        <v>53</v>
      </c>
      <c r="B92" s="45">
        <f>B93+B94+B95+B96</f>
        <v>0</v>
      </c>
      <c r="C92" s="45">
        <f>C93+C94+C95+C96</f>
        <v>0</v>
      </c>
      <c r="D92" s="45">
        <f>D93+D94+D95+D96</f>
        <v>0</v>
      </c>
      <c r="E92" s="35" t="e">
        <f t="shared" si="11"/>
        <v>#DIV/0!</v>
      </c>
      <c r="F92" s="35" t="e">
        <f t="shared" si="12"/>
        <v>#DIV/0!</v>
      </c>
      <c r="G92" s="45">
        <f>G93+G94+G95+G96</f>
        <v>0</v>
      </c>
      <c r="H92" s="35" t="e">
        <f t="shared" si="13"/>
        <v>#DIV/0!</v>
      </c>
      <c r="I92" s="45">
        <f>I93+I94+I95+I96</f>
        <v>0</v>
      </c>
    </row>
    <row r="93" spans="1:9" ht="12.75">
      <c r="A93" s="14" t="s">
        <v>54</v>
      </c>
      <c r="B93" s="46"/>
      <c r="C93" s="46"/>
      <c r="D93" s="46"/>
      <c r="E93" s="38" t="e">
        <f t="shared" si="11"/>
        <v>#DIV/0!</v>
      </c>
      <c r="F93" s="38" t="e">
        <f t="shared" si="12"/>
        <v>#DIV/0!</v>
      </c>
      <c r="G93" s="46"/>
      <c r="H93" s="38" t="e">
        <f t="shared" si="13"/>
        <v>#DIV/0!</v>
      </c>
      <c r="I93" s="46"/>
    </row>
    <row r="94" spans="1:9" ht="12.75">
      <c r="A94" s="14" t="s">
        <v>55</v>
      </c>
      <c r="B94" s="46"/>
      <c r="C94" s="46"/>
      <c r="D94" s="46"/>
      <c r="E94" s="38" t="e">
        <f t="shared" si="11"/>
        <v>#DIV/0!</v>
      </c>
      <c r="F94" s="38" t="e">
        <f t="shared" si="12"/>
        <v>#DIV/0!</v>
      </c>
      <c r="G94" s="46"/>
      <c r="H94" s="38" t="e">
        <f t="shared" si="13"/>
        <v>#DIV/0!</v>
      </c>
      <c r="I94" s="46"/>
    </row>
    <row r="95" spans="1:9" ht="12.75">
      <c r="A95" s="14" t="s">
        <v>56</v>
      </c>
      <c r="B95" s="46"/>
      <c r="C95" s="46"/>
      <c r="D95" s="46"/>
      <c r="E95" s="38" t="e">
        <f t="shared" si="11"/>
        <v>#DIV/0!</v>
      </c>
      <c r="F95" s="38" t="e">
        <f t="shared" si="12"/>
        <v>#DIV/0!</v>
      </c>
      <c r="G95" s="46"/>
      <c r="H95" s="38" t="e">
        <f t="shared" si="13"/>
        <v>#DIV/0!</v>
      </c>
      <c r="I95" s="46"/>
    </row>
    <row r="96" spans="1:9" ht="12.75">
      <c r="A96" s="14" t="s">
        <v>57</v>
      </c>
      <c r="B96" s="46"/>
      <c r="C96" s="46"/>
      <c r="D96" s="37"/>
      <c r="E96" s="38" t="e">
        <f t="shared" si="11"/>
        <v>#DIV/0!</v>
      </c>
      <c r="F96" s="38" t="e">
        <f t="shared" si="12"/>
        <v>#DIV/0!</v>
      </c>
      <c r="G96" s="37"/>
      <c r="H96" s="38" t="e">
        <f t="shared" si="13"/>
        <v>#DIV/0!</v>
      </c>
      <c r="I96" s="37"/>
    </row>
    <row r="97" spans="1:9" ht="25.5">
      <c r="A97" s="17" t="s">
        <v>58</v>
      </c>
      <c r="B97" s="45">
        <f>B98+B99</f>
        <v>0</v>
      </c>
      <c r="C97" s="45">
        <f>C98+C99</f>
        <v>0</v>
      </c>
      <c r="D97" s="45">
        <f>D98+D99</f>
        <v>0</v>
      </c>
      <c r="E97" s="35" t="e">
        <f t="shared" si="11"/>
        <v>#DIV/0!</v>
      </c>
      <c r="F97" s="35" t="e">
        <f t="shared" si="12"/>
        <v>#DIV/0!</v>
      </c>
      <c r="G97" s="45">
        <f>G98+G99</f>
        <v>0</v>
      </c>
      <c r="H97" s="35" t="e">
        <f t="shared" si="13"/>
        <v>#DIV/0!</v>
      </c>
      <c r="I97" s="45">
        <f>I98+I99</f>
        <v>0</v>
      </c>
    </row>
    <row r="98" spans="1:9" ht="12.75">
      <c r="A98" s="14" t="s">
        <v>59</v>
      </c>
      <c r="B98" s="46"/>
      <c r="C98" s="46"/>
      <c r="D98" s="46"/>
      <c r="E98" s="38" t="e">
        <f t="shared" si="11"/>
        <v>#DIV/0!</v>
      </c>
      <c r="F98" s="38" t="e">
        <f t="shared" si="12"/>
        <v>#DIV/0!</v>
      </c>
      <c r="G98" s="46"/>
      <c r="H98" s="38" t="e">
        <f t="shared" si="13"/>
        <v>#DIV/0!</v>
      </c>
      <c r="I98" s="46"/>
    </row>
    <row r="99" spans="1:9" ht="25.5">
      <c r="A99" s="14" t="s">
        <v>60</v>
      </c>
      <c r="B99" s="46"/>
      <c r="C99" s="46"/>
      <c r="D99" s="46"/>
      <c r="E99" s="38" t="e">
        <f t="shared" si="11"/>
        <v>#DIV/0!</v>
      </c>
      <c r="F99" s="38" t="e">
        <f t="shared" si="12"/>
        <v>#DIV/0!</v>
      </c>
      <c r="G99" s="46"/>
      <c r="H99" s="38" t="e">
        <f t="shared" si="13"/>
        <v>#DIV/0!</v>
      </c>
      <c r="I99" s="46"/>
    </row>
    <row r="100" spans="1:9" ht="12.75">
      <c r="A100" s="17" t="s">
        <v>124</v>
      </c>
      <c r="B100" s="45">
        <f>B101</f>
        <v>0</v>
      </c>
      <c r="C100" s="45">
        <f aca="true" t="shared" si="14" ref="C100:I100">C101</f>
        <v>0</v>
      </c>
      <c r="D100" s="45">
        <f t="shared" si="14"/>
        <v>0</v>
      </c>
      <c r="E100" s="35" t="e">
        <f t="shared" si="11"/>
        <v>#DIV/0!</v>
      </c>
      <c r="F100" s="35">
        <v>0</v>
      </c>
      <c r="G100" s="45">
        <f t="shared" si="14"/>
        <v>0</v>
      </c>
      <c r="H100" s="35">
        <v>0</v>
      </c>
      <c r="I100" s="45">
        <f t="shared" si="14"/>
        <v>0</v>
      </c>
    </row>
    <row r="101" spans="1:9" ht="12.75">
      <c r="A101" s="14" t="s">
        <v>125</v>
      </c>
      <c r="B101" s="46"/>
      <c r="C101" s="46">
        <v>0</v>
      </c>
      <c r="D101" s="46">
        <v>0</v>
      </c>
      <c r="E101" s="38" t="e">
        <f t="shared" si="11"/>
        <v>#DIV/0!</v>
      </c>
      <c r="F101" s="38">
        <v>0</v>
      </c>
      <c r="G101" s="46">
        <v>0</v>
      </c>
      <c r="H101" s="38">
        <v>0</v>
      </c>
      <c r="I101" s="46"/>
    </row>
    <row r="102" spans="1:9" ht="12.75">
      <c r="A102" s="17" t="s">
        <v>61</v>
      </c>
      <c r="B102" s="45">
        <f>B103+B104+B105+B106+B107</f>
        <v>0</v>
      </c>
      <c r="C102" s="45">
        <f>C103+C104+C105+C106+C107</f>
        <v>0</v>
      </c>
      <c r="D102" s="45">
        <f>D103+D104+D105+D106+D107</f>
        <v>0</v>
      </c>
      <c r="E102" s="35" t="e">
        <f t="shared" si="11"/>
        <v>#DIV/0!</v>
      </c>
      <c r="F102" s="35" t="e">
        <f aca="true" t="shared" si="15" ref="F102:F109">$D:$D/$C:$C*100</f>
        <v>#DIV/0!</v>
      </c>
      <c r="G102" s="45">
        <f>G103+G104+G105+G106+G107</f>
        <v>0</v>
      </c>
      <c r="H102" s="35" t="e">
        <f>$D:$D/$G:$G*100</f>
        <v>#DIV/0!</v>
      </c>
      <c r="I102" s="45">
        <f>I103+I104+I105+I106+I107</f>
        <v>0</v>
      </c>
    </row>
    <row r="103" spans="1:9" ht="12.75">
      <c r="A103" s="14" t="s">
        <v>62</v>
      </c>
      <c r="B103" s="46"/>
      <c r="C103" s="46"/>
      <c r="D103" s="46"/>
      <c r="E103" s="38" t="e">
        <f t="shared" si="11"/>
        <v>#DIV/0!</v>
      </c>
      <c r="F103" s="38" t="e">
        <f t="shared" si="15"/>
        <v>#DIV/0!</v>
      </c>
      <c r="G103" s="46"/>
      <c r="H103" s="38" t="e">
        <f>$D:$D/$G:$G*100</f>
        <v>#DIV/0!</v>
      </c>
      <c r="I103" s="46"/>
    </row>
    <row r="104" spans="1:9" ht="12.75">
      <c r="A104" s="14" t="s">
        <v>63</v>
      </c>
      <c r="B104" s="46"/>
      <c r="C104" s="46"/>
      <c r="D104" s="46"/>
      <c r="E104" s="38" t="e">
        <f t="shared" si="11"/>
        <v>#DIV/0!</v>
      </c>
      <c r="F104" s="38" t="e">
        <f t="shared" si="15"/>
        <v>#DIV/0!</v>
      </c>
      <c r="G104" s="46"/>
      <c r="H104" s="38" t="e">
        <f>$D:$D/$G:$G*100</f>
        <v>#DIV/0!</v>
      </c>
      <c r="I104" s="46"/>
    </row>
    <row r="105" spans="1:9" ht="12.75">
      <c r="A105" s="14" t="s">
        <v>64</v>
      </c>
      <c r="B105" s="46"/>
      <c r="C105" s="46"/>
      <c r="D105" s="46"/>
      <c r="E105" s="38" t="e">
        <f t="shared" si="11"/>
        <v>#DIV/0!</v>
      </c>
      <c r="F105" s="38" t="e">
        <f t="shared" si="15"/>
        <v>#DIV/0!</v>
      </c>
      <c r="G105" s="46"/>
      <c r="H105" s="38" t="e">
        <f>$D:$D/$G:$G*100</f>
        <v>#DIV/0!</v>
      </c>
      <c r="I105" s="46"/>
    </row>
    <row r="106" spans="1:9" ht="12.75">
      <c r="A106" s="14" t="s">
        <v>65</v>
      </c>
      <c r="B106" s="37"/>
      <c r="C106" s="37"/>
      <c r="D106" s="37"/>
      <c r="E106" s="38" t="e">
        <f t="shared" si="11"/>
        <v>#DIV/0!</v>
      </c>
      <c r="F106" s="38" t="e">
        <f t="shared" si="15"/>
        <v>#DIV/0!</v>
      </c>
      <c r="G106" s="37"/>
      <c r="H106" s="38">
        <v>0</v>
      </c>
      <c r="I106" s="37"/>
    </row>
    <row r="107" spans="1:9" ht="12.75">
      <c r="A107" s="14" t="s">
        <v>66</v>
      </c>
      <c r="B107" s="46"/>
      <c r="C107" s="46"/>
      <c r="D107" s="46"/>
      <c r="E107" s="38" t="e">
        <f t="shared" si="11"/>
        <v>#DIV/0!</v>
      </c>
      <c r="F107" s="38" t="e">
        <f t="shared" si="15"/>
        <v>#DIV/0!</v>
      </c>
      <c r="G107" s="46"/>
      <c r="H107" s="38" t="e">
        <f>$D:$D/$G:$G*100</f>
        <v>#DIV/0!</v>
      </c>
      <c r="I107" s="46"/>
    </row>
    <row r="108" spans="1:9" ht="12.75">
      <c r="A108" s="17" t="s">
        <v>73</v>
      </c>
      <c r="B108" s="36">
        <f>B109+B110+B111</f>
        <v>0</v>
      </c>
      <c r="C108" s="36">
        <f>C109+C110+C111</f>
        <v>0</v>
      </c>
      <c r="D108" s="36">
        <f>D109+D110+D111</f>
        <v>0</v>
      </c>
      <c r="E108" s="35" t="e">
        <f t="shared" si="11"/>
        <v>#DIV/0!</v>
      </c>
      <c r="F108" s="35" t="e">
        <f t="shared" si="15"/>
        <v>#DIV/0!</v>
      </c>
      <c r="G108" s="36">
        <f>G109+G110+G111</f>
        <v>0</v>
      </c>
      <c r="H108" s="35" t="e">
        <f>$D:$D/$G:$G*100</f>
        <v>#DIV/0!</v>
      </c>
      <c r="I108" s="36">
        <f>I109+I110+I111</f>
        <v>0</v>
      </c>
    </row>
    <row r="109" spans="1:9" ht="12.75">
      <c r="A109" s="54" t="s">
        <v>74</v>
      </c>
      <c r="B109" s="37"/>
      <c r="C109" s="37"/>
      <c r="D109" s="37"/>
      <c r="E109" s="38" t="e">
        <f t="shared" si="11"/>
        <v>#DIV/0!</v>
      </c>
      <c r="F109" s="38" t="e">
        <f t="shared" si="15"/>
        <v>#DIV/0!</v>
      </c>
      <c r="G109" s="37"/>
      <c r="H109" s="38" t="e">
        <f>$D:$D/$G:$G*100</f>
        <v>#DIV/0!</v>
      </c>
      <c r="I109" s="37"/>
    </row>
    <row r="110" spans="1:9" ht="24.75" customHeight="1">
      <c r="A110" s="18" t="s">
        <v>75</v>
      </c>
      <c r="B110" s="37"/>
      <c r="C110" s="37"/>
      <c r="D110" s="37"/>
      <c r="E110" s="38">
        <v>0</v>
      </c>
      <c r="F110" s="38">
        <v>0</v>
      </c>
      <c r="G110" s="37"/>
      <c r="H110" s="38">
        <v>0</v>
      </c>
      <c r="I110" s="37"/>
    </row>
    <row r="111" spans="1:9" ht="25.5">
      <c r="A111" s="18" t="s">
        <v>85</v>
      </c>
      <c r="B111" s="37"/>
      <c r="C111" s="37"/>
      <c r="D111" s="37"/>
      <c r="E111" s="38" t="e">
        <f>$D:$D/$B:$B*100</f>
        <v>#DIV/0!</v>
      </c>
      <c r="F111" s="38" t="e">
        <f>$D:$D/$C:$C*100</f>
        <v>#DIV/0!</v>
      </c>
      <c r="G111" s="37"/>
      <c r="H111" s="38" t="e">
        <f>$D:$D/$G:$G*100</f>
        <v>#DIV/0!</v>
      </c>
      <c r="I111" s="37"/>
    </row>
    <row r="112" spans="1:9" ht="26.25" customHeight="1">
      <c r="A112" s="19" t="s">
        <v>96</v>
      </c>
      <c r="B112" s="36">
        <f>B113</f>
        <v>0</v>
      </c>
      <c r="C112" s="36">
        <f aca="true" t="shared" si="16" ref="C112:I112">C113</f>
        <v>0</v>
      </c>
      <c r="D112" s="36">
        <f t="shared" si="16"/>
        <v>0</v>
      </c>
      <c r="E112" s="38" t="e">
        <f>$D:$D/$B:$B*100</f>
        <v>#DIV/0!</v>
      </c>
      <c r="F112" s="38" t="e">
        <f>$D:$D/$C:$C*100</f>
        <v>#DIV/0!</v>
      </c>
      <c r="G112" s="36">
        <f t="shared" si="16"/>
        <v>0</v>
      </c>
      <c r="H112" s="38">
        <v>0</v>
      </c>
      <c r="I112" s="36">
        <f t="shared" si="16"/>
        <v>0</v>
      </c>
    </row>
    <row r="113" spans="1:9" ht="13.5" customHeight="1">
      <c r="A113" s="18" t="s">
        <v>97</v>
      </c>
      <c r="B113" s="37"/>
      <c r="C113" s="37"/>
      <c r="D113" s="37"/>
      <c r="E113" s="38" t="e">
        <f>$D:$D/$B:$B*100</f>
        <v>#DIV/0!</v>
      </c>
      <c r="F113" s="38" t="e">
        <f>$D:$D/$C:$C*100</f>
        <v>#DIV/0!</v>
      </c>
      <c r="G113" s="37">
        <v>0</v>
      </c>
      <c r="H113" s="38">
        <v>0</v>
      </c>
      <c r="I113" s="37">
        <v>0</v>
      </c>
    </row>
    <row r="114" spans="1:9" ht="33.75" customHeight="1">
      <c r="A114" s="20" t="s">
        <v>67</v>
      </c>
      <c r="B114" s="45">
        <f>B70+B79+B80+B81+B87+B92+B97+B100+B102+B108+B112</f>
        <v>0</v>
      </c>
      <c r="C114" s="45">
        <f>C70+C79+C80+C81+C87+C92+C97+C100+C102+C108+C112</f>
        <v>0</v>
      </c>
      <c r="D114" s="45">
        <f>D70+D79+D80+D81+D87+D92+D97+D100+D102+D108+D112</f>
        <v>0</v>
      </c>
      <c r="E114" s="35" t="e">
        <f>$D:$D/$B:$B*100</f>
        <v>#DIV/0!</v>
      </c>
      <c r="F114" s="35" t="e">
        <f>$D:$D/$C:$C*100</f>
        <v>#DIV/0!</v>
      </c>
      <c r="G114" s="45">
        <f>G70+G79+G80+G81+G87+G92+G97+G100+G102+G108+G112</f>
        <v>0</v>
      </c>
      <c r="H114" s="35" t="e">
        <f>$D:$D/$G:$G*100</f>
        <v>#DIV/0!</v>
      </c>
      <c r="I114" s="45">
        <f>I70+I79+I80+I81+I87+I92+I97+I100+I102+I108+I112</f>
        <v>0</v>
      </c>
    </row>
    <row r="115" spans="1:9" ht="26.25" customHeight="1">
      <c r="A115" s="21" t="s">
        <v>68</v>
      </c>
      <c r="B115" s="39">
        <f>B68-B114</f>
        <v>1828377.5800000003</v>
      </c>
      <c r="C115" s="39">
        <f>C68-C114</f>
        <v>1369187.56</v>
      </c>
      <c r="D115" s="39">
        <f>D68-D114</f>
        <v>1243637.9</v>
      </c>
      <c r="E115" s="39"/>
      <c r="F115" s="39"/>
      <c r="G115" s="39">
        <f>G68-G114</f>
        <v>1228701.9100000001</v>
      </c>
      <c r="H115" s="39"/>
      <c r="I115" s="39">
        <f>I68-I114</f>
        <v>148700.01</v>
      </c>
    </row>
    <row r="116" spans="1:9" ht="24" customHeight="1">
      <c r="A116" s="3" t="s">
        <v>69</v>
      </c>
      <c r="B116" s="37" t="s">
        <v>103</v>
      </c>
      <c r="C116" s="37"/>
      <c r="D116" s="37" t="s">
        <v>155</v>
      </c>
      <c r="E116" s="37"/>
      <c r="F116" s="37"/>
      <c r="G116" s="37"/>
      <c r="H116" s="36"/>
      <c r="I116" s="37"/>
    </row>
    <row r="117" spans="1:9" ht="12.75">
      <c r="A117" s="8" t="s">
        <v>70</v>
      </c>
      <c r="B117" s="36">
        <f>B119+B120</f>
        <v>0</v>
      </c>
      <c r="C117" s="37"/>
      <c r="D117" s="36">
        <f>-D68+D114</f>
        <v>-1243637.9</v>
      </c>
      <c r="E117" s="37"/>
      <c r="F117" s="37"/>
      <c r="G117" s="50"/>
      <c r="H117" s="47"/>
      <c r="I117" s="36">
        <f>I119+I120</f>
        <v>0</v>
      </c>
    </row>
    <row r="118" spans="1:9" ht="12" customHeight="1">
      <c r="A118" s="3" t="s">
        <v>6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10" t="s">
        <v>71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/>
      <c r="C120" s="37"/>
      <c r="D120" s="37"/>
      <c r="E120" s="37"/>
      <c r="F120" s="37"/>
      <c r="G120" s="37"/>
      <c r="H120" s="47"/>
      <c r="I120" s="37"/>
    </row>
    <row r="121" spans="1:9" ht="12.75">
      <c r="A121" s="8" t="s">
        <v>131</v>
      </c>
      <c r="B121" s="53">
        <f>B122+B123</f>
        <v>0</v>
      </c>
      <c r="C121" s="53"/>
      <c r="D121" s="53">
        <v>0</v>
      </c>
      <c r="E121" s="53"/>
      <c r="F121" s="53"/>
      <c r="G121" s="53"/>
      <c r="H121" s="57"/>
      <c r="I121" s="53"/>
    </row>
    <row r="122" spans="1:9" ht="12.75">
      <c r="A122" s="5" t="s">
        <v>132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5" t="s">
        <v>133</v>
      </c>
      <c r="B123" s="48"/>
      <c r="C123" s="48"/>
      <c r="D123" s="48"/>
      <c r="E123" s="48"/>
      <c r="F123" s="48"/>
      <c r="G123" s="48"/>
      <c r="H123" s="49"/>
      <c r="I123" s="48"/>
    </row>
    <row r="124" spans="1:9" ht="12.75">
      <c r="A124" s="24"/>
      <c r="B124" s="34"/>
      <c r="C124" s="34"/>
      <c r="D124" s="34"/>
      <c r="E124" s="34"/>
      <c r="F124" s="34"/>
      <c r="G124" s="34"/>
      <c r="H124" s="34"/>
      <c r="I124" s="34"/>
    </row>
    <row r="126" ht="12" customHeight="1">
      <c r="A126" s="31" t="s">
        <v>94</v>
      </c>
    </row>
    <row r="127" ht="12.75" customHeight="1" hidden="1"/>
    <row r="129" spans="1:9" ht="31.5">
      <c r="A129" s="25" t="s">
        <v>152</v>
      </c>
      <c r="B129" s="33" t="s">
        <v>128</v>
      </c>
      <c r="C129" s="33"/>
      <c r="D129" s="33"/>
      <c r="E129" s="33"/>
      <c r="F129" s="33"/>
      <c r="G129" s="33"/>
      <c r="H129" s="33"/>
      <c r="I129" s="34"/>
    </row>
  </sheetData>
  <sheetProtection/>
  <autoFilter ref="A7:I125"/>
  <mergeCells count="14">
    <mergeCell ref="G9:G10"/>
    <mergeCell ref="H9:H10"/>
    <mergeCell ref="I9:I10"/>
    <mergeCell ref="A69:I69"/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Tatyana</cp:lastModifiedBy>
  <cp:lastPrinted>2015-07-06T05:07:10Z</cp:lastPrinted>
  <dcterms:created xsi:type="dcterms:W3CDTF">2010-09-10T01:16:58Z</dcterms:created>
  <dcterms:modified xsi:type="dcterms:W3CDTF">2015-11-05T07:30:17Z</dcterms:modified>
  <cp:category/>
  <cp:version/>
  <cp:contentType/>
  <cp:contentStatus/>
</cp:coreProperties>
</file>