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Лист1" sheetId="11" r:id="rId11"/>
  </sheets>
  <externalReferences>
    <externalReference r:id="rId14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<sst xmlns="http://schemas.openxmlformats.org/spreadsheetml/2006/main" count="1690" uniqueCount="177">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</sst>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7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126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84" t="s">
        <v>28</v>
      </c>
      <c r="B73" s="85"/>
      <c r="C73" s="85"/>
      <c r="D73" s="85"/>
      <c r="E73" s="85"/>
      <c r="F73" s="85"/>
      <c r="G73" s="85"/>
      <c r="H73" s="85"/>
      <c r="I73" s="86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" sqref="C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173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176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70" t="s">
        <v>123</v>
      </c>
      <c r="B7" s="67">
        <f>B8+B15+B20+B24+B27+B31+B34+B42+B43+B44+B48</f>
        <v>410269.56999999995</v>
      </c>
      <c r="C7" s="67">
        <f>C8+C15+C20+C24+C27+C31+C34+C42+C43+C44+C48</f>
        <v>323633.9000000001</v>
      </c>
      <c r="D7" s="67">
        <f>D8+D15+D20+D24+D27+D31+D34+D42+D43+D44+D48+D64</f>
        <v>318784.2</v>
      </c>
      <c r="E7" s="68">
        <f aca="true" t="shared" si="0" ref="E7:E30">$D:$D/$B:$B*100</f>
        <v>77.70115633972074</v>
      </c>
      <c r="F7" s="68">
        <f aca="true" t="shared" si="1" ref="F7:F30">$D:$D/$C:$C*100</f>
        <v>98.5014857837822</v>
      </c>
      <c r="G7" s="67">
        <f>G8+G15+G20+G24+G27+G31+G34+G42+G43+G44+G48+G64</f>
        <v>296542.7299999999</v>
      </c>
      <c r="H7" s="68">
        <f aca="true" t="shared" si="2" ref="H7:H30">$D:$D/$G:$G*100</f>
        <v>107.50025805724528</v>
      </c>
      <c r="I7" s="67">
        <f>I8+I15+I20+I24+I27+I31+I34+I42+I43+I44+I48+I64</f>
        <v>42231.21000000001</v>
      </c>
    </row>
    <row r="8" spans="1:9" ht="12.75">
      <c r="A8" s="71" t="s">
        <v>4</v>
      </c>
      <c r="B8" s="68">
        <f>B9+B10</f>
        <v>236435.46</v>
      </c>
      <c r="C8" s="68">
        <f>C9+C10</f>
        <v>185881.42</v>
      </c>
      <c r="D8" s="68">
        <f>D9+D10</f>
        <v>186106.50999999998</v>
      </c>
      <c r="E8" s="68">
        <f t="shared" si="0"/>
        <v>78.7134510195721</v>
      </c>
      <c r="F8" s="68">
        <f t="shared" si="1"/>
        <v>100.12109332928485</v>
      </c>
      <c r="G8" s="68">
        <f>G9+G10</f>
        <v>164374.41</v>
      </c>
      <c r="H8" s="68">
        <f t="shared" si="2"/>
        <v>113.22109688484964</v>
      </c>
      <c r="I8" s="68">
        <f>I9+I10</f>
        <v>21196.01</v>
      </c>
    </row>
    <row r="9" spans="1:9" ht="25.5">
      <c r="A9" s="72" t="s">
        <v>5</v>
      </c>
      <c r="B9" s="50">
        <v>5496.9</v>
      </c>
      <c r="C9" s="50">
        <v>5000</v>
      </c>
      <c r="D9" s="50">
        <v>2655.13</v>
      </c>
      <c r="E9" s="68">
        <f t="shared" si="0"/>
        <v>48.30231585075225</v>
      </c>
      <c r="F9" s="68">
        <f t="shared" si="1"/>
        <v>53.1026</v>
      </c>
      <c r="G9" s="50">
        <v>3151.21</v>
      </c>
      <c r="H9" s="68">
        <f t="shared" si="2"/>
        <v>84.25747569981054</v>
      </c>
      <c r="I9" s="50">
        <v>403.66</v>
      </c>
    </row>
    <row r="10" spans="1:9" ht="12.75" customHeight="1">
      <c r="A10" s="73" t="s">
        <v>76</v>
      </c>
      <c r="B10" s="69">
        <f>B11+B12+B13+B14</f>
        <v>230938.56</v>
      </c>
      <c r="C10" s="69">
        <f>C11+C12+C13+C14</f>
        <v>180881.42</v>
      </c>
      <c r="D10" s="69">
        <f>D11+D12+D13+D14</f>
        <v>183451.37999999998</v>
      </c>
      <c r="E10" s="74">
        <f t="shared" si="0"/>
        <v>79.43731007935617</v>
      </c>
      <c r="F10" s="69">
        <f t="shared" si="1"/>
        <v>101.4207982223934</v>
      </c>
      <c r="G10" s="69">
        <f>G11+G12+G13+G14</f>
        <v>161223.2</v>
      </c>
      <c r="H10" s="74">
        <f t="shared" si="2"/>
        <v>113.78720928501602</v>
      </c>
      <c r="I10" s="69">
        <f>I11+I12+I13+I14</f>
        <v>20792.35</v>
      </c>
    </row>
    <row r="11" spans="1:9" ht="51">
      <c r="A11" s="75" t="s">
        <v>80</v>
      </c>
      <c r="B11" s="45">
        <v>219135.16</v>
      </c>
      <c r="C11" s="45">
        <v>170221.02000000002</v>
      </c>
      <c r="D11" s="45">
        <v>175427.73999999996</v>
      </c>
      <c r="E11" s="68">
        <f t="shared" si="0"/>
        <v>80.0545836642554</v>
      </c>
      <c r="F11" s="68">
        <f t="shared" si="1"/>
        <v>103.05879967115692</v>
      </c>
      <c r="G11" s="45">
        <v>153496.1</v>
      </c>
      <c r="H11" s="68">
        <f t="shared" si="2"/>
        <v>114.28807637457888</v>
      </c>
      <c r="I11" s="45">
        <v>20161.65</v>
      </c>
    </row>
    <row r="12" spans="1:9" ht="51" customHeight="1">
      <c r="A12" s="75" t="s">
        <v>81</v>
      </c>
      <c r="B12" s="45">
        <v>5487.6</v>
      </c>
      <c r="C12" s="45">
        <v>5037.6</v>
      </c>
      <c r="D12" s="45">
        <v>3282.2300000000005</v>
      </c>
      <c r="E12" s="68">
        <f t="shared" si="0"/>
        <v>59.81175741672134</v>
      </c>
      <c r="F12" s="68">
        <f t="shared" si="1"/>
        <v>65.15463712879149</v>
      </c>
      <c r="G12" s="45">
        <v>2823.9</v>
      </c>
      <c r="H12" s="68">
        <f t="shared" si="2"/>
        <v>116.23039059456781</v>
      </c>
      <c r="I12" s="45">
        <v>282.67</v>
      </c>
    </row>
    <row r="13" spans="1:9" ht="25.5">
      <c r="A13" s="75" t="s">
        <v>82</v>
      </c>
      <c r="B13" s="45">
        <v>4447.8</v>
      </c>
      <c r="C13" s="45">
        <v>4147.8</v>
      </c>
      <c r="D13" s="45">
        <v>2263.39</v>
      </c>
      <c r="E13" s="68">
        <f t="shared" si="0"/>
        <v>50.887854669724355</v>
      </c>
      <c r="F13" s="68">
        <f t="shared" si="1"/>
        <v>54.568445923139976</v>
      </c>
      <c r="G13" s="45">
        <v>3413.5</v>
      </c>
      <c r="H13" s="68">
        <f t="shared" si="2"/>
        <v>66.30701625897173</v>
      </c>
      <c r="I13" s="45">
        <v>82.17</v>
      </c>
    </row>
    <row r="14" spans="1:9" ht="63.75">
      <c r="A14" s="76" t="s">
        <v>84</v>
      </c>
      <c r="B14" s="45">
        <v>1868</v>
      </c>
      <c r="C14" s="45">
        <v>1475</v>
      </c>
      <c r="D14" s="45">
        <v>2478.02</v>
      </c>
      <c r="E14" s="68">
        <f t="shared" si="0"/>
        <v>132.65631691648824</v>
      </c>
      <c r="F14" s="68">
        <f t="shared" si="1"/>
        <v>168.00135593220338</v>
      </c>
      <c r="G14" s="45">
        <v>1489.7</v>
      </c>
      <c r="H14" s="68">
        <f t="shared" si="2"/>
        <v>166.34355910586024</v>
      </c>
      <c r="I14" s="45">
        <v>265.86</v>
      </c>
    </row>
    <row r="15" spans="1:9" ht="65.25" customHeight="1">
      <c r="A15" s="77" t="s">
        <v>89</v>
      </c>
      <c r="B15" s="67">
        <f>B16+B17+B18+B19</f>
        <v>18565.699999999997</v>
      </c>
      <c r="C15" s="67">
        <f>C16+C17+C18+C19</f>
        <v>15506</v>
      </c>
      <c r="D15" s="67">
        <f>D16+D17+D18+D19</f>
        <v>16483.6</v>
      </c>
      <c r="E15" s="68">
        <f t="shared" si="0"/>
        <v>88.78523298340488</v>
      </c>
      <c r="F15" s="68">
        <f t="shared" si="1"/>
        <v>106.3046562620921</v>
      </c>
      <c r="G15" s="67">
        <f>G16+G17+G18+G19</f>
        <v>15379.7</v>
      </c>
      <c r="H15" s="68">
        <f t="shared" si="2"/>
        <v>107.17764325702059</v>
      </c>
      <c r="I15" s="67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8">
        <v>5740</v>
      </c>
      <c r="D16" s="45">
        <v>7270.56</v>
      </c>
      <c r="E16" s="68">
        <f t="shared" si="0"/>
        <v>105.40251380855044</v>
      </c>
      <c r="F16" s="68">
        <f t="shared" si="1"/>
        <v>126.66480836236936</v>
      </c>
      <c r="G16" s="45">
        <v>6247.2</v>
      </c>
      <c r="H16" s="68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8">
        <v>46</v>
      </c>
      <c r="D17" s="45">
        <v>67.44</v>
      </c>
      <c r="E17" s="68">
        <f t="shared" si="0"/>
        <v>124.8888888888889</v>
      </c>
      <c r="F17" s="68">
        <f t="shared" si="1"/>
        <v>146.6086956521739</v>
      </c>
      <c r="G17" s="45">
        <v>65.4</v>
      </c>
      <c r="H17" s="68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8">
        <v>10600</v>
      </c>
      <c r="D18" s="45">
        <v>10787.869999999999</v>
      </c>
      <c r="E18" s="68">
        <f t="shared" si="0"/>
        <v>85.04296345347333</v>
      </c>
      <c r="F18" s="68">
        <f t="shared" si="1"/>
        <v>101.77235849056603</v>
      </c>
      <c r="G18" s="45">
        <v>10286.4</v>
      </c>
      <c r="H18" s="68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8">
        <v>-880.0000000000001</v>
      </c>
      <c r="D19" s="45">
        <v>-1642.2699999999998</v>
      </c>
      <c r="E19" s="68">
        <f t="shared" si="0"/>
        <v>153.28262086988983</v>
      </c>
      <c r="F19" s="68">
        <f t="shared" si="1"/>
        <v>186.62159090909086</v>
      </c>
      <c r="G19" s="45">
        <v>-1219.3</v>
      </c>
      <c r="H19" s="68">
        <f t="shared" si="2"/>
        <v>134.68957598622157</v>
      </c>
      <c r="I19" s="45">
        <v>-209.32</v>
      </c>
    </row>
    <row r="20" spans="1:9" ht="54" customHeight="1">
      <c r="A20" s="79" t="s">
        <v>7</v>
      </c>
      <c r="B20" s="67">
        <f>B21+B22+B23</f>
        <v>37477.100000000006</v>
      </c>
      <c r="C20" s="67">
        <f>C21+C22+C23</f>
        <v>35545.8</v>
      </c>
      <c r="D20" s="67">
        <f>D21+D22+D23</f>
        <v>27868.32</v>
      </c>
      <c r="E20" s="68">
        <f t="shared" si="0"/>
        <v>74.36092974109522</v>
      </c>
      <c r="F20" s="68">
        <f t="shared" si="1"/>
        <v>78.4011613186368</v>
      </c>
      <c r="G20" s="67">
        <f>G21+G22+G23</f>
        <v>34609.4</v>
      </c>
      <c r="H20" s="68">
        <f t="shared" si="2"/>
        <v>80.52240142851363</v>
      </c>
      <c r="I20" s="67">
        <f>I21+I22+I23</f>
        <v>5229.63</v>
      </c>
    </row>
    <row r="21" spans="1:9" ht="12.75">
      <c r="A21" s="75" t="s">
        <v>96</v>
      </c>
      <c r="B21" s="45">
        <v>35076.5</v>
      </c>
      <c r="C21" s="45">
        <v>33865.5</v>
      </c>
      <c r="D21" s="45">
        <v>26730.02</v>
      </c>
      <c r="E21" s="68">
        <f t="shared" si="0"/>
        <v>76.2049235242969</v>
      </c>
      <c r="F21" s="68">
        <f t="shared" si="1"/>
        <v>78.92994345277643</v>
      </c>
      <c r="G21" s="45">
        <v>33215.7</v>
      </c>
      <c r="H21" s="68">
        <f t="shared" si="2"/>
        <v>80.47405293279985</v>
      </c>
      <c r="I21" s="45">
        <v>5191.34</v>
      </c>
    </row>
    <row r="22" spans="1:9" ht="18.75" customHeight="1">
      <c r="A22" s="75" t="s">
        <v>94</v>
      </c>
      <c r="B22" s="45">
        <v>1080.3</v>
      </c>
      <c r="C22" s="45">
        <v>1080.3</v>
      </c>
      <c r="D22" s="45">
        <v>560.5</v>
      </c>
      <c r="E22" s="68">
        <f t="shared" si="0"/>
        <v>51.88373599925947</v>
      </c>
      <c r="F22" s="68">
        <f t="shared" si="1"/>
        <v>51.88373599925947</v>
      </c>
      <c r="G22" s="45">
        <v>806.9</v>
      </c>
      <c r="H22" s="68">
        <f t="shared" si="2"/>
        <v>69.46337836163093</v>
      </c>
      <c r="I22" s="45">
        <v>0.01</v>
      </c>
    </row>
    <row r="23" spans="1:9" ht="38.25">
      <c r="A23" s="75" t="s">
        <v>95</v>
      </c>
      <c r="B23" s="45">
        <v>1320.3</v>
      </c>
      <c r="C23" s="45">
        <v>600</v>
      </c>
      <c r="D23" s="45">
        <v>577.8</v>
      </c>
      <c r="E23" s="68">
        <f t="shared" si="0"/>
        <v>43.76278118609407</v>
      </c>
      <c r="F23" s="68">
        <f t="shared" si="1"/>
        <v>96.3</v>
      </c>
      <c r="G23" s="45">
        <v>586.8</v>
      </c>
      <c r="H23" s="68">
        <f t="shared" si="2"/>
        <v>98.46625766871165</v>
      </c>
      <c r="I23" s="45">
        <v>38.28</v>
      </c>
    </row>
    <row r="24" spans="1:9" ht="27" customHeight="1">
      <c r="A24" s="79" t="s">
        <v>8</v>
      </c>
      <c r="B24" s="67">
        <f>SUM(B25:B26)</f>
        <v>27929.1</v>
      </c>
      <c r="C24" s="67">
        <f>SUM(C25:C26)</f>
        <v>15293.8</v>
      </c>
      <c r="D24" s="67">
        <f>SUM(D25:D26)</f>
        <v>15400.220000000001</v>
      </c>
      <c r="E24" s="68">
        <f t="shared" si="0"/>
        <v>55.14040910734682</v>
      </c>
      <c r="F24" s="68">
        <f t="shared" si="1"/>
        <v>100.6958375289333</v>
      </c>
      <c r="G24" s="67">
        <f>SUM(G25:G26)</f>
        <v>16124.5</v>
      </c>
      <c r="H24" s="68">
        <f t="shared" si="2"/>
        <v>95.50820180470713</v>
      </c>
      <c r="I24" s="67">
        <f>SUM(I25:I26)</f>
        <v>4864.21</v>
      </c>
    </row>
    <row r="25" spans="1:9" ht="12.75">
      <c r="A25" s="75" t="s">
        <v>133</v>
      </c>
      <c r="B25" s="45">
        <v>11865.3</v>
      </c>
      <c r="C25" s="45">
        <v>5210</v>
      </c>
      <c r="D25" s="45">
        <v>4812.620000000001</v>
      </c>
      <c r="E25" s="68">
        <f t="shared" si="0"/>
        <v>40.560457805533794</v>
      </c>
      <c r="F25" s="68">
        <f t="shared" si="1"/>
        <v>92.37274472168907</v>
      </c>
      <c r="G25" s="45">
        <v>5761.8</v>
      </c>
      <c r="H25" s="68">
        <f t="shared" si="2"/>
        <v>83.52632857787498</v>
      </c>
      <c r="I25" s="45">
        <v>2437.8</v>
      </c>
    </row>
    <row r="26" spans="1:9" ht="12.75">
      <c r="A26" s="75" t="s">
        <v>134</v>
      </c>
      <c r="B26" s="45">
        <v>16063.8</v>
      </c>
      <c r="C26" s="45">
        <v>10083.8</v>
      </c>
      <c r="D26" s="45">
        <v>10587.6</v>
      </c>
      <c r="E26" s="68">
        <f t="shared" si="0"/>
        <v>65.90968513054197</v>
      </c>
      <c r="F26" s="68">
        <f t="shared" si="1"/>
        <v>104.99613241040085</v>
      </c>
      <c r="G26" s="45">
        <v>10362.7</v>
      </c>
      <c r="H26" s="68">
        <f t="shared" si="2"/>
        <v>102.1702838063439</v>
      </c>
      <c r="I26" s="45">
        <v>2426.41</v>
      </c>
    </row>
    <row r="27" spans="1:9" ht="12.75">
      <c r="A27" s="71" t="s">
        <v>9</v>
      </c>
      <c r="B27" s="67">
        <f>B28+B29+B30</f>
        <v>14105.4</v>
      </c>
      <c r="C27" s="67">
        <f>C28+C29+C30</f>
        <v>11179.4</v>
      </c>
      <c r="D27" s="67">
        <f>D28+D29+D30</f>
        <v>14220.230000000003</v>
      </c>
      <c r="E27" s="68">
        <f t="shared" si="0"/>
        <v>100.81408538573882</v>
      </c>
      <c r="F27" s="68">
        <f t="shared" si="1"/>
        <v>127.20029697479296</v>
      </c>
      <c r="G27" s="67">
        <f>G28+G29+G30</f>
        <v>10993.800000000001</v>
      </c>
      <c r="H27" s="68">
        <f t="shared" si="2"/>
        <v>129.34772326220235</v>
      </c>
      <c r="I27" s="67">
        <f>I28+I29+I30</f>
        <v>1270.9</v>
      </c>
    </row>
    <row r="28" spans="1:9" ht="25.5">
      <c r="A28" s="75" t="s">
        <v>10</v>
      </c>
      <c r="B28" s="45">
        <v>13985</v>
      </c>
      <c r="C28" s="45">
        <v>11100</v>
      </c>
      <c r="D28" s="45">
        <v>14039.030000000002</v>
      </c>
      <c r="E28" s="68">
        <f t="shared" si="0"/>
        <v>100.38634250983198</v>
      </c>
      <c r="F28" s="68">
        <f t="shared" si="1"/>
        <v>126.47774774774776</v>
      </c>
      <c r="G28" s="45">
        <v>10727.6</v>
      </c>
      <c r="H28" s="68">
        <f t="shared" si="2"/>
        <v>130.868320966479</v>
      </c>
      <c r="I28" s="45">
        <v>1264.5</v>
      </c>
    </row>
    <row r="29" spans="1:9" ht="25.5">
      <c r="A29" s="75" t="s">
        <v>98</v>
      </c>
      <c r="B29" s="45">
        <v>70.4</v>
      </c>
      <c r="C29" s="45">
        <v>64.4</v>
      </c>
      <c r="D29" s="45">
        <v>51.2</v>
      </c>
      <c r="E29" s="68">
        <f t="shared" si="0"/>
        <v>72.72727272727273</v>
      </c>
      <c r="F29" s="68">
        <f t="shared" si="1"/>
        <v>79.5031055900621</v>
      </c>
      <c r="G29" s="45">
        <v>91.2</v>
      </c>
      <c r="H29" s="68">
        <f t="shared" si="2"/>
        <v>56.14035087719298</v>
      </c>
      <c r="I29" s="45">
        <v>6.4</v>
      </c>
    </row>
    <row r="30" spans="1:9" ht="25.5">
      <c r="A30" s="75" t="s">
        <v>97</v>
      </c>
      <c r="B30" s="45">
        <v>50</v>
      </c>
      <c r="C30" s="45">
        <v>15</v>
      </c>
      <c r="D30" s="45">
        <v>130</v>
      </c>
      <c r="E30" s="68">
        <f t="shared" si="0"/>
        <v>260</v>
      </c>
      <c r="F30" s="68">
        <f t="shared" si="1"/>
        <v>866.6666666666666</v>
      </c>
      <c r="G30" s="45">
        <v>175</v>
      </c>
      <c r="H30" s="68">
        <f t="shared" si="2"/>
        <v>74.28571428571429</v>
      </c>
      <c r="I30" s="45"/>
    </row>
    <row r="31" spans="1:9" ht="25.5">
      <c r="A31" s="79" t="s">
        <v>11</v>
      </c>
      <c r="B31" s="67">
        <f>$32:$32+$33:$33</f>
        <v>0</v>
      </c>
      <c r="C31" s="67">
        <f>$32:$32+$33:$33</f>
        <v>0</v>
      </c>
      <c r="D31" s="67">
        <f>D32+D33</f>
        <v>0.14</v>
      </c>
      <c r="E31" s="68" t="s">
        <v>143</v>
      </c>
      <c r="F31" s="68" t="s">
        <v>143</v>
      </c>
      <c r="G31" s="67">
        <f>G32+G33</f>
        <v>0.4</v>
      </c>
      <c r="H31" s="68" t="s">
        <v>143</v>
      </c>
      <c r="I31" s="67"/>
    </row>
    <row r="32" spans="1:9" ht="25.5">
      <c r="A32" s="75" t="s">
        <v>100</v>
      </c>
      <c r="B32" s="45">
        <v>0</v>
      </c>
      <c r="C32" s="45">
        <v>0</v>
      </c>
      <c r="D32" s="45">
        <v>0.1</v>
      </c>
      <c r="E32" s="68" t="s">
        <v>144</v>
      </c>
      <c r="F32" s="68" t="s">
        <v>144</v>
      </c>
      <c r="G32" s="45">
        <v>0</v>
      </c>
      <c r="H32" s="68" t="s">
        <v>144</v>
      </c>
      <c r="I32" s="45"/>
    </row>
    <row r="33" spans="1:9" ht="25.5">
      <c r="A33" s="75" t="s">
        <v>99</v>
      </c>
      <c r="B33" s="45">
        <v>0</v>
      </c>
      <c r="C33" s="45">
        <v>0</v>
      </c>
      <c r="D33" s="45">
        <v>0.04</v>
      </c>
      <c r="E33" s="68" t="s">
        <v>144</v>
      </c>
      <c r="F33" s="68" t="s">
        <v>144</v>
      </c>
      <c r="G33" s="45">
        <v>0.4</v>
      </c>
      <c r="H33" s="68" t="s">
        <v>144</v>
      </c>
      <c r="I33" s="45"/>
    </row>
    <row r="34" spans="1:9" ht="38.25">
      <c r="A34" s="79" t="s">
        <v>12</v>
      </c>
      <c r="B34" s="67">
        <f>B35+B37+B38+B39+B40+B41+B36</f>
        <v>46953.1</v>
      </c>
      <c r="C34" s="67">
        <f>C35+C37+C38+C39+C40+C41+C36</f>
        <v>39185.5</v>
      </c>
      <c r="D34" s="67">
        <f>D35+D37+D38+D39+D40+D41+D36</f>
        <v>35905.28</v>
      </c>
      <c r="E34" s="68">
        <f>$D:$D/$B:$B*100</f>
        <v>76.47052058330547</v>
      </c>
      <c r="F34" s="68">
        <f>$D:$D/$C:$C*100</f>
        <v>91.62899541922394</v>
      </c>
      <c r="G34" s="67">
        <f>G35+G37+G38+G39+G40+G41+G36</f>
        <v>36194.16</v>
      </c>
      <c r="H34" s="68">
        <f>$D:$D/$G:$G*100</f>
        <v>99.20186018959963</v>
      </c>
      <c r="I34" s="67">
        <f>I35+I37+I38+I39+I40+I41+I36</f>
        <v>5708.84</v>
      </c>
    </row>
    <row r="35" spans="1:9" ht="76.5" hidden="1">
      <c r="A35" s="75" t="s">
        <v>164</v>
      </c>
      <c r="B35" s="45"/>
      <c r="C35" s="45"/>
      <c r="D35" s="45"/>
      <c r="E35" s="68">
        <v>0</v>
      </c>
      <c r="F35" s="68">
        <v>0</v>
      </c>
      <c r="G35" s="45">
        <v>1180.01</v>
      </c>
      <c r="H35" s="68">
        <f>$D:$D/$G:$G*100</f>
        <v>0</v>
      </c>
      <c r="I35" s="45"/>
    </row>
    <row r="36" spans="1:9" ht="84" customHeight="1">
      <c r="A36" s="75" t="s">
        <v>101</v>
      </c>
      <c r="B36" s="45">
        <v>23058</v>
      </c>
      <c r="C36" s="45">
        <v>19500</v>
      </c>
      <c r="D36" s="45">
        <v>20020.39</v>
      </c>
      <c r="E36" s="68">
        <f>$D:$D/$B:$B*100</f>
        <v>86.82622083441755</v>
      </c>
      <c r="F36" s="68">
        <f>$D:$D/$C:$C*100</f>
        <v>102.66866666666668</v>
      </c>
      <c r="G36" s="45">
        <v>18386.8</v>
      </c>
      <c r="H36" s="68">
        <f>$D:$D/$G:$G*100</f>
        <v>108.88458024234777</v>
      </c>
      <c r="I36" s="45">
        <v>4175.9</v>
      </c>
    </row>
    <row r="37" spans="1:9" ht="81.75" customHeight="1">
      <c r="A37" s="75" t="s">
        <v>128</v>
      </c>
      <c r="B37" s="45">
        <v>3.7</v>
      </c>
      <c r="C37" s="45">
        <v>0.3</v>
      </c>
      <c r="D37" s="45">
        <v>5.79</v>
      </c>
      <c r="E37" s="68">
        <f>$D:$D/$B:$B*100</f>
        <v>156.48648648648648</v>
      </c>
      <c r="F37" s="68" t="s">
        <v>144</v>
      </c>
      <c r="G37" s="45"/>
      <c r="H37" s="68" t="s">
        <v>144</v>
      </c>
      <c r="I37" s="45">
        <v>0.3</v>
      </c>
    </row>
    <row r="38" spans="1:9" ht="76.5">
      <c r="A38" s="75" t="s">
        <v>102</v>
      </c>
      <c r="B38" s="45">
        <v>0</v>
      </c>
      <c r="C38" s="45"/>
      <c r="D38" s="45">
        <v>25.87</v>
      </c>
      <c r="E38" s="68" t="s">
        <v>144</v>
      </c>
      <c r="F38" s="68" t="s">
        <v>144</v>
      </c>
      <c r="G38" s="45">
        <v>14270.3</v>
      </c>
      <c r="H38" s="68">
        <f>$D:$D/$G:$G*100</f>
        <v>0.18128560717013661</v>
      </c>
      <c r="I38" s="45">
        <v>3.89</v>
      </c>
    </row>
    <row r="39" spans="1:9" ht="38.25">
      <c r="A39" s="75" t="s">
        <v>129</v>
      </c>
      <c r="B39" s="45">
        <v>20870.6</v>
      </c>
      <c r="C39" s="45">
        <v>16929.2</v>
      </c>
      <c r="D39" s="45">
        <v>12465.279999999999</v>
      </c>
      <c r="E39" s="68">
        <f aca="true" t="shared" si="3" ref="E39:E45">$D:$D/$B:$B*100</f>
        <v>59.72650522744913</v>
      </c>
      <c r="F39" s="68">
        <f>$D:$D/$C:$C*100</f>
        <v>73.63183139191455</v>
      </c>
      <c r="G39" s="45"/>
      <c r="H39" s="68" t="s">
        <v>144</v>
      </c>
      <c r="I39" s="45">
        <v>1298.23</v>
      </c>
    </row>
    <row r="40" spans="1:9" ht="51">
      <c r="A40" s="75" t="s">
        <v>103</v>
      </c>
      <c r="B40" s="45">
        <v>900</v>
      </c>
      <c r="C40" s="45">
        <v>900</v>
      </c>
      <c r="D40" s="45">
        <v>978.75</v>
      </c>
      <c r="E40" s="68">
        <f t="shared" si="3"/>
        <v>108.74999999999999</v>
      </c>
      <c r="F40" s="68" t="s">
        <v>144</v>
      </c>
      <c r="G40" s="45">
        <v>865.95</v>
      </c>
      <c r="H40" s="68">
        <f aca="true" t="shared" si="4" ref="H40:H51">$D:$D/$G:$G*100</f>
        <v>113.02615624458687</v>
      </c>
      <c r="I40" s="45"/>
    </row>
    <row r="41" spans="1:9" ht="76.5">
      <c r="A41" s="80" t="s">
        <v>120</v>
      </c>
      <c r="B41" s="45">
        <v>2120.8</v>
      </c>
      <c r="C41" s="45">
        <v>1856</v>
      </c>
      <c r="D41" s="45">
        <v>2409.2000000000003</v>
      </c>
      <c r="E41" s="68">
        <f t="shared" si="3"/>
        <v>113.59864202187855</v>
      </c>
      <c r="F41" s="68">
        <f>$D:$D/$C:$C*100</f>
        <v>129.80603448275863</v>
      </c>
      <c r="G41" s="45">
        <v>1491.1</v>
      </c>
      <c r="H41" s="68">
        <f t="shared" si="4"/>
        <v>161.57199383005837</v>
      </c>
      <c r="I41" s="45">
        <v>230.52</v>
      </c>
    </row>
    <row r="42" spans="1:9" ht="25.5">
      <c r="A42" s="72" t="s">
        <v>13</v>
      </c>
      <c r="B42" s="50">
        <v>967.1</v>
      </c>
      <c r="C42" s="50">
        <v>840.3</v>
      </c>
      <c r="D42" s="50">
        <v>429.48</v>
      </c>
      <c r="E42" s="68">
        <f t="shared" si="3"/>
        <v>44.40905800847896</v>
      </c>
      <c r="F42" s="68">
        <f>$D:$D/$C:$C*100</f>
        <v>51.11031774366298</v>
      </c>
      <c r="G42" s="50">
        <v>760.8</v>
      </c>
      <c r="H42" s="68">
        <f t="shared" si="4"/>
        <v>56.45110410094638</v>
      </c>
      <c r="I42" s="50">
        <v>50.38</v>
      </c>
    </row>
    <row r="43" spans="1:9" ht="25.5">
      <c r="A43" s="72" t="s">
        <v>108</v>
      </c>
      <c r="B43" s="50">
        <v>10801.48</v>
      </c>
      <c r="C43" s="50">
        <v>5493.089999999999</v>
      </c>
      <c r="D43" s="50">
        <v>5803.97</v>
      </c>
      <c r="E43" s="68">
        <f t="shared" si="3"/>
        <v>53.733099538211434</v>
      </c>
      <c r="F43" s="68">
        <f>$D:$D/$C:$C*100</f>
        <v>105.65947399369027</v>
      </c>
      <c r="G43" s="50">
        <v>5987.5</v>
      </c>
      <c r="H43" s="68">
        <f t="shared" si="4"/>
        <v>96.93478079331942</v>
      </c>
      <c r="I43" s="50">
        <v>176.41</v>
      </c>
    </row>
    <row r="44" spans="1:9" ht="25.5">
      <c r="A44" s="79" t="s">
        <v>14</v>
      </c>
      <c r="B44" s="67">
        <f>B45+B46+B47</f>
        <v>6806.32</v>
      </c>
      <c r="C44" s="67">
        <f>C45+C46+C47</f>
        <v>5924.65</v>
      </c>
      <c r="D44" s="67">
        <f>D45+D46+D47</f>
        <v>6559.999999999999</v>
      </c>
      <c r="E44" s="68">
        <f t="shared" si="3"/>
        <v>96.38101059015737</v>
      </c>
      <c r="F44" s="68">
        <f>$D:$D/$C:$C*100</f>
        <v>110.72384022684882</v>
      </c>
      <c r="G44" s="67">
        <f>G45+G46+G47</f>
        <v>3110.7999999999997</v>
      </c>
      <c r="H44" s="68">
        <f t="shared" si="4"/>
        <v>210.8782306802109</v>
      </c>
      <c r="I44" s="67">
        <f>I45+I46+I47</f>
        <v>1130.5800000000002</v>
      </c>
    </row>
    <row r="45" spans="1:9" ht="14.25" customHeight="1">
      <c r="A45" s="75" t="s">
        <v>105</v>
      </c>
      <c r="B45" s="45">
        <v>10</v>
      </c>
      <c r="C45" s="45">
        <v>10</v>
      </c>
      <c r="D45" s="45">
        <v>19.51</v>
      </c>
      <c r="E45" s="68">
        <f t="shared" si="3"/>
        <v>195.1</v>
      </c>
      <c r="F45" s="68">
        <f>$D:$D/$C:$C*100</f>
        <v>195.1</v>
      </c>
      <c r="G45" s="45">
        <v>87.6</v>
      </c>
      <c r="H45" s="68">
        <f t="shared" si="4"/>
        <v>22.2716894977169</v>
      </c>
      <c r="I45" s="45">
        <v>0</v>
      </c>
    </row>
    <row r="46" spans="1:9" ht="76.5">
      <c r="A46" s="75" t="s">
        <v>106</v>
      </c>
      <c r="B46" s="45">
        <v>2645.08</v>
      </c>
      <c r="C46" s="45">
        <v>1763.4</v>
      </c>
      <c r="D46" s="45">
        <v>1165.98</v>
      </c>
      <c r="E46" s="68" t="s">
        <v>144</v>
      </c>
      <c r="F46" s="68" t="s">
        <v>144</v>
      </c>
      <c r="G46" s="45">
        <v>309.5</v>
      </c>
      <c r="H46" s="68">
        <f t="shared" si="4"/>
        <v>376.73021001615507</v>
      </c>
      <c r="I46" s="45">
        <v>12.7</v>
      </c>
    </row>
    <row r="47" spans="1:9" ht="12.75">
      <c r="A47" s="80" t="s">
        <v>104</v>
      </c>
      <c r="B47" s="45">
        <v>4151.24</v>
      </c>
      <c r="C47" s="45">
        <v>4151.25</v>
      </c>
      <c r="D47" s="45">
        <v>5374.509999999999</v>
      </c>
      <c r="E47" s="68">
        <f aca="true" t="shared" si="5" ref="E47:E52">$D:$D/$B:$B*100</f>
        <v>129.46758077104673</v>
      </c>
      <c r="F47" s="68">
        <f>$D:$D/$C:$C*100</f>
        <v>129.46726889491117</v>
      </c>
      <c r="G47" s="45">
        <v>2713.7</v>
      </c>
      <c r="H47" s="68">
        <f t="shared" si="4"/>
        <v>198.05100047905074</v>
      </c>
      <c r="I47" s="45">
        <v>1117.88</v>
      </c>
    </row>
    <row r="48" spans="1:9" ht="12.75">
      <c r="A48" s="72" t="s">
        <v>15</v>
      </c>
      <c r="B48" s="67">
        <f>B49+B50+B51+B54+B55+B56+B57+B59+B60+B62+B63+B52+B53+B61</f>
        <v>10228.81</v>
      </c>
      <c r="C48" s="67">
        <f>C49+C50+C51+C54+C55+C56+C57+C59+C60+C62+C63+C52+C53+C61</f>
        <v>8783.94</v>
      </c>
      <c r="D48" s="67">
        <f>D49+D50+D51+D54+D55+D56+D57+D59+D60+D62+D63+D52+D53+D61</f>
        <v>9968.76</v>
      </c>
      <c r="E48" s="68">
        <f t="shared" si="5"/>
        <v>97.45767102918131</v>
      </c>
      <c r="F48" s="68">
        <f>$D:$D/$C:$C*100</f>
        <v>113.48848011256906</v>
      </c>
      <c r="G48" s="67">
        <f>G49+G50+G51+G54+G55+G56+G57+G59+G60+G62+G63+G52+G53+G61</f>
        <v>8728.16</v>
      </c>
      <c r="H48" s="68">
        <f t="shared" si="4"/>
        <v>114.21376326740116</v>
      </c>
      <c r="I48" s="67">
        <f>I49+I50+I51+I54+I55+I56+I57+I59+I60+I62+I63+I52+I53+I61</f>
        <v>813.7900000000001</v>
      </c>
    </row>
    <row r="49" spans="1:9" ht="25.5">
      <c r="A49" s="75" t="s">
        <v>16</v>
      </c>
      <c r="B49" s="45">
        <v>228</v>
      </c>
      <c r="C49" s="45">
        <v>166</v>
      </c>
      <c r="D49" s="45">
        <v>145.24</v>
      </c>
      <c r="E49" s="68">
        <f t="shared" si="5"/>
        <v>63.70175438596492</v>
      </c>
      <c r="F49" s="68">
        <f>$D:$D/$C:$C*100</f>
        <v>87.49397590361447</v>
      </c>
      <c r="G49" s="45">
        <v>232.2</v>
      </c>
      <c r="H49" s="68">
        <f t="shared" si="4"/>
        <v>62.54952627045651</v>
      </c>
      <c r="I49" s="45">
        <v>16.77</v>
      </c>
    </row>
    <row r="50" spans="1:9" ht="52.5" customHeight="1">
      <c r="A50" s="75" t="s">
        <v>118</v>
      </c>
      <c r="B50" s="45">
        <v>400</v>
      </c>
      <c r="C50" s="45">
        <v>360</v>
      </c>
      <c r="D50" s="45">
        <v>124</v>
      </c>
      <c r="E50" s="68">
        <f t="shared" si="5"/>
        <v>31</v>
      </c>
      <c r="F50" s="68">
        <f>$D:$D/$C:$C*100</f>
        <v>34.44444444444444</v>
      </c>
      <c r="G50" s="45">
        <v>360.1</v>
      </c>
      <c r="H50" s="68">
        <f t="shared" si="4"/>
        <v>34.434879200222156</v>
      </c>
      <c r="I50" s="45">
        <v>10</v>
      </c>
    </row>
    <row r="51" spans="1:9" ht="63.75">
      <c r="A51" s="75" t="s">
        <v>116</v>
      </c>
      <c r="B51" s="45">
        <v>75</v>
      </c>
      <c r="C51" s="45">
        <v>20</v>
      </c>
      <c r="D51" s="45">
        <v>503.68</v>
      </c>
      <c r="E51" s="68">
        <f t="shared" si="5"/>
        <v>671.5733333333334</v>
      </c>
      <c r="F51" s="68">
        <f>$D:$D/$C:$C*100</f>
        <v>2518.4</v>
      </c>
      <c r="G51" s="45">
        <v>52.1</v>
      </c>
      <c r="H51" s="68">
        <f t="shared" si="4"/>
        <v>966.7562380038387</v>
      </c>
      <c r="I51" s="45">
        <v>18.09</v>
      </c>
    </row>
    <row r="52" spans="1:9" ht="38.25">
      <c r="A52" s="75" t="s">
        <v>145</v>
      </c>
      <c r="B52" s="45">
        <v>20</v>
      </c>
      <c r="C52" s="45">
        <v>41</v>
      </c>
      <c r="D52" s="45">
        <v>9</v>
      </c>
      <c r="E52" s="68">
        <f t="shared" si="5"/>
        <v>45</v>
      </c>
      <c r="F52" s="68" t="s">
        <v>144</v>
      </c>
      <c r="G52" s="45">
        <v>20</v>
      </c>
      <c r="H52" s="68" t="s">
        <v>144</v>
      </c>
      <c r="I52" s="45"/>
    </row>
    <row r="53" spans="1:9" ht="51">
      <c r="A53" s="75" t="s">
        <v>146</v>
      </c>
      <c r="B53" s="45">
        <v>46.85</v>
      </c>
      <c r="C53" s="45">
        <v>46.85</v>
      </c>
      <c r="D53" s="45">
        <v>46.5</v>
      </c>
      <c r="E53" s="68" t="s">
        <v>144</v>
      </c>
      <c r="F53" s="68" t="s">
        <v>144</v>
      </c>
      <c r="G53" s="45">
        <v>17.4</v>
      </c>
      <c r="H53" s="68">
        <f>$D:$D/$G:$G*100</f>
        <v>267.2413793103448</v>
      </c>
      <c r="I53" s="45"/>
    </row>
    <row r="54" spans="1:9" ht="38.25">
      <c r="A54" s="75" t="s">
        <v>17</v>
      </c>
      <c r="B54" s="45">
        <v>1366</v>
      </c>
      <c r="C54" s="45">
        <v>1134</v>
      </c>
      <c r="D54" s="45">
        <v>1664.65</v>
      </c>
      <c r="E54" s="68">
        <f>$D:$D/$B:$B*100</f>
        <v>121.86310395314788</v>
      </c>
      <c r="F54" s="68">
        <f>$D:$D/$C:$C*100</f>
        <v>146.79453262786598</v>
      </c>
      <c r="G54" s="45">
        <v>1117</v>
      </c>
      <c r="H54" s="68">
        <f>$D:$D/$G:$G*100</f>
        <v>149.02864816472697</v>
      </c>
      <c r="I54" s="45">
        <v>90.5</v>
      </c>
    </row>
    <row r="55" spans="1:9" ht="29.25" customHeight="1">
      <c r="A55" s="75" t="s">
        <v>18</v>
      </c>
      <c r="B55" s="45">
        <v>2387</v>
      </c>
      <c r="C55" s="45">
        <v>1968</v>
      </c>
      <c r="D55" s="45">
        <v>3650.4300000000003</v>
      </c>
      <c r="E55" s="68">
        <f>$D:$D/$B:$B*100</f>
        <v>152.92961876832848</v>
      </c>
      <c r="F55" s="68">
        <f>$D:$D/$C:$C*100</f>
        <v>185.4893292682927</v>
      </c>
      <c r="G55" s="45">
        <v>1911</v>
      </c>
      <c r="H55" s="68">
        <f>$D:$D/$G:$G*100</f>
        <v>191.02197802197804</v>
      </c>
      <c r="I55" s="45">
        <v>273</v>
      </c>
    </row>
    <row r="56" spans="1:9" ht="38.25" customHeight="1">
      <c r="A56" s="75" t="s">
        <v>19</v>
      </c>
      <c r="B56" s="45">
        <v>530</v>
      </c>
      <c r="C56" s="45">
        <v>470</v>
      </c>
      <c r="D56" s="45">
        <v>30.73</v>
      </c>
      <c r="E56" s="68">
        <f>$D:$D/$B:$B*100</f>
        <v>5.7981132075471695</v>
      </c>
      <c r="F56" s="68">
        <f>$D:$D/$C:$C*100</f>
        <v>6.538297872340426</v>
      </c>
      <c r="G56" s="45">
        <v>438</v>
      </c>
      <c r="H56" s="68">
        <f>$D:$D/$G:$G*100</f>
        <v>7.015981735159818</v>
      </c>
      <c r="I56" s="45">
        <v>0.73</v>
      </c>
    </row>
    <row r="57" spans="1:9" ht="43.5" customHeight="1">
      <c r="A57" s="75" t="s">
        <v>20</v>
      </c>
      <c r="B57" s="45">
        <v>33.7</v>
      </c>
      <c r="C57" s="45">
        <v>33</v>
      </c>
      <c r="D57" s="45">
        <v>70</v>
      </c>
      <c r="E57" s="68">
        <f>$D:$D/$B:$B*100</f>
        <v>207.71513353115725</v>
      </c>
      <c r="F57" s="68" t="s">
        <v>144</v>
      </c>
      <c r="G57" s="45">
        <v>33.7</v>
      </c>
      <c r="H57" s="68" t="s">
        <v>144</v>
      </c>
      <c r="I57" s="45"/>
    </row>
    <row r="58" spans="1:9" ht="40.5" customHeight="1">
      <c r="A58" s="75" t="s">
        <v>117</v>
      </c>
      <c r="B58" s="45">
        <v>0</v>
      </c>
      <c r="C58" s="45"/>
      <c r="D58" s="45"/>
      <c r="E58" s="68" t="s">
        <v>144</v>
      </c>
      <c r="F58" s="68" t="s">
        <v>144</v>
      </c>
      <c r="G58" s="45">
        <v>0</v>
      </c>
      <c r="H58" s="68" t="s">
        <v>144</v>
      </c>
      <c r="I58" s="45"/>
    </row>
    <row r="59" spans="1:9" ht="63.75">
      <c r="A59" s="75" t="s">
        <v>107</v>
      </c>
      <c r="B59" s="45">
        <v>6.74</v>
      </c>
      <c r="C59" s="45">
        <v>4.5</v>
      </c>
      <c r="D59" s="45">
        <v>1.26</v>
      </c>
      <c r="E59" s="68">
        <f>$D:$D/$B:$B*100</f>
        <v>18.694362017804153</v>
      </c>
      <c r="F59" s="68">
        <f>$D:$D/$C:$C*100</f>
        <v>28.000000000000004</v>
      </c>
      <c r="G59" s="45">
        <v>11.96</v>
      </c>
      <c r="H59" s="68">
        <f>$D:$D/$G:$G*100</f>
        <v>10.535117056856187</v>
      </c>
      <c r="I59" s="45">
        <v>0.11</v>
      </c>
    </row>
    <row r="60" spans="1:9" ht="76.5">
      <c r="A60" s="75" t="s">
        <v>121</v>
      </c>
      <c r="B60" s="45">
        <v>1910.1</v>
      </c>
      <c r="C60" s="45">
        <v>1785.1</v>
      </c>
      <c r="D60" s="45">
        <v>1553.15</v>
      </c>
      <c r="E60" s="68">
        <f>$D:$D/$B:$B*100</f>
        <v>81.31249672792002</v>
      </c>
      <c r="F60" s="68">
        <f>$D:$D/$C:$C*100</f>
        <v>87.00633017758109</v>
      </c>
      <c r="G60" s="45">
        <v>1860.3</v>
      </c>
      <c r="H60" s="68">
        <f>$D:$D/$G:$G*100</f>
        <v>83.48922216846746</v>
      </c>
      <c r="I60" s="45">
        <v>28.1</v>
      </c>
    </row>
    <row r="61" spans="1:9" ht="76.5">
      <c r="A61" s="75" t="s">
        <v>153</v>
      </c>
      <c r="B61" s="45">
        <v>40.49</v>
      </c>
      <c r="C61" s="45">
        <v>40.49</v>
      </c>
      <c r="D61" s="45">
        <v>178.87</v>
      </c>
      <c r="E61" s="68" t="s">
        <v>144</v>
      </c>
      <c r="F61" s="68" t="s">
        <v>144</v>
      </c>
      <c r="G61" s="45">
        <v>0</v>
      </c>
      <c r="H61" s="68" t="s">
        <v>144</v>
      </c>
      <c r="I61" s="45">
        <v>138.38</v>
      </c>
    </row>
    <row r="62" spans="1:9" ht="63.75">
      <c r="A62" s="75" t="s">
        <v>86</v>
      </c>
      <c r="B62" s="45">
        <v>100</v>
      </c>
      <c r="C62" s="45">
        <v>82</v>
      </c>
      <c r="D62" s="45">
        <v>41.86</v>
      </c>
      <c r="E62" s="68">
        <f>$D:$D/$B:$B*100</f>
        <v>41.86</v>
      </c>
      <c r="F62" s="68">
        <f>$D:$D/$C:$C*100</f>
        <v>51.048780487804876</v>
      </c>
      <c r="G62" s="45">
        <v>88</v>
      </c>
      <c r="H62" s="68">
        <f aca="true" t="shared" si="6" ref="H62:H70">$D:$D/$G:$G*100</f>
        <v>47.56818181818181</v>
      </c>
      <c r="I62" s="45">
        <v>2</v>
      </c>
    </row>
    <row r="63" spans="1:9" ht="38.25">
      <c r="A63" s="75" t="s">
        <v>21</v>
      </c>
      <c r="B63" s="45">
        <v>3084.93</v>
      </c>
      <c r="C63" s="45">
        <v>2633</v>
      </c>
      <c r="D63" s="45">
        <v>1949.3899999999999</v>
      </c>
      <c r="E63" s="68">
        <f>$D:$D/$B:$B*100</f>
        <v>63.190736904889256</v>
      </c>
      <c r="F63" s="68">
        <f>$D:$D/$C:$C*100</f>
        <v>74.03684010634257</v>
      </c>
      <c r="G63" s="45">
        <v>2586.4</v>
      </c>
      <c r="H63" s="68">
        <f t="shared" si="6"/>
        <v>75.37078564800494</v>
      </c>
      <c r="I63" s="45">
        <v>236.11</v>
      </c>
    </row>
    <row r="64" spans="1:9" ht="12.75">
      <c r="A64" s="71" t="s">
        <v>22</v>
      </c>
      <c r="B64" s="50">
        <v>0</v>
      </c>
      <c r="C64" s="50">
        <v>0</v>
      </c>
      <c r="D64" s="50">
        <v>37.69</v>
      </c>
      <c r="E64" s="68" t="s">
        <v>144</v>
      </c>
      <c r="F64" s="68" t="s">
        <v>144</v>
      </c>
      <c r="G64" s="50">
        <v>279.1</v>
      </c>
      <c r="H64" s="68">
        <f t="shared" si="6"/>
        <v>13.504120386958077</v>
      </c>
      <c r="I64" s="50">
        <v>-3</v>
      </c>
    </row>
    <row r="65" spans="1:9" ht="12.75">
      <c r="A65" s="79" t="s">
        <v>23</v>
      </c>
      <c r="B65" s="67">
        <f>B8+B15+B20+B24+B27+B31+B34+B42+B43+B44+B64+B48</f>
        <v>410269.56999999995</v>
      </c>
      <c r="C65" s="67">
        <f>C8+C15+C20+C24+C27+C31+C34+C42+C43+C44+C64+C48</f>
        <v>323633.9000000001</v>
      </c>
      <c r="D65" s="67">
        <f>D8+D15+D20+D24+D27+D31+D34+D42+D43+D44+D64+D48</f>
        <v>318784.2</v>
      </c>
      <c r="E65" s="68">
        <f aca="true" t="shared" si="7" ref="E65:E70">$D:$D/$B:$B*100</f>
        <v>77.70115633972074</v>
      </c>
      <c r="F65" s="68">
        <f aca="true" t="shared" si="8" ref="F65:F70">$D:$D/$C:$C*100</f>
        <v>98.5014857837822</v>
      </c>
      <c r="G65" s="67">
        <f>G8+G15+G20+G24+G27+G31+G34+G42+G43+G44+G64+G48</f>
        <v>296542.7299999999</v>
      </c>
      <c r="H65" s="68">
        <f t="shared" si="6"/>
        <v>107.50025805724528</v>
      </c>
      <c r="I65" s="67">
        <f>I8+I15+I20+I24+I27+I31+I34+I42+I43+I44+I64+I48</f>
        <v>42231.21000000001</v>
      </c>
    </row>
    <row r="66" spans="1:9" ht="12.75">
      <c r="A66" s="79" t="s">
        <v>24</v>
      </c>
      <c r="B66" s="67">
        <f>B67+B72+B71</f>
        <v>1676149.49</v>
      </c>
      <c r="C66" s="67">
        <f>C67+C72+C71</f>
        <v>1223238.348</v>
      </c>
      <c r="D66" s="67">
        <f>D67+D72+D71</f>
        <v>1223036.75</v>
      </c>
      <c r="E66" s="68">
        <f t="shared" si="7"/>
        <v>72.96704484276042</v>
      </c>
      <c r="F66" s="68">
        <f t="shared" si="8"/>
        <v>99.98351931981779</v>
      </c>
      <c r="G66" s="67">
        <f>G67+G72+G71</f>
        <v>1094642.5999999999</v>
      </c>
      <c r="H66" s="68">
        <f t="shared" si="6"/>
        <v>111.72932151553394</v>
      </c>
      <c r="I66" s="67">
        <f>I67+I72+I71</f>
        <v>130008.6</v>
      </c>
    </row>
    <row r="67" spans="1:9" ht="12.75" customHeight="1" hidden="1">
      <c r="A67" s="79" t="s">
        <v>25</v>
      </c>
      <c r="B67" s="67">
        <f>B68+B69+B70</f>
        <v>1679127.46</v>
      </c>
      <c r="C67" s="67">
        <f>C68+C69+C70</f>
        <v>1226216.318</v>
      </c>
      <c r="D67" s="67">
        <f>D68+D69+D70</f>
        <v>1226150.76</v>
      </c>
      <c r="E67" s="68">
        <f t="shared" si="7"/>
        <v>73.02309021853529</v>
      </c>
      <c r="F67" s="68">
        <f t="shared" si="8"/>
        <v>99.99465363500407</v>
      </c>
      <c r="G67" s="67">
        <f>G68+G69+G70</f>
        <v>1094867.7</v>
      </c>
      <c r="H67" s="68">
        <f t="shared" si="6"/>
        <v>111.99076929568751</v>
      </c>
      <c r="I67" s="67">
        <f>I68+I69+I70</f>
        <v>130014.6</v>
      </c>
    </row>
    <row r="68" spans="1:9" ht="24.75" customHeight="1" hidden="1">
      <c r="A68" s="75" t="s">
        <v>135</v>
      </c>
      <c r="B68" s="45">
        <v>337935.9</v>
      </c>
      <c r="C68" s="45">
        <v>283354.2</v>
      </c>
      <c r="D68" s="45">
        <v>283354.2</v>
      </c>
      <c r="E68" s="68">
        <f t="shared" si="7"/>
        <v>83.84850499754539</v>
      </c>
      <c r="F68" s="68">
        <f t="shared" si="8"/>
        <v>100</v>
      </c>
      <c r="G68" s="45">
        <v>276183.3</v>
      </c>
      <c r="H68" s="68">
        <f t="shared" si="6"/>
        <v>102.59642780718458</v>
      </c>
      <c r="I68" s="45">
        <v>16187.88</v>
      </c>
    </row>
    <row r="69" spans="1:9" ht="12.75" customHeight="1" hidden="1">
      <c r="A69" s="75" t="s">
        <v>136</v>
      </c>
      <c r="B69" s="45">
        <v>370046.3</v>
      </c>
      <c r="C69" s="45">
        <v>182879.948</v>
      </c>
      <c r="D69" s="45">
        <v>182814.37</v>
      </c>
      <c r="E69" s="68">
        <f t="shared" si="7"/>
        <v>49.40310712470304</v>
      </c>
      <c r="F69" s="68">
        <f t="shared" si="8"/>
        <v>99.96414150336481</v>
      </c>
      <c r="G69" s="45">
        <v>136280.2</v>
      </c>
      <c r="H69" s="68">
        <f t="shared" si="6"/>
        <v>134.14595076907722</v>
      </c>
      <c r="I69" s="45">
        <v>41439.97</v>
      </c>
    </row>
    <row r="70" spans="1:9" ht="12.75" customHeight="1" hidden="1">
      <c r="A70" s="75" t="s">
        <v>137</v>
      </c>
      <c r="B70" s="45">
        <v>971145.26</v>
      </c>
      <c r="C70" s="45">
        <v>759982.17</v>
      </c>
      <c r="D70" s="45">
        <v>759982.19</v>
      </c>
      <c r="E70" s="68">
        <f t="shared" si="7"/>
        <v>78.25628372010999</v>
      </c>
      <c r="F70" s="68">
        <f t="shared" si="8"/>
        <v>100.00000263164068</v>
      </c>
      <c r="G70" s="45">
        <v>682404.2</v>
      </c>
      <c r="H70" s="68">
        <f t="shared" si="6"/>
        <v>111.36833419255039</v>
      </c>
      <c r="I70" s="45">
        <v>72386.75</v>
      </c>
    </row>
    <row r="71" spans="1:9" ht="12.75">
      <c r="A71" s="79" t="s">
        <v>161</v>
      </c>
      <c r="B71" s="45"/>
      <c r="C71" s="45"/>
      <c r="D71" s="45"/>
      <c r="E71" s="68" t="s">
        <v>144</v>
      </c>
      <c r="F71" s="68" t="s">
        <v>144</v>
      </c>
      <c r="G71" s="45">
        <v>0</v>
      </c>
      <c r="H71" s="68" t="s">
        <v>144</v>
      </c>
      <c r="I71" s="45"/>
    </row>
    <row r="72" spans="1:9" ht="25.5">
      <c r="A72" s="79" t="s">
        <v>27</v>
      </c>
      <c r="B72" s="50">
        <v>-2977.97</v>
      </c>
      <c r="C72" s="81">
        <v>-2977.97</v>
      </c>
      <c r="D72" s="50">
        <v>-3114.0099999999998</v>
      </c>
      <c r="E72" s="68" t="s">
        <v>144</v>
      </c>
      <c r="F72" s="68" t="s">
        <v>144</v>
      </c>
      <c r="G72" s="50">
        <v>-225.1</v>
      </c>
      <c r="H72" s="68">
        <f>$D:$D/$G:$G*100</f>
        <v>1383.3896046201687</v>
      </c>
      <c r="I72" s="50">
        <v>-6</v>
      </c>
    </row>
    <row r="73" spans="1:9" ht="12.75">
      <c r="A73" s="71" t="s">
        <v>26</v>
      </c>
      <c r="B73" s="82">
        <f>B66+B65</f>
        <v>2086419.06</v>
      </c>
      <c r="C73" s="82">
        <f>C66+C65</f>
        <v>1546872.2480000001</v>
      </c>
      <c r="D73" s="82">
        <f>D66+D65</f>
        <v>1541820.95</v>
      </c>
      <c r="E73" s="83">
        <f>$D:$D/$B:$B*100</f>
        <v>73.8979517374616</v>
      </c>
      <c r="F73" s="83">
        <f>$D:$D/$C:$C*100</f>
        <v>99.67345086147023</v>
      </c>
      <c r="G73" s="82">
        <f>G66+G65</f>
        <v>1391185.3299999998</v>
      </c>
      <c r="H73" s="83">
        <f>$D:$D/$G:$G*100</f>
        <v>110.82786144675636</v>
      </c>
      <c r="I73" s="82">
        <f>I66+I65</f>
        <v>172239.81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4">
        <v>691</v>
      </c>
      <c r="C93" s="64">
        <v>651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124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125</v>
      </c>
      <c r="C122" s="35"/>
      <c r="D122" s="35" t="s">
        <v>174</v>
      </c>
      <c r="E122" s="35"/>
      <c r="F122" s="35"/>
      <c r="G122" s="35" t="s">
        <v>175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141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93" t="s">
        <v>76</v>
      </c>
      <c r="B10" s="95">
        <f>B12+B13+B14+B15</f>
        <v>220349.9</v>
      </c>
      <c r="C10" s="95">
        <f>C12+C13+C14+C15</f>
        <v>24090</v>
      </c>
      <c r="D10" s="95">
        <f>D12+D13+D14+D15</f>
        <v>27445.960000000003</v>
      </c>
      <c r="E10" s="97">
        <f>$D:$D/$B:$B*100</f>
        <v>12.455626256240643</v>
      </c>
      <c r="F10" s="95">
        <f>$D:$D/$C:$C*100</f>
        <v>113.93092569530927</v>
      </c>
      <c r="G10" s="95">
        <f>G12+G13+G14+G15</f>
        <v>23812.710000000003</v>
      </c>
      <c r="H10" s="97">
        <f>$D:$D/$G:$G*100</f>
        <v>115.25760822686708</v>
      </c>
      <c r="I10" s="95">
        <f>I12+I13+I14+I15</f>
        <v>18763.19</v>
      </c>
    </row>
    <row r="11" spans="1:9" ht="12.75">
      <c r="A11" s="94"/>
      <c r="B11" s="96"/>
      <c r="C11" s="96"/>
      <c r="D11" s="96"/>
      <c r="E11" s="98"/>
      <c r="F11" s="99"/>
      <c r="G11" s="96"/>
      <c r="H11" s="98"/>
      <c r="I11" s="96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84" t="s">
        <v>28</v>
      </c>
      <c r="B73" s="85"/>
      <c r="C73" s="85"/>
      <c r="D73" s="85"/>
      <c r="E73" s="85"/>
      <c r="F73" s="85"/>
      <c r="G73" s="85"/>
      <c r="H73" s="85"/>
      <c r="I73" s="86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142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93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94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149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93" t="s">
        <v>76</v>
      </c>
      <c r="B10" s="95">
        <f>B12+B13+B14+B15</f>
        <v>220349.9</v>
      </c>
      <c r="C10" s="95">
        <f>C12+C13+C14+C15</f>
        <v>59160</v>
      </c>
      <c r="D10" s="95">
        <f>D12+D13+D14+D15</f>
        <v>68070.95000000001</v>
      </c>
      <c r="E10" s="97">
        <f>$D:$D/$B:$B*100</f>
        <v>30.892208256050953</v>
      </c>
      <c r="F10" s="95">
        <f>$D:$D/$C:$C*100</f>
        <v>115.0624577417174</v>
      </c>
      <c r="G10" s="95">
        <f>G12+G13+G14+G15</f>
        <v>58243.439999999995</v>
      </c>
      <c r="H10" s="97">
        <f>$D:$D/$G:$G*100</f>
        <v>116.87316202477054</v>
      </c>
      <c r="I10" s="95">
        <f>I12+I13+I14+I15</f>
        <v>20400.47</v>
      </c>
    </row>
    <row r="11" spans="1:9" ht="12.75">
      <c r="A11" s="94"/>
      <c r="B11" s="96"/>
      <c r="C11" s="96"/>
      <c r="D11" s="96"/>
      <c r="E11" s="98"/>
      <c r="F11" s="99"/>
      <c r="G11" s="96"/>
      <c r="H11" s="98"/>
      <c r="I11" s="96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:D12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152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93" t="s">
        <v>76</v>
      </c>
      <c r="B10" s="95">
        <f>B12+B13+B14+B15</f>
        <v>222695.13999999998</v>
      </c>
      <c r="C10" s="95">
        <f>C12+C13+C14+C15</f>
        <v>75340</v>
      </c>
      <c r="D10" s="95">
        <f>D12+D13+D14+D15</f>
        <v>87774.43000000001</v>
      </c>
      <c r="E10" s="97">
        <f>$D:$D/$B:$B*100</f>
        <v>39.41461407734359</v>
      </c>
      <c r="F10" s="95">
        <f>$D:$D/$C:$C*100</f>
        <v>116.50441996283516</v>
      </c>
      <c r="G10" s="95">
        <f>G12+G13+G14+G15</f>
        <v>74141.96</v>
      </c>
      <c r="H10" s="97">
        <f>$D:$D/$G:$G*100</f>
        <v>118.38698356504199</v>
      </c>
      <c r="I10" s="95">
        <f>I12+I13+I14+I15</f>
        <v>19703.490000000005</v>
      </c>
    </row>
    <row r="11" spans="1:9" ht="12.75">
      <c r="A11" s="94"/>
      <c r="B11" s="96"/>
      <c r="C11" s="96"/>
      <c r="D11" s="96"/>
      <c r="E11" s="98"/>
      <c r="F11" s="99"/>
      <c r="G11" s="96"/>
      <c r="H11" s="98"/>
      <c r="I11" s="96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1" sqref="L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156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93" t="s">
        <v>76</v>
      </c>
      <c r="B10" s="95">
        <f>B12+B13+B14+B15</f>
        <v>222695.13999999998</v>
      </c>
      <c r="C10" s="95">
        <f>C12+C13+C14+C15</f>
        <v>95155</v>
      </c>
      <c r="D10" s="95">
        <f>D12+D13+D14+D15</f>
        <v>105925.13</v>
      </c>
      <c r="E10" s="97">
        <f>$D:$D/$B:$B*100</f>
        <v>47.56508381817404</v>
      </c>
      <c r="F10" s="95">
        <f>$D:$D/$C:$C*100</f>
        <v>111.31851190163418</v>
      </c>
      <c r="G10" s="95">
        <f>G12+G13+G14+G15</f>
        <v>93702.72000000002</v>
      </c>
      <c r="H10" s="97">
        <f>$D:$D/$G:$G*100</f>
        <v>113.04381559041188</v>
      </c>
      <c r="I10" s="95">
        <f>I12+I13+I14+I15</f>
        <v>18150.690000000002</v>
      </c>
    </row>
    <row r="11" spans="1:9" ht="12.75">
      <c r="A11" s="94"/>
      <c r="B11" s="96"/>
      <c r="C11" s="96"/>
      <c r="D11" s="96"/>
      <c r="E11" s="98"/>
      <c r="F11" s="99"/>
      <c r="G11" s="96"/>
      <c r="H11" s="98"/>
      <c r="I11" s="96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133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134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144</v>
      </c>
      <c r="F38" s="33" t="s">
        <v>144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129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144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144</v>
      </c>
      <c r="F46" s="33" t="s">
        <v>144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144</v>
      </c>
      <c r="F64" s="33" t="s">
        <v>144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135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136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137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144</v>
      </c>
      <c r="F72" s="33" t="s">
        <v>144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:C1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159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160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93" t="s">
        <v>76</v>
      </c>
      <c r="B10" s="95">
        <f>B12+B13+B14+B15</f>
        <v>222695.13999999998</v>
      </c>
      <c r="C10" s="95">
        <f>C12+C13+C14+C15</f>
        <v>114579.47</v>
      </c>
      <c r="D10" s="95">
        <f>D12+D13+D14+D15</f>
        <v>128715.42</v>
      </c>
      <c r="E10" s="97">
        <f>$D:$D/$B:$B*100</f>
        <v>57.79893535170997</v>
      </c>
      <c r="F10" s="95">
        <f>$D:$D/$C:$C*100</f>
        <v>112.33724505794973</v>
      </c>
      <c r="G10" s="95">
        <f>G12+G13+G14+G15</f>
        <v>111700.3</v>
      </c>
      <c r="H10" s="97">
        <f>$D:$D/$G:$G*100</f>
        <v>115.23283285720807</v>
      </c>
      <c r="I10" s="95">
        <f>I12+I13+I14+I15</f>
        <v>22790.29</v>
      </c>
    </row>
    <row r="11" spans="1:9" ht="12.75">
      <c r="A11" s="100"/>
      <c r="B11" s="96"/>
      <c r="C11" s="96"/>
      <c r="D11" s="96"/>
      <c r="E11" s="98"/>
      <c r="F11" s="96"/>
      <c r="G11" s="96"/>
      <c r="H11" s="98"/>
      <c r="I11" s="96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133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134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>
        <v>0</v>
      </c>
      <c r="H37" s="33" t="s">
        <v>144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144</v>
      </c>
      <c r="F38" s="33" t="s">
        <v>144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129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144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144</v>
      </c>
      <c r="F46" s="33" t="s">
        <v>144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3.7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144</v>
      </c>
      <c r="F64" s="33" t="s">
        <v>144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135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136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137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161</v>
      </c>
      <c r="B71" s="35">
        <v>0</v>
      </c>
      <c r="C71" s="35">
        <v>0</v>
      </c>
      <c r="D71" s="35">
        <v>23.6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144</v>
      </c>
      <c r="F72" s="33" t="s">
        <v>144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162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165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7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8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2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60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60">
        <f t="shared" si="2"/>
        <v>114.07540594471392</v>
      </c>
      <c r="I10" s="69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7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7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7">
        <f>$25:$25+$26:$26</f>
        <v>593.8900000000006</v>
      </c>
    </row>
    <row r="25" spans="1:9" ht="12.75">
      <c r="A25" s="3" t="s">
        <v>133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134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7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143</v>
      </c>
      <c r="F31" s="33" t="s">
        <v>143</v>
      </c>
      <c r="G31" s="42">
        <f>G32+G33</f>
        <v>0.4</v>
      </c>
      <c r="H31" s="33" t="s">
        <v>143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144</v>
      </c>
      <c r="F32" s="33" t="s">
        <v>144</v>
      </c>
      <c r="G32" s="35">
        <v>0</v>
      </c>
      <c r="H32" s="33" t="s">
        <v>144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144</v>
      </c>
      <c r="F33" s="33" t="s">
        <v>144</v>
      </c>
      <c r="G33" s="35">
        <v>0.4</v>
      </c>
      <c r="H33" s="33" t="s">
        <v>144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7">
        <f>I35+I37+I38+I39+I40+I41+I36</f>
        <v>3260.45</v>
      </c>
    </row>
    <row r="35" spans="1:9" ht="76.5">
      <c r="A35" s="3" t="s">
        <v>164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144</v>
      </c>
      <c r="F38" s="33" t="s">
        <v>144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129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144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7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144</v>
      </c>
      <c r="F46" s="33" t="s">
        <v>144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7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45">
        <v>0</v>
      </c>
    </row>
    <row r="53" spans="1:9" ht="51">
      <c r="A53" s="5" t="s">
        <v>146</v>
      </c>
      <c r="B53" s="35">
        <v>0</v>
      </c>
      <c r="C53" s="35"/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153</v>
      </c>
      <c r="B61" s="35">
        <v>0</v>
      </c>
      <c r="C61" s="35"/>
      <c r="D61" s="35">
        <v>40.49</v>
      </c>
      <c r="E61" s="33" t="s">
        <v>144</v>
      </c>
      <c r="F61" s="33" t="s">
        <v>144</v>
      </c>
      <c r="G61" s="35"/>
      <c r="H61" s="33" t="s">
        <v>144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144</v>
      </c>
      <c r="F64" s="33" t="s">
        <v>144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7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7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7">
        <f>I68+I69+I70</f>
        <v>91171.5799999999</v>
      </c>
    </row>
    <row r="68" spans="1:9" ht="24.75" customHeight="1" hidden="1">
      <c r="A68" s="3" t="s">
        <v>135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136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137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/>
      <c r="H71" s="33" t="s">
        <v>144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144</v>
      </c>
      <c r="F72" s="33" t="s">
        <v>144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7">
        <f>I66+I65</f>
        <v>117151.29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167</v>
      </c>
      <c r="E122" s="35"/>
      <c r="F122" s="35"/>
      <c r="G122" s="35" t="s">
        <v>168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169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172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2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60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60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133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134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143</v>
      </c>
      <c r="F31" s="33" t="s">
        <v>143</v>
      </c>
      <c r="G31" s="42">
        <f>G32+G33</f>
        <v>0.36</v>
      </c>
      <c r="H31" s="33" t="s">
        <v>143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144</v>
      </c>
      <c r="F32" s="33" t="s">
        <v>144</v>
      </c>
      <c r="G32" s="35">
        <v>0</v>
      </c>
      <c r="H32" s="33" t="s">
        <v>144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144</v>
      </c>
      <c r="F33" s="33" t="s">
        <v>144</v>
      </c>
      <c r="G33" s="35">
        <v>0.36</v>
      </c>
      <c r="H33" s="33" t="s">
        <v>144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164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128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144</v>
      </c>
      <c r="F38" s="33" t="s">
        <v>144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129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144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144</v>
      </c>
      <c r="F46" s="33" t="s">
        <v>144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/>
    </row>
    <row r="53" spans="1:9" ht="51">
      <c r="A53" s="5" t="s">
        <v>146</v>
      </c>
      <c r="B53" s="35">
        <v>46.85</v>
      </c>
      <c r="C53" s="35">
        <v>46.85</v>
      </c>
      <c r="D53" s="35">
        <v>46.5</v>
      </c>
      <c r="E53" s="33" t="s">
        <v>144</v>
      </c>
      <c r="F53" s="33" t="s">
        <v>144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153</v>
      </c>
      <c r="B61" s="35">
        <v>40.49</v>
      </c>
      <c r="C61" s="35">
        <v>40.49</v>
      </c>
      <c r="D61" s="35">
        <v>276.17</v>
      </c>
      <c r="E61" s="33" t="s">
        <v>144</v>
      </c>
      <c r="F61" s="33" t="s">
        <v>144</v>
      </c>
      <c r="G61" s="35">
        <v>0</v>
      </c>
      <c r="H61" s="33" t="s">
        <v>144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144</v>
      </c>
      <c r="F64" s="33" t="s">
        <v>144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135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136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137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>
        <v>0</v>
      </c>
      <c r="H71" s="33" t="s">
        <v>144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144</v>
      </c>
      <c r="F72" s="33" t="s">
        <v>144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124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125</v>
      </c>
      <c r="C122" s="35"/>
      <c r="D122" s="35" t="s">
        <v>170</v>
      </c>
      <c r="E122" s="35"/>
      <c r="F122" s="35"/>
      <c r="G122" s="35" t="s">
        <v>171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2018-10-15T02:39:20Z</cp:lastPrinted>
  <dcterms:created xsi:type="dcterms:W3CDTF">2010-09-10T01:16:58Z</dcterms:created>
  <dcterms:modified xsi:type="dcterms:W3CDTF">2018-11-14T02:14:45Z</dcterms:modified>
  <cp:category/>
  <cp:version/>
  <cp:contentType/>
  <cp:contentStatus/>
</cp:coreProperties>
</file>