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definedNames>
    <definedName name="_xlnm._FilterDatabase" localSheetId="0" hidden="1">'Январь'!$A$7:$I$126</definedName>
    <definedName name="_xlnm.Print_Titles" localSheetId="0">'Январь'!$4:$5</definedName>
  </definedNames>
  <calcPr fullCalcOnLoad="1" refMode="R1C1"/>
</workbook>
</file>

<file path=xl/sharedStrings.xml><?xml version="1.0" encoding="utf-8"?>
<sst xmlns="http://schemas.openxmlformats.org/spreadsheetml/2006/main" count="542" uniqueCount="145">
  <si>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</si>
  <si>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</si>
  <si>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</si>
  <si>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</si>
  <si>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</si>
  <si>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</si>
  <si>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</si>
  <si>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</si>
  <si>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</si>
  <si>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</si>
  <si>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</si>
  <si>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</si>
  <si>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</si>
  <si>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</si>
  <si>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</si>
  <si>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</si>
  <si>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</si>
  <si>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</si>
  <si>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</si>
  <si>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</si>
  <si>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</si>
  <si>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</si>
  <si>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</si>
  <si>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</si>
  <si>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</si>
  <si>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</si>
  <si>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</si>
  <si>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</si>
  <si>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</si>
  <si>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</si>
  <si>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</si>
  <si>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</si>
  <si>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</si>
  <si>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</si>
  <si>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</si>
  <si>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</si>
  <si>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</si>
  <si>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</si>
  <si>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</si>
  <si>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</si>
  <si>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</si>
  <si>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</si>
  <si>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</si>
  <si>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</si>
  <si>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</si>
  <si>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</si>
  <si>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</si>
  <si>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</si>
  <si>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</si>
  <si>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</si>
  <si>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</si>
  <si>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</si>
  <si>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</si>
  <si>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</si>
  <si>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</si>
  <si>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</si>
  <si>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</si>
  <si>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</si>
  <si>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</si>
  <si>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</si>
  <si>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</si>
  <si>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</si>
  <si>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</si>
  <si>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</si>
  <si>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</si>
  <si>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</si>
  <si>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</si>
  <si>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</si>
  <si>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</si>
  <si>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</si>
  <si>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</si>
  <si>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</si>
  <si>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</si>
  <si>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</si>
  <si>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</si>
  <si>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</si>
  <si>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</si>
  <si>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</si>
  <si>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</si>
  <si>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</si>
  <si>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</si>
  <si>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</si>
  <si>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</si>
  <si>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</si>
  <si>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</si>
  <si>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</si>
  <si>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</si>
  <si>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</si>
  <si>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</si>
  <si>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</si>
  <si>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</si>
  <si>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</si>
  <si>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</si>
  <si>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</si>
  <si>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</si>
  <si>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</si>
  <si>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</si>
  <si>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</si>
  <si>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</si>
  <si>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</si>
  <si>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</si>
  <si>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</si>
  <si>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</si>
  <si>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</si>
  <si>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</si>
  <si>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</si>
  <si>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</si>
  <si>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</si>
  <si>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</si>
  <si>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</si>
  <si>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</si>
  <si>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</si>
  <si>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</si>
  <si>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</si>
  <si>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</si>
  <si>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</si>
  <si>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</si>
  <si>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</si>
  <si>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</si>
  <si>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</si>
  <si>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</si>
  <si>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</si>
  <si>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</si>
  <si>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</si>
  <si>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</si>
  <si>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</si>
  <si>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</si>
  <si>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</si>
  <si>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</si>
  <si>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</si>
  <si>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 01 февраля 2016 года</t>
  </si>
  <si>
    <t>Факт за аналогичный период 2015 г.</t>
  </si>
  <si>
    <t>План за 1 мес 2016 г.</t>
  </si>
  <si>
    <t>На 01.01.2016</t>
  </si>
  <si>
    <t>На 01.02.2016</t>
  </si>
  <si>
    <t>на 01 марта 2016 года</t>
  </si>
  <si>
    <t>План за 2 мес 2016 г.</t>
  </si>
  <si>
    <t>На  01.03.2016</t>
  </si>
  <si>
    <t>на 01 апреля 2016 года</t>
  </si>
  <si>
    <t>План за 3 мес 2016 г.</t>
  </si>
  <si>
    <t>НАЛОГОВЫЕ И НЕНАЛОГОВЫЕ ДОХОДЫ</t>
  </si>
  <si>
    <t>На 01.04.2016</t>
  </si>
  <si>
    <t>на 01 мая 2016 года</t>
  </si>
  <si>
    <t>План за 4 мес 2016 г.</t>
  </si>
  <si>
    <t>На 01.05.2016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</si>
</sst>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  <numFmt numFmtId="171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0" xfId="0" applyNumberFormat="1" applyFont="1" applyFill="1" applyBorder="1" applyAlignment="1" applyProtection="1">
      <alignment/>
      <protection locked="0"/>
    </xf>
    <xf numFmtId="169" fontId="3" fillId="0" borderId="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left" vertical="top" wrapText="1"/>
    </xf>
    <xf numFmtId="168" fontId="2" fillId="0" borderId="0" xfId="0" applyNumberFormat="1" applyFont="1" applyFill="1" applyAlignment="1">
      <alignment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xSplit="1" ySplit="6" topLeftCell="B10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8" sqref="I118"/>
    </sheetView>
  </sheetViews>
  <sheetFormatPr defaultColWidth="9.00390625" defaultRowHeight="12.75"/>
  <cols>
    <col min="1" max="1" width="44.875" style="29" customWidth="1"/>
    <col min="2" max="2" width="15.1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625" style="30" customWidth="1"/>
    <col min="10" max="16384" width="9.125" style="29" customWidth="1"/>
  </cols>
  <sheetData>
    <row r="1" spans="1:9" ht="15">
      <c r="A1" s="69" t="s">
        <v>122</v>
      </c>
      <c r="B1" s="69"/>
      <c r="C1" s="69"/>
      <c r="D1" s="69"/>
      <c r="E1" s="69"/>
      <c r="F1" s="69"/>
      <c r="G1" s="69"/>
      <c r="H1" s="69"/>
      <c r="I1" s="38"/>
    </row>
    <row r="2" spans="1:9" ht="15">
      <c r="A2" s="70" t="s">
        <v>130</v>
      </c>
      <c r="B2" s="70"/>
      <c r="C2" s="70"/>
      <c r="D2" s="70"/>
      <c r="E2" s="70"/>
      <c r="F2" s="70"/>
      <c r="G2" s="70"/>
      <c r="H2" s="70"/>
      <c r="I2" s="39"/>
    </row>
    <row r="3" spans="1:9" ht="5.25" customHeight="1" hidden="1">
      <c r="A3" s="71" t="s">
        <v>0</v>
      </c>
      <c r="B3" s="71"/>
      <c r="C3" s="71"/>
      <c r="D3" s="71"/>
      <c r="E3" s="71"/>
      <c r="F3" s="71"/>
      <c r="G3" s="71"/>
      <c r="H3" s="71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2" t="s">
        <v>3</v>
      </c>
      <c r="B6" s="73"/>
      <c r="C6" s="73"/>
      <c r="D6" s="73"/>
      <c r="E6" s="73"/>
      <c r="F6" s="73"/>
      <c r="G6" s="73"/>
      <c r="H6" s="73"/>
      <c r="I6" s="74"/>
    </row>
    <row r="7" spans="1:9" ht="12.75">
      <c r="A7" s="6" t="s">
        <v>4</v>
      </c>
      <c r="B7" s="33">
        <f>B8+B9</f>
        <v>220558.89999999997</v>
      </c>
      <c r="C7" s="33">
        <f>C8+C9</f>
        <v>10859.7</v>
      </c>
      <c r="D7" s="33">
        <f>D8+D9</f>
        <v>7991.55</v>
      </c>
      <c r="E7" s="33">
        <f>$D:$D/$B:$B*100</f>
        <v>3.6233178529635404</v>
      </c>
      <c r="F7" s="33">
        <f>$D:$D/$C:$C*100</f>
        <v>73.58904942125473</v>
      </c>
      <c r="G7" s="33">
        <f>G8+G9</f>
        <v>9421.5</v>
      </c>
      <c r="H7" s="33">
        <f>$D:$D/$G:$G*100</f>
        <v>84.82248049673619</v>
      </c>
      <c r="I7" s="33">
        <f>I8+I9</f>
        <v>7991.55</v>
      </c>
    </row>
    <row r="8" spans="1:9" ht="25.5">
      <c r="A8" s="4" t="s">
        <v>5</v>
      </c>
      <c r="B8" s="34">
        <v>4347.8</v>
      </c>
      <c r="C8" s="34">
        <v>180</v>
      </c>
      <c r="D8" s="34">
        <v>39.77</v>
      </c>
      <c r="E8" s="33">
        <f>$D:$D/$B:$B*100</f>
        <v>0.9147154882929298</v>
      </c>
      <c r="F8" s="33">
        <f>$D:$D/$C:$C*100</f>
        <v>22.09444444444445</v>
      </c>
      <c r="G8" s="34">
        <v>346.5</v>
      </c>
      <c r="H8" s="33">
        <f>$D:$D/$G:$G*100</f>
        <v>11.477633477633479</v>
      </c>
      <c r="I8" s="34">
        <v>39.77</v>
      </c>
    </row>
    <row r="9" spans="1:9" ht="12.75" customHeight="1">
      <c r="A9" s="75" t="s">
        <v>82</v>
      </c>
      <c r="B9" s="62">
        <f>B11+B12+B13+B14</f>
        <v>216211.09999999998</v>
      </c>
      <c r="C9" s="62">
        <f>C11+C12+C13+C14</f>
        <v>10679.7</v>
      </c>
      <c r="D9" s="62">
        <f>D11+D12+D13+D14</f>
        <v>7951.78</v>
      </c>
      <c r="E9" s="64">
        <f>$D:$D/$B:$B*100</f>
        <v>3.6777852755940836</v>
      </c>
      <c r="F9" s="62">
        <f>$D:$D/$C:$C*100</f>
        <v>74.45696040150939</v>
      </c>
      <c r="G9" s="62">
        <f>G11+G12+G13+G14</f>
        <v>9075</v>
      </c>
      <c r="H9" s="64">
        <f>$D:$D/$G:$G*100</f>
        <v>87.62292011019284</v>
      </c>
      <c r="I9" s="62">
        <f>I11+I12+I13+I14</f>
        <v>7951.78</v>
      </c>
    </row>
    <row r="10" spans="1:9" ht="12.75">
      <c r="A10" s="76"/>
      <c r="B10" s="63"/>
      <c r="C10" s="63"/>
      <c r="D10" s="63"/>
      <c r="E10" s="65"/>
      <c r="F10" s="77"/>
      <c r="G10" s="63"/>
      <c r="H10" s="65"/>
      <c r="I10" s="63"/>
    </row>
    <row r="11" spans="1:9" ht="51" customHeight="1">
      <c r="A11" s="1" t="s">
        <v>86</v>
      </c>
      <c r="B11" s="35">
        <v>209649.4</v>
      </c>
      <c r="C11" s="35">
        <v>10600</v>
      </c>
      <c r="D11" s="35">
        <v>7806.19</v>
      </c>
      <c r="E11" s="33">
        <f>$D:$D/$B:$B*100</f>
        <v>3.7234497212966025</v>
      </c>
      <c r="F11" s="33">
        <f>$D:$D/$C:$C*100</f>
        <v>73.64330188679244</v>
      </c>
      <c r="G11" s="35">
        <v>8995.5</v>
      </c>
      <c r="H11" s="33">
        <f aca="true" t="shared" si="0" ref="H11:H19">$D:$D/$G:$G*100</f>
        <v>86.77883386137512</v>
      </c>
      <c r="I11" s="35">
        <v>7806.19</v>
      </c>
    </row>
    <row r="12" spans="1:9" ht="89.25">
      <c r="A12" s="2" t="s">
        <v>87</v>
      </c>
      <c r="B12" s="35">
        <v>2481.4</v>
      </c>
      <c r="C12" s="35">
        <v>52.7</v>
      </c>
      <c r="D12" s="35">
        <v>102.75</v>
      </c>
      <c r="E12" s="33">
        <f aca="true" t="shared" si="1" ref="E12:E34">$D:$D/$B:$B*100</f>
        <v>4.140807608608044</v>
      </c>
      <c r="F12" s="33">
        <f aca="true" t="shared" si="2" ref="F12:F19">$D:$D/$C:$C*100</f>
        <v>194.97153700189753</v>
      </c>
      <c r="G12" s="35">
        <v>52.7</v>
      </c>
      <c r="H12" s="33">
        <f t="shared" si="0"/>
        <v>194.97153700189753</v>
      </c>
      <c r="I12" s="35">
        <v>102.75</v>
      </c>
    </row>
    <row r="13" spans="1:9" ht="25.5">
      <c r="A13" s="3" t="s">
        <v>88</v>
      </c>
      <c r="B13" s="35">
        <v>3645.9</v>
      </c>
      <c r="C13" s="35">
        <v>25.3</v>
      </c>
      <c r="D13" s="35">
        <v>20.05</v>
      </c>
      <c r="E13" s="33">
        <f t="shared" si="1"/>
        <v>0.5499328012287775</v>
      </c>
      <c r="F13" s="33">
        <f t="shared" si="2"/>
        <v>79.2490118577075</v>
      </c>
      <c r="G13" s="35">
        <v>25.3</v>
      </c>
      <c r="H13" s="33">
        <f t="shared" si="0"/>
        <v>79.2490118577075</v>
      </c>
      <c r="I13" s="35">
        <v>20.05</v>
      </c>
    </row>
    <row r="14" spans="1:9" ht="65.25" customHeight="1">
      <c r="A14" s="7" t="s">
        <v>90</v>
      </c>
      <c r="B14" s="35">
        <v>434.4</v>
      </c>
      <c r="C14" s="49">
        <v>1.7</v>
      </c>
      <c r="D14" s="35">
        <v>22.79</v>
      </c>
      <c r="E14" s="33">
        <f t="shared" si="1"/>
        <v>5.246316758747698</v>
      </c>
      <c r="F14" s="33">
        <f t="shared" si="2"/>
        <v>1340.5882352941176</v>
      </c>
      <c r="G14" s="35">
        <v>1.5</v>
      </c>
      <c r="H14" s="33">
        <f t="shared" si="0"/>
        <v>1519.3333333333333</v>
      </c>
      <c r="I14" s="35">
        <v>22.79</v>
      </c>
    </row>
    <row r="15" spans="1:9" ht="39.75" customHeight="1">
      <c r="A15" s="26" t="s">
        <v>95</v>
      </c>
      <c r="B15" s="42">
        <f>B16+B17+B18+B19</f>
        <v>24569.399999999998</v>
      </c>
      <c r="C15" s="42">
        <f>C16+C17+C18+C19</f>
        <v>1794</v>
      </c>
      <c r="D15" s="42">
        <f>D16+D17+D18+D19</f>
        <v>1538.6799999999998</v>
      </c>
      <c r="E15" s="33">
        <f t="shared" si="1"/>
        <v>6.262586794956328</v>
      </c>
      <c r="F15" s="33">
        <f t="shared" si="2"/>
        <v>85.76811594202897</v>
      </c>
      <c r="G15" s="42">
        <f>G16+G17+G18+G19</f>
        <v>1752.3</v>
      </c>
      <c r="H15" s="33">
        <f t="shared" si="0"/>
        <v>87.80916509730068</v>
      </c>
      <c r="I15" s="42">
        <f>I16+I17+I18+I19</f>
        <v>1538.6799999999998</v>
      </c>
    </row>
    <row r="16" spans="1:9" ht="37.5" customHeight="1">
      <c r="A16" s="10" t="s">
        <v>96</v>
      </c>
      <c r="B16" s="35">
        <v>7841.5</v>
      </c>
      <c r="C16" s="49">
        <v>680</v>
      </c>
      <c r="D16" s="35">
        <v>584.34</v>
      </c>
      <c r="E16" s="33">
        <f t="shared" si="1"/>
        <v>7.451890582159026</v>
      </c>
      <c r="F16" s="33">
        <f t="shared" si="2"/>
        <v>85.93235294117648</v>
      </c>
      <c r="G16" s="35">
        <v>685.9</v>
      </c>
      <c r="H16" s="33">
        <f t="shared" si="0"/>
        <v>85.19317684793702</v>
      </c>
      <c r="I16" s="35">
        <v>584.34</v>
      </c>
    </row>
    <row r="17" spans="1:9" ht="56.25" customHeight="1">
      <c r="A17" s="10" t="s">
        <v>97</v>
      </c>
      <c r="B17" s="35">
        <v>164.8</v>
      </c>
      <c r="C17" s="49">
        <v>14</v>
      </c>
      <c r="D17" s="35">
        <v>9.47</v>
      </c>
      <c r="E17" s="33">
        <f t="shared" si="1"/>
        <v>5.746359223300971</v>
      </c>
      <c r="F17" s="33">
        <f t="shared" si="2"/>
        <v>67.64285714285715</v>
      </c>
      <c r="G17" s="35">
        <v>14.5</v>
      </c>
      <c r="H17" s="33">
        <f t="shared" si="0"/>
        <v>65.3103448275862</v>
      </c>
      <c r="I17" s="35">
        <v>9.47</v>
      </c>
    </row>
    <row r="18" spans="1:9" ht="55.5" customHeight="1">
      <c r="A18" s="10" t="s">
        <v>98</v>
      </c>
      <c r="B18" s="35">
        <v>18156.6</v>
      </c>
      <c r="C18" s="49">
        <v>1200</v>
      </c>
      <c r="D18" s="35">
        <v>1020.54</v>
      </c>
      <c r="E18" s="33">
        <f t="shared" si="1"/>
        <v>5.620766002445392</v>
      </c>
      <c r="F18" s="33">
        <f t="shared" si="2"/>
        <v>85.04499999999999</v>
      </c>
      <c r="G18" s="35">
        <v>1132.1</v>
      </c>
      <c r="H18" s="33">
        <f t="shared" si="0"/>
        <v>90.14574684215175</v>
      </c>
      <c r="I18" s="35">
        <v>1020.54</v>
      </c>
    </row>
    <row r="19" spans="1:9" ht="54" customHeight="1">
      <c r="A19" s="10" t="s">
        <v>99</v>
      </c>
      <c r="B19" s="35">
        <v>-1593.5</v>
      </c>
      <c r="C19" s="49">
        <v>-100</v>
      </c>
      <c r="D19" s="35">
        <v>-75.67</v>
      </c>
      <c r="E19" s="33">
        <f t="shared" si="1"/>
        <v>4.748666457483527</v>
      </c>
      <c r="F19" s="33">
        <f t="shared" si="2"/>
        <v>75.67</v>
      </c>
      <c r="G19" s="35">
        <v>-80.2</v>
      </c>
      <c r="H19" s="33">
        <f t="shared" si="0"/>
        <v>94.35162094763092</v>
      </c>
      <c r="I19" s="35">
        <v>-75.67</v>
      </c>
    </row>
    <row r="20" spans="1:9" ht="12.75">
      <c r="A20" s="8" t="s">
        <v>7</v>
      </c>
      <c r="B20" s="42">
        <f>B21+B22+B23</f>
        <v>41825.719999999994</v>
      </c>
      <c r="C20" s="42">
        <f>C21+C22+C23</f>
        <v>7810.1</v>
      </c>
      <c r="D20" s="42">
        <f>D21+D22+D23</f>
        <v>7954.9</v>
      </c>
      <c r="E20" s="33">
        <f t="shared" si="1"/>
        <v>19.019158546463757</v>
      </c>
      <c r="F20" s="33">
        <f aca="true" t="shared" si="3" ref="F20:F29">$D:$D/$C:$C*100</f>
        <v>101.8540095517343</v>
      </c>
      <c r="G20" s="42">
        <f>G21+G22+G23</f>
        <v>7704</v>
      </c>
      <c r="H20" s="33">
        <f aca="true" t="shared" si="4" ref="H20:H31">$D:$D/$G:$G*100</f>
        <v>103.25674974039461</v>
      </c>
      <c r="I20" s="42">
        <f>I21+I22+I23</f>
        <v>7954.9</v>
      </c>
    </row>
    <row r="21" spans="1:9" ht="18.75" customHeight="1">
      <c r="A21" s="5" t="s">
        <v>102</v>
      </c>
      <c r="B21" s="35">
        <v>40121.82</v>
      </c>
      <c r="C21" s="35">
        <v>7500.1</v>
      </c>
      <c r="D21" s="35">
        <v>7864.25</v>
      </c>
      <c r="E21" s="33">
        <f t="shared" si="1"/>
        <v>19.600930366568615</v>
      </c>
      <c r="F21" s="33">
        <f t="shared" si="3"/>
        <v>104.85526859641871</v>
      </c>
      <c r="G21" s="35">
        <v>7395.6</v>
      </c>
      <c r="H21" s="33">
        <f t="shared" si="4"/>
        <v>106.33687598031261</v>
      </c>
      <c r="I21" s="35">
        <v>7864.25</v>
      </c>
    </row>
    <row r="22" spans="1:9" ht="12.75">
      <c r="A22" s="3" t="s">
        <v>100</v>
      </c>
      <c r="B22" s="35">
        <v>625.7</v>
      </c>
      <c r="C22" s="35">
        <v>0</v>
      </c>
      <c r="D22" s="35">
        <v>0</v>
      </c>
      <c r="E22" s="33">
        <f t="shared" si="1"/>
        <v>0</v>
      </c>
      <c r="F22" s="33">
        <v>0</v>
      </c>
      <c r="G22" s="35">
        <v>0.5</v>
      </c>
      <c r="H22" s="33">
        <f t="shared" si="4"/>
        <v>0</v>
      </c>
      <c r="I22" s="35">
        <v>0</v>
      </c>
    </row>
    <row r="23" spans="1:9" ht="27" customHeight="1">
      <c r="A23" s="3" t="s">
        <v>101</v>
      </c>
      <c r="B23" s="35">
        <v>1078.2</v>
      </c>
      <c r="C23" s="35">
        <v>310</v>
      </c>
      <c r="D23" s="35">
        <v>90.65</v>
      </c>
      <c r="E23" s="33">
        <f t="shared" si="1"/>
        <v>8.407531070302356</v>
      </c>
      <c r="F23" s="33">
        <f t="shared" si="3"/>
        <v>29.241935483870968</v>
      </c>
      <c r="G23" s="35">
        <v>307.9</v>
      </c>
      <c r="H23" s="33">
        <f t="shared" si="4"/>
        <v>29.441377070477433</v>
      </c>
      <c r="I23" s="35">
        <v>90.65</v>
      </c>
    </row>
    <row r="24" spans="1:9" ht="12.75">
      <c r="A24" s="8" t="s">
        <v>8</v>
      </c>
      <c r="B24" s="42">
        <f>$25:$25+$26:$26</f>
        <v>25336.309999999998</v>
      </c>
      <c r="C24" s="42">
        <f>$25:$25+$26:$26</f>
        <v>650</v>
      </c>
      <c r="D24" s="42">
        <f>$25:$25+$26:$26</f>
        <v>1587.42</v>
      </c>
      <c r="E24" s="33">
        <f t="shared" si="1"/>
        <v>6.265395394988459</v>
      </c>
      <c r="F24" s="33">
        <f t="shared" si="3"/>
        <v>244.21846153846155</v>
      </c>
      <c r="G24" s="42">
        <f>$25:$25+$26:$26</f>
        <v>638.7</v>
      </c>
      <c r="H24" s="33">
        <f t="shared" si="4"/>
        <v>248.53922029121654</v>
      </c>
      <c r="I24" s="42">
        <f>$25:$25+$26:$26</f>
        <v>1587.42</v>
      </c>
    </row>
    <row r="25" spans="1:9" ht="12.75">
      <c r="A25" s="3" t="s">
        <v>9</v>
      </c>
      <c r="B25" s="35">
        <v>8355.6</v>
      </c>
      <c r="C25" s="35">
        <v>150</v>
      </c>
      <c r="D25" s="35">
        <v>156.99</v>
      </c>
      <c r="E25" s="33">
        <f t="shared" si="1"/>
        <v>1.878859686916559</v>
      </c>
      <c r="F25" s="33">
        <f t="shared" si="3"/>
        <v>104.66</v>
      </c>
      <c r="G25" s="35">
        <v>133.7</v>
      </c>
      <c r="H25" s="33">
        <f t="shared" si="4"/>
        <v>117.41959611069561</v>
      </c>
      <c r="I25" s="35">
        <v>156.99</v>
      </c>
    </row>
    <row r="26" spans="1:9" ht="12.75">
      <c r="A26" s="3" t="s">
        <v>10</v>
      </c>
      <c r="B26" s="35">
        <v>16980.71</v>
      </c>
      <c r="C26" s="35">
        <v>500</v>
      </c>
      <c r="D26" s="35">
        <v>1430.43</v>
      </c>
      <c r="E26" s="33">
        <f t="shared" si="1"/>
        <v>8.42385271287243</v>
      </c>
      <c r="F26" s="33">
        <f t="shared" si="3"/>
        <v>286.086</v>
      </c>
      <c r="G26" s="35">
        <v>505</v>
      </c>
      <c r="H26" s="33">
        <f t="shared" si="4"/>
        <v>283.25346534653465</v>
      </c>
      <c r="I26" s="35">
        <v>1430.43</v>
      </c>
    </row>
    <row r="27" spans="1:9" ht="12.75">
      <c r="A27" s="6" t="s">
        <v>11</v>
      </c>
      <c r="B27" s="42">
        <f>B28+B29+B30</f>
        <v>19018.3</v>
      </c>
      <c r="C27" s="42">
        <f>C28+C29+C30</f>
        <v>1004.8</v>
      </c>
      <c r="D27" s="42">
        <f>D28+D29+D30</f>
        <v>902.94</v>
      </c>
      <c r="E27" s="33">
        <f t="shared" si="1"/>
        <v>4.747742963356346</v>
      </c>
      <c r="F27" s="33">
        <f t="shared" si="3"/>
        <v>89.8626592356688</v>
      </c>
      <c r="G27" s="42">
        <f>G28+G29+G30</f>
        <v>807.5</v>
      </c>
      <c r="H27" s="33">
        <f t="shared" si="4"/>
        <v>111.81919504643965</v>
      </c>
      <c r="I27" s="42">
        <f>I28+I29+I30</f>
        <v>902.94</v>
      </c>
    </row>
    <row r="28" spans="1:9" ht="25.5">
      <c r="A28" s="3" t="s">
        <v>12</v>
      </c>
      <c r="B28" s="35">
        <v>18910.3</v>
      </c>
      <c r="C28" s="35">
        <v>1000</v>
      </c>
      <c r="D28" s="35">
        <v>902.94</v>
      </c>
      <c r="E28" s="33">
        <f t="shared" si="1"/>
        <v>4.774858146089698</v>
      </c>
      <c r="F28" s="33">
        <f t="shared" si="3"/>
        <v>90.29400000000001</v>
      </c>
      <c r="G28" s="35">
        <v>807.5</v>
      </c>
      <c r="H28" s="33">
        <f t="shared" si="4"/>
        <v>111.81919504643965</v>
      </c>
      <c r="I28" s="35">
        <v>902.94</v>
      </c>
    </row>
    <row r="29" spans="1:9" ht="25.5">
      <c r="A29" s="5" t="s">
        <v>104</v>
      </c>
      <c r="B29" s="35">
        <v>58</v>
      </c>
      <c r="C29" s="35">
        <v>4.8</v>
      </c>
      <c r="D29" s="35">
        <v>0</v>
      </c>
      <c r="E29" s="33">
        <f t="shared" si="1"/>
        <v>0</v>
      </c>
      <c r="F29" s="33">
        <f t="shared" si="3"/>
        <v>0</v>
      </c>
      <c r="G29" s="35">
        <v>0</v>
      </c>
      <c r="H29" s="33">
        <v>0</v>
      </c>
      <c r="I29" s="35">
        <v>0</v>
      </c>
    </row>
    <row r="30" spans="1:9" ht="25.5">
      <c r="A30" s="3" t="s">
        <v>103</v>
      </c>
      <c r="B30" s="35">
        <v>50</v>
      </c>
      <c r="C30" s="35">
        <v>0</v>
      </c>
      <c r="D30" s="35">
        <v>0</v>
      </c>
      <c r="E30" s="33">
        <f t="shared" si="1"/>
        <v>0</v>
      </c>
      <c r="F30" s="33">
        <v>0</v>
      </c>
      <c r="G30" s="35">
        <v>0</v>
      </c>
      <c r="H30" s="33">
        <v>0</v>
      </c>
      <c r="I30" s="35">
        <v>0</v>
      </c>
    </row>
    <row r="31" spans="1:9" ht="25.5">
      <c r="A31" s="8" t="s">
        <v>13</v>
      </c>
      <c r="B31" s="42">
        <f>$32:$32+$33:$33</f>
        <v>0</v>
      </c>
      <c r="C31" s="42">
        <f>$32:$32+$33:$33</f>
        <v>0</v>
      </c>
      <c r="D31" s="42">
        <f>D32+D33</f>
        <v>0</v>
      </c>
      <c r="E31" s="33">
        <v>0</v>
      </c>
      <c r="F31" s="33">
        <v>0</v>
      </c>
      <c r="G31" s="42">
        <f>G32+G33</f>
        <v>0.1</v>
      </c>
      <c r="H31" s="33">
        <f t="shared" si="4"/>
        <v>0</v>
      </c>
      <c r="I31" s="42">
        <f>I32+I33</f>
        <v>0</v>
      </c>
    </row>
    <row r="32" spans="1:9" ht="25.5">
      <c r="A32" s="3" t="s">
        <v>106</v>
      </c>
      <c r="B32" s="35">
        <v>0</v>
      </c>
      <c r="C32" s="35">
        <v>0</v>
      </c>
      <c r="D32" s="35">
        <v>0</v>
      </c>
      <c r="E32" s="33">
        <v>0</v>
      </c>
      <c r="F32" s="33">
        <v>0</v>
      </c>
      <c r="G32" s="35">
        <v>0</v>
      </c>
      <c r="H32" s="33">
        <v>0</v>
      </c>
      <c r="I32" s="35">
        <v>0</v>
      </c>
    </row>
    <row r="33" spans="1:9" ht="25.5">
      <c r="A33" s="3" t="s">
        <v>105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0.1</v>
      </c>
      <c r="H33" s="33">
        <f>$D:$D/$G:$G*100</f>
        <v>0</v>
      </c>
      <c r="I33" s="35">
        <v>0</v>
      </c>
    </row>
    <row r="34" spans="1:9" ht="38.25">
      <c r="A34" s="8" t="s">
        <v>14</v>
      </c>
      <c r="B34" s="42">
        <f>B35+B38+B39</f>
        <v>70853.01999999999</v>
      </c>
      <c r="C34" s="42">
        <f>C35+C38+C39</f>
        <v>1820</v>
      </c>
      <c r="D34" s="42">
        <f>D35+D38+D39</f>
        <v>728.0699999999999</v>
      </c>
      <c r="E34" s="33">
        <f t="shared" si="1"/>
        <v>1.0275779352806698</v>
      </c>
      <c r="F34" s="33">
        <f aca="true" t="shared" si="5" ref="F34:F42">$D:$D/$C:$C*100</f>
        <v>40.00384615384615</v>
      </c>
      <c r="G34" s="42">
        <f>G35+G38+G39</f>
        <v>2840.6</v>
      </c>
      <c r="H34" s="33">
        <f>$D:$D/$G:$G*100</f>
        <v>25.630852636766875</v>
      </c>
      <c r="I34" s="42">
        <f>I35+I38+I39</f>
        <v>728.0699999999999</v>
      </c>
    </row>
    <row r="35" spans="1:9" ht="84" customHeight="1">
      <c r="A35" s="1" t="s">
        <v>107</v>
      </c>
      <c r="B35" s="35">
        <f>B36+B37</f>
        <v>69258.9</v>
      </c>
      <c r="C35" s="35">
        <f>C36+C37</f>
        <v>1800</v>
      </c>
      <c r="D35" s="35">
        <f>D36+D37</f>
        <v>716.16</v>
      </c>
      <c r="E35" s="33">
        <f aca="true" t="shared" si="6" ref="E35:E43">$D:$D/$B:$B*100</f>
        <v>1.0340331711881072</v>
      </c>
      <c r="F35" s="33">
        <f t="shared" si="5"/>
        <v>39.78666666666666</v>
      </c>
      <c r="G35" s="35">
        <f>G36+G37</f>
        <v>2840.6</v>
      </c>
      <c r="H35" s="33">
        <f>$D:$D/$G:$G*100</f>
        <v>25.211575019362105</v>
      </c>
      <c r="I35" s="35">
        <f>I36+I37</f>
        <v>716.16</v>
      </c>
    </row>
    <row r="36" spans="1:9" ht="81.75" customHeight="1">
      <c r="A36" s="1" t="s">
        <v>108</v>
      </c>
      <c r="B36" s="35">
        <v>44757.5</v>
      </c>
      <c r="C36" s="35">
        <v>300</v>
      </c>
      <c r="D36" s="35">
        <v>0</v>
      </c>
      <c r="E36" s="33">
        <f t="shared" si="6"/>
        <v>0</v>
      </c>
      <c r="F36" s="33">
        <f t="shared" si="5"/>
        <v>0</v>
      </c>
      <c r="G36" s="35">
        <v>1491.3</v>
      </c>
      <c r="H36" s="33">
        <f>$D:$D/$G:$G*100</f>
        <v>0</v>
      </c>
      <c r="I36" s="35">
        <v>0</v>
      </c>
    </row>
    <row r="37" spans="1:9" ht="76.5">
      <c r="A37" s="3" t="s">
        <v>109</v>
      </c>
      <c r="B37" s="35">
        <v>24501.4</v>
      </c>
      <c r="C37" s="35">
        <v>1500</v>
      </c>
      <c r="D37" s="35">
        <v>716.16</v>
      </c>
      <c r="E37" s="33">
        <f t="shared" si="6"/>
        <v>2.9229350159582714</v>
      </c>
      <c r="F37" s="33">
        <f t="shared" si="5"/>
        <v>47.744</v>
      </c>
      <c r="G37" s="35">
        <v>1349.3</v>
      </c>
      <c r="H37" s="33">
        <f>$D:$D/$G:$G*100</f>
        <v>53.07640999036537</v>
      </c>
      <c r="I37" s="35">
        <v>716.16</v>
      </c>
    </row>
    <row r="38" spans="1:9" ht="51">
      <c r="A38" s="5" t="s">
        <v>110</v>
      </c>
      <c r="B38" s="35">
        <v>845</v>
      </c>
      <c r="C38" s="35">
        <v>0</v>
      </c>
      <c r="D38" s="35">
        <v>0</v>
      </c>
      <c r="E38" s="33">
        <f t="shared" si="6"/>
        <v>0</v>
      </c>
      <c r="F38" s="33">
        <v>0</v>
      </c>
      <c r="G38" s="35">
        <v>0</v>
      </c>
      <c r="H38" s="33">
        <v>0</v>
      </c>
      <c r="I38" s="35">
        <v>0</v>
      </c>
    </row>
    <row r="39" spans="1:9" ht="76.5">
      <c r="A39" s="53" t="s">
        <v>127</v>
      </c>
      <c r="B39" s="35">
        <v>749.12</v>
      </c>
      <c r="C39" s="35">
        <v>20</v>
      </c>
      <c r="D39" s="35">
        <v>11.91</v>
      </c>
      <c r="E39" s="33">
        <f t="shared" si="6"/>
        <v>1.5898654421187528</v>
      </c>
      <c r="F39" s="33">
        <f t="shared" si="5"/>
        <v>59.550000000000004</v>
      </c>
      <c r="G39" s="35">
        <v>0</v>
      </c>
      <c r="H39" s="33">
        <v>0</v>
      </c>
      <c r="I39" s="35">
        <v>11.91</v>
      </c>
    </row>
    <row r="40" spans="1:9" ht="25.5">
      <c r="A40" s="4" t="s">
        <v>15</v>
      </c>
      <c r="B40" s="34">
        <v>209</v>
      </c>
      <c r="C40" s="34">
        <v>0</v>
      </c>
      <c r="D40" s="34">
        <v>117.31</v>
      </c>
      <c r="E40" s="33">
        <f t="shared" si="6"/>
        <v>56.12918660287082</v>
      </c>
      <c r="F40" s="33">
        <v>0</v>
      </c>
      <c r="G40" s="34">
        <v>133.3</v>
      </c>
      <c r="H40" s="33">
        <f aca="true" t="shared" si="7" ref="H40:H47">$D:$D/$G:$G*100</f>
        <v>88.00450112528131</v>
      </c>
      <c r="I40" s="34">
        <v>117.31</v>
      </c>
    </row>
    <row r="41" spans="1:9" ht="25.5">
      <c r="A41" s="12" t="s">
        <v>115</v>
      </c>
      <c r="B41" s="34">
        <v>1620.25</v>
      </c>
      <c r="C41" s="34">
        <v>0</v>
      </c>
      <c r="D41" s="34">
        <v>5</v>
      </c>
      <c r="E41" s="33">
        <f t="shared" si="6"/>
        <v>0.3085943527233452</v>
      </c>
      <c r="F41" s="33">
        <v>0</v>
      </c>
      <c r="G41" s="34">
        <v>151.3</v>
      </c>
      <c r="H41" s="33">
        <f t="shared" si="7"/>
        <v>3.304692663582286</v>
      </c>
      <c r="I41" s="34">
        <v>5</v>
      </c>
    </row>
    <row r="42" spans="1:9" ht="25.5">
      <c r="A42" s="8" t="s">
        <v>16</v>
      </c>
      <c r="B42" s="42">
        <f>B43+B44+B45</f>
        <v>1440</v>
      </c>
      <c r="C42" s="42">
        <f>C43+C44+C45</f>
        <v>50</v>
      </c>
      <c r="D42" s="42">
        <f>D43+D44+D45</f>
        <v>13.34</v>
      </c>
      <c r="E42" s="33">
        <f t="shared" si="6"/>
        <v>0.9263888888888889</v>
      </c>
      <c r="F42" s="33">
        <f t="shared" si="5"/>
        <v>26.68</v>
      </c>
      <c r="G42" s="42">
        <f>G43+G44+G45</f>
        <v>534.9</v>
      </c>
      <c r="H42" s="33">
        <f t="shared" si="7"/>
        <v>2.493924097962236</v>
      </c>
      <c r="I42" s="42">
        <f>I43+I44+I45</f>
        <v>13.34</v>
      </c>
    </row>
    <row r="43" spans="1:9" ht="12.75">
      <c r="A43" s="3" t="s">
        <v>112</v>
      </c>
      <c r="B43" s="35">
        <v>40</v>
      </c>
      <c r="C43" s="35">
        <v>0</v>
      </c>
      <c r="D43" s="35">
        <v>0</v>
      </c>
      <c r="E43" s="33">
        <f t="shared" si="6"/>
        <v>0</v>
      </c>
      <c r="F43" s="33">
        <v>0</v>
      </c>
      <c r="G43" s="35">
        <v>0</v>
      </c>
      <c r="H43" s="33">
        <v>0</v>
      </c>
      <c r="I43" s="35">
        <v>0</v>
      </c>
    </row>
    <row r="44" spans="1:9" ht="68.25" customHeight="1">
      <c r="A44" s="3" t="s">
        <v>113</v>
      </c>
      <c r="B44" s="35">
        <v>0</v>
      </c>
      <c r="C44" s="35">
        <v>0</v>
      </c>
      <c r="D44" s="35">
        <v>13.34</v>
      </c>
      <c r="E44" s="33">
        <v>0</v>
      </c>
      <c r="F44" s="33">
        <v>0</v>
      </c>
      <c r="G44" s="35">
        <v>7.8</v>
      </c>
      <c r="H44" s="33">
        <f t="shared" si="7"/>
        <v>171.02564102564102</v>
      </c>
      <c r="I44" s="35">
        <v>13.34</v>
      </c>
    </row>
    <row r="45" spans="1:9" ht="12.75">
      <c r="A45" s="48" t="s">
        <v>111</v>
      </c>
      <c r="B45" s="35">
        <v>1400</v>
      </c>
      <c r="C45" s="35">
        <v>50</v>
      </c>
      <c r="D45" s="35">
        <v>0</v>
      </c>
      <c r="E45" s="33">
        <f aca="true" t="shared" si="8" ref="E45:E53">$D:$D/$B:$B*100</f>
        <v>0</v>
      </c>
      <c r="F45" s="33">
        <f aca="true" t="shared" si="9" ref="F45:F51">$D:$D/$C:$C*100</f>
        <v>0</v>
      </c>
      <c r="G45" s="35">
        <v>527.1</v>
      </c>
      <c r="H45" s="33">
        <f t="shared" si="7"/>
        <v>0</v>
      </c>
      <c r="I45" s="35">
        <v>0</v>
      </c>
    </row>
    <row r="46" spans="1:9" ht="12.75">
      <c r="A46" s="4" t="s">
        <v>17</v>
      </c>
      <c r="B46" s="42">
        <f>B47+B48+B49+B50+B51+B52+B53+B55+B56+B58+B59</f>
        <v>9357.8</v>
      </c>
      <c r="C46" s="42">
        <f>C47+C48+C49+C50+C51+C52+C53+C55+C56+C58+C59</f>
        <v>523.4</v>
      </c>
      <c r="D46" s="42">
        <f>D47+D48+D49+D50+D51+D52+D53+D55+D56+D58+D59+D54</f>
        <v>491.36</v>
      </c>
      <c r="E46" s="33">
        <f t="shared" si="8"/>
        <v>5.2508068135672925</v>
      </c>
      <c r="F46" s="33">
        <f t="shared" si="9"/>
        <v>93.878486816966</v>
      </c>
      <c r="G46" s="42">
        <f>G47+G48+G49+G50+G51+G52+G53+G55+G56+G58+G59+G57</f>
        <v>485</v>
      </c>
      <c r="H46" s="33">
        <f t="shared" si="7"/>
        <v>101.31134020618558</v>
      </c>
      <c r="I46" s="42">
        <f>I47+I48+I49+I50+I51+I52+I53+I55+I56+I58+I59</f>
        <v>491.36</v>
      </c>
    </row>
    <row r="47" spans="1:9" ht="25.5">
      <c r="A47" s="3" t="s">
        <v>18</v>
      </c>
      <c r="B47" s="35">
        <v>189</v>
      </c>
      <c r="C47" s="35">
        <v>6</v>
      </c>
      <c r="D47" s="35">
        <v>4.08</v>
      </c>
      <c r="E47" s="33">
        <f t="shared" si="8"/>
        <v>2.158730158730159</v>
      </c>
      <c r="F47" s="33">
        <f t="shared" si="9"/>
        <v>68</v>
      </c>
      <c r="G47" s="35">
        <v>5.8</v>
      </c>
      <c r="H47" s="33">
        <f t="shared" si="7"/>
        <v>70.3448275862069</v>
      </c>
      <c r="I47" s="35">
        <v>4.08</v>
      </c>
    </row>
    <row r="48" spans="1:9" ht="63.75">
      <c r="A48" s="3" t="s">
        <v>125</v>
      </c>
      <c r="B48" s="35">
        <v>279.8</v>
      </c>
      <c r="C48" s="35">
        <v>0</v>
      </c>
      <c r="D48" s="35">
        <v>0</v>
      </c>
      <c r="E48" s="33">
        <f t="shared" si="8"/>
        <v>0</v>
      </c>
      <c r="F48" s="33">
        <v>0</v>
      </c>
      <c r="G48" s="35">
        <v>0</v>
      </c>
      <c r="H48" s="33">
        <v>0</v>
      </c>
      <c r="I48" s="35">
        <v>0</v>
      </c>
    </row>
    <row r="49" spans="1:9" ht="52.5" customHeight="1">
      <c r="A49" s="5" t="s">
        <v>123</v>
      </c>
      <c r="B49" s="35">
        <v>159.1</v>
      </c>
      <c r="C49" s="35">
        <v>18.5</v>
      </c>
      <c r="D49" s="35">
        <v>10</v>
      </c>
      <c r="E49" s="33">
        <f t="shared" si="8"/>
        <v>6.285355122564424</v>
      </c>
      <c r="F49" s="33">
        <f t="shared" si="9"/>
        <v>54.054054054054056</v>
      </c>
      <c r="G49" s="35">
        <v>18.5</v>
      </c>
      <c r="H49" s="33">
        <f aca="true" t="shared" si="10" ref="H49:H69">$D:$D/$G:$G*100</f>
        <v>54.054054054054056</v>
      </c>
      <c r="I49" s="35">
        <v>10</v>
      </c>
    </row>
    <row r="50" spans="1:9" ht="38.25">
      <c r="A50" s="3" t="s">
        <v>19</v>
      </c>
      <c r="B50" s="35">
        <v>785.1</v>
      </c>
      <c r="C50" s="35">
        <v>2.5</v>
      </c>
      <c r="D50" s="35">
        <v>135</v>
      </c>
      <c r="E50" s="33">
        <f t="shared" si="8"/>
        <v>17.19526175009553</v>
      </c>
      <c r="F50" s="33">
        <f t="shared" si="9"/>
        <v>5400</v>
      </c>
      <c r="G50" s="35">
        <v>4.5</v>
      </c>
      <c r="H50" s="33">
        <f t="shared" si="10"/>
        <v>3000</v>
      </c>
      <c r="I50" s="35">
        <v>135</v>
      </c>
    </row>
    <row r="51" spans="1:9" ht="63.75">
      <c r="A51" s="3" t="s">
        <v>20</v>
      </c>
      <c r="B51" s="35">
        <v>2470.4</v>
      </c>
      <c r="C51" s="35">
        <v>153</v>
      </c>
      <c r="D51" s="35">
        <v>87.1</v>
      </c>
      <c r="E51" s="33">
        <f t="shared" si="8"/>
        <v>3.525744818652849</v>
      </c>
      <c r="F51" s="33">
        <f t="shared" si="9"/>
        <v>56.928104575163395</v>
      </c>
      <c r="G51" s="35">
        <v>153</v>
      </c>
      <c r="H51" s="33">
        <f t="shared" si="10"/>
        <v>56.928104575163395</v>
      </c>
      <c r="I51" s="35">
        <v>87.1</v>
      </c>
    </row>
    <row r="52" spans="1:9" ht="25.5">
      <c r="A52" s="3" t="s">
        <v>21</v>
      </c>
      <c r="B52" s="35">
        <v>149.7</v>
      </c>
      <c r="C52" s="35">
        <v>0</v>
      </c>
      <c r="D52" s="35">
        <v>2.5</v>
      </c>
      <c r="E52" s="33">
        <f t="shared" si="8"/>
        <v>1.6700066800267204</v>
      </c>
      <c r="F52" s="33">
        <v>0</v>
      </c>
      <c r="G52" s="35">
        <v>0.3</v>
      </c>
      <c r="H52" s="33">
        <f t="shared" si="10"/>
        <v>833.3333333333334</v>
      </c>
      <c r="I52" s="35">
        <v>2.5</v>
      </c>
    </row>
    <row r="53" spans="1:9" ht="38.25">
      <c r="A53" s="3" t="s">
        <v>22</v>
      </c>
      <c r="B53" s="35">
        <v>3</v>
      </c>
      <c r="C53" s="35">
        <v>0</v>
      </c>
      <c r="D53" s="35">
        <v>0</v>
      </c>
      <c r="E53" s="33">
        <f t="shared" si="8"/>
        <v>0</v>
      </c>
      <c r="F53" s="33">
        <v>0</v>
      </c>
      <c r="G53" s="35">
        <v>0</v>
      </c>
      <c r="H53" s="33">
        <v>0</v>
      </c>
      <c r="I53" s="35">
        <v>0</v>
      </c>
    </row>
    <row r="54" spans="1:9" ht="51" customHeight="1">
      <c r="A54" s="3" t="s">
        <v>124</v>
      </c>
      <c r="B54" s="35">
        <v>0</v>
      </c>
      <c r="C54" s="35">
        <v>0</v>
      </c>
      <c r="D54" s="35">
        <v>0</v>
      </c>
      <c r="E54" s="33"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72.75" customHeight="1">
      <c r="A55" s="3" t="s">
        <v>114</v>
      </c>
      <c r="B55" s="35">
        <v>5</v>
      </c>
      <c r="C55" s="35">
        <v>0</v>
      </c>
      <c r="D55" s="35">
        <v>0</v>
      </c>
      <c r="E55" s="33">
        <f>$D:$D/$B:$B*100</f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79.5" customHeight="1">
      <c r="A56" s="3" t="s">
        <v>128</v>
      </c>
      <c r="B56" s="35">
        <v>2552.5</v>
      </c>
      <c r="C56" s="35">
        <v>279.1</v>
      </c>
      <c r="D56" s="35">
        <v>95.51</v>
      </c>
      <c r="E56" s="33">
        <f>$D:$D/$B:$B*100</f>
        <v>3.7418217433888348</v>
      </c>
      <c r="F56" s="33">
        <f>$D:$D/$C:$C*100</f>
        <v>34.22070942314582</v>
      </c>
      <c r="G56" s="35">
        <v>198.9</v>
      </c>
      <c r="H56" s="33">
        <f t="shared" si="10"/>
        <v>48.01910507792861</v>
      </c>
      <c r="I56" s="35">
        <v>95.51</v>
      </c>
    </row>
    <row r="57" spans="1:9" ht="40.5" customHeight="1">
      <c r="A57" s="3" t="s">
        <v>129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63.75">
      <c r="A58" s="3" t="s">
        <v>92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38.25">
      <c r="A59" s="3" t="s">
        <v>23</v>
      </c>
      <c r="B59" s="35">
        <v>2764.2</v>
      </c>
      <c r="C59" s="35">
        <v>64.3</v>
      </c>
      <c r="D59" s="35">
        <v>157.17</v>
      </c>
      <c r="E59" s="33">
        <f aca="true" t="shared" si="11" ref="E59:E69">$D:$D/$B:$B*100</f>
        <v>5.685912741480356</v>
      </c>
      <c r="F59" s="33">
        <f aca="true" t="shared" si="12" ref="F59:F66">$D:$D/$C:$C*100</f>
        <v>244.43234836702956</v>
      </c>
      <c r="G59" s="35">
        <v>104</v>
      </c>
      <c r="H59" s="33">
        <f t="shared" si="10"/>
        <v>151.125</v>
      </c>
      <c r="I59" s="35">
        <v>157.17</v>
      </c>
    </row>
    <row r="60" spans="1:9" ht="12.75">
      <c r="A60" s="6" t="s">
        <v>24</v>
      </c>
      <c r="B60" s="34">
        <v>0</v>
      </c>
      <c r="C60" s="34">
        <v>0</v>
      </c>
      <c r="D60" s="34">
        <v>55.86</v>
      </c>
      <c r="E60" s="33">
        <v>0</v>
      </c>
      <c r="F60" s="33">
        <v>0</v>
      </c>
      <c r="G60" s="34">
        <v>383.7</v>
      </c>
      <c r="H60" s="33">
        <f t="shared" si="10"/>
        <v>14.55824863174355</v>
      </c>
      <c r="I60" s="34">
        <v>55.86</v>
      </c>
    </row>
    <row r="61" spans="1:9" ht="12.75">
      <c r="A61" s="8" t="s">
        <v>25</v>
      </c>
      <c r="B61" s="42">
        <f>B7+B15+B20+B24+B27+B31+B34+B40+B41+B42+B60+B46</f>
        <v>414788.6999999999</v>
      </c>
      <c r="C61" s="42">
        <f>C7+C15+C20+C24+C27+C31+C34+C40+C41+C42+C60+C46</f>
        <v>24512.000000000004</v>
      </c>
      <c r="D61" s="42">
        <f>D7+D15+D20+D24+D27+D31+D34+D40+D41+D42+D60+D46</f>
        <v>21386.429999999997</v>
      </c>
      <c r="E61" s="33">
        <f t="shared" si="11"/>
        <v>5.1559818288203125</v>
      </c>
      <c r="F61" s="33">
        <f t="shared" si="12"/>
        <v>87.2488169060052</v>
      </c>
      <c r="G61" s="42">
        <f>G7+G15+G20+G24+G27+G31+G34+G40+G41+G42+G60+G46</f>
        <v>24852.899999999998</v>
      </c>
      <c r="H61" s="33">
        <f t="shared" si="10"/>
        <v>86.05205026375191</v>
      </c>
      <c r="I61" s="42">
        <f>I7+I15+I20+I24+I27+I31+I34+I40+I41+I42+I60+I46</f>
        <v>21386.429999999997</v>
      </c>
    </row>
    <row r="62" spans="1:9" ht="12.75">
      <c r="A62" s="8" t="s">
        <v>26</v>
      </c>
      <c r="B62" s="42">
        <f>B63+B68</f>
        <v>1338190.2999999998</v>
      </c>
      <c r="C62" s="42">
        <f>C63+C68</f>
        <v>43148.13</v>
      </c>
      <c r="D62" s="42">
        <f>D63+D68</f>
        <v>34456.5</v>
      </c>
      <c r="E62" s="33">
        <f t="shared" si="11"/>
        <v>2.574858000390528</v>
      </c>
      <c r="F62" s="33">
        <f t="shared" si="12"/>
        <v>79.8562996820488</v>
      </c>
      <c r="G62" s="42">
        <f>G63+G68</f>
        <v>41750.4</v>
      </c>
      <c r="H62" s="33">
        <f t="shared" si="10"/>
        <v>82.52974821798115</v>
      </c>
      <c r="I62" s="42">
        <f>I63+I68</f>
        <v>34456.5</v>
      </c>
    </row>
    <row r="63" spans="1:9" ht="25.5">
      <c r="A63" s="8" t="s">
        <v>27</v>
      </c>
      <c r="B63" s="42">
        <f>B64+B65+B66+B67</f>
        <v>1338190.2999999998</v>
      </c>
      <c r="C63" s="42">
        <f>C64+C65+C66+C67</f>
        <v>43148.13</v>
      </c>
      <c r="D63" s="42">
        <f>D64+D65+D66+D67</f>
        <v>40360.18</v>
      </c>
      <c r="E63" s="33">
        <f t="shared" si="11"/>
        <v>3.0160269432531384</v>
      </c>
      <c r="F63" s="33">
        <f t="shared" si="12"/>
        <v>93.53865393471283</v>
      </c>
      <c r="G63" s="42">
        <f>G64+G65+G66+G67</f>
        <v>45087.8</v>
      </c>
      <c r="H63" s="33">
        <f t="shared" si="10"/>
        <v>89.51463588820036</v>
      </c>
      <c r="I63" s="42">
        <f>I64+I65+I66+I67</f>
        <v>40360.18</v>
      </c>
    </row>
    <row r="64" spans="1:9" ht="12.75">
      <c r="A64" s="3" t="s">
        <v>28</v>
      </c>
      <c r="B64" s="35">
        <v>245447.3</v>
      </c>
      <c r="C64" s="35">
        <v>7323</v>
      </c>
      <c r="D64" s="35">
        <v>7323</v>
      </c>
      <c r="E64" s="33">
        <f t="shared" si="11"/>
        <v>2.983532513904207</v>
      </c>
      <c r="F64" s="33">
        <f t="shared" si="12"/>
        <v>100</v>
      </c>
      <c r="G64" s="35">
        <v>17832.7</v>
      </c>
      <c r="H64" s="33">
        <f t="shared" si="10"/>
        <v>41.065009785394246</v>
      </c>
      <c r="I64" s="35">
        <v>7323</v>
      </c>
    </row>
    <row r="65" spans="1:9" ht="12.75">
      <c r="A65" s="3" t="s">
        <v>29</v>
      </c>
      <c r="B65" s="35">
        <v>229666.4</v>
      </c>
      <c r="C65" s="35">
        <v>0</v>
      </c>
      <c r="D65" s="35">
        <v>0</v>
      </c>
      <c r="E65" s="33">
        <f t="shared" si="11"/>
        <v>0</v>
      </c>
      <c r="F65" s="33">
        <v>0</v>
      </c>
      <c r="G65" s="35">
        <v>0</v>
      </c>
      <c r="H65" s="33">
        <v>0</v>
      </c>
      <c r="I65" s="35">
        <v>0</v>
      </c>
    </row>
    <row r="66" spans="1:9" ht="12.75">
      <c r="A66" s="3" t="s">
        <v>30</v>
      </c>
      <c r="B66" s="35">
        <v>863068.2</v>
      </c>
      <c r="C66" s="35">
        <v>35825.13</v>
      </c>
      <c r="D66" s="35">
        <v>33037.18</v>
      </c>
      <c r="E66" s="33">
        <f t="shared" si="11"/>
        <v>3.8278759430598885</v>
      </c>
      <c r="F66" s="33">
        <f t="shared" si="12"/>
        <v>92.21789285900708</v>
      </c>
      <c r="G66" s="35">
        <v>27255.1</v>
      </c>
      <c r="H66" s="33">
        <f t="shared" si="10"/>
        <v>121.21467174950745</v>
      </c>
      <c r="I66" s="35">
        <v>33037.18</v>
      </c>
    </row>
    <row r="67" spans="1:9" ht="24.75" customHeight="1">
      <c r="A67" s="3" t="s">
        <v>31</v>
      </c>
      <c r="B67" s="35">
        <v>8.4</v>
      </c>
      <c r="C67" s="35">
        <v>0</v>
      </c>
      <c r="D67" s="35">
        <v>0</v>
      </c>
      <c r="E67" s="33">
        <f t="shared" si="11"/>
        <v>0</v>
      </c>
      <c r="F67" s="33">
        <v>0</v>
      </c>
      <c r="G67" s="35">
        <v>0</v>
      </c>
      <c r="H67" s="33">
        <v>0</v>
      </c>
      <c r="I67" s="35">
        <v>0</v>
      </c>
    </row>
    <row r="68" spans="1:9" ht="25.5">
      <c r="A68" s="8" t="s">
        <v>33</v>
      </c>
      <c r="B68" s="34">
        <v>0</v>
      </c>
      <c r="C68" s="34">
        <v>0</v>
      </c>
      <c r="D68" s="34">
        <v>-5903.68</v>
      </c>
      <c r="E68" s="33">
        <v>0</v>
      </c>
      <c r="F68" s="33">
        <v>0</v>
      </c>
      <c r="G68" s="34">
        <v>-3337.4</v>
      </c>
      <c r="H68" s="33">
        <f t="shared" si="10"/>
        <v>176.89458860190567</v>
      </c>
      <c r="I68" s="34">
        <v>-5903.68</v>
      </c>
    </row>
    <row r="69" spans="1:9" ht="12.75">
      <c r="A69" s="6" t="s">
        <v>32</v>
      </c>
      <c r="B69" s="42">
        <f>B62+B61</f>
        <v>1752978.9999999998</v>
      </c>
      <c r="C69" s="42">
        <f>C62+C61</f>
        <v>67660.13</v>
      </c>
      <c r="D69" s="42">
        <f>D62+D61</f>
        <v>55842.92999999999</v>
      </c>
      <c r="E69" s="33">
        <f t="shared" si="11"/>
        <v>3.1856017670491203</v>
      </c>
      <c r="F69" s="33">
        <f>$D:$D/$C:$C*100</f>
        <v>82.53447044810584</v>
      </c>
      <c r="G69" s="42">
        <f>G62+G61</f>
        <v>66603.3</v>
      </c>
      <c r="H69" s="33">
        <f t="shared" si="10"/>
        <v>83.84408880641048</v>
      </c>
      <c r="I69" s="42">
        <f>I62+I61</f>
        <v>55842.92999999999</v>
      </c>
    </row>
    <row r="70" spans="1:9" ht="12.75">
      <c r="A70" s="66" t="s">
        <v>34</v>
      </c>
      <c r="B70" s="67"/>
      <c r="C70" s="67"/>
      <c r="D70" s="67"/>
      <c r="E70" s="67"/>
      <c r="F70" s="67"/>
      <c r="G70" s="67"/>
      <c r="H70" s="67"/>
      <c r="I70" s="68"/>
    </row>
    <row r="71" spans="1:9" ht="12.75">
      <c r="A71" s="13" t="s">
        <v>35</v>
      </c>
      <c r="B71" s="42">
        <f>B72+B73+B74+B75+B76+B77+B78+B79</f>
        <v>90176.4</v>
      </c>
      <c r="C71" s="42">
        <f>C72+C73+C74+C75+C76+C77+C78+C79</f>
        <v>4798.299999999999</v>
      </c>
      <c r="D71" s="42">
        <f>D72+D73+D74+D75+D76+D77+D78+D79</f>
        <v>4493</v>
      </c>
      <c r="E71" s="33">
        <f aca="true" t="shared" si="13" ref="E71:E114">$D:$D/$B:$B*100</f>
        <v>4.98245660727197</v>
      </c>
      <c r="F71" s="33">
        <f aca="true" t="shared" si="14" ref="F71:F112">$D:$D/$C:$C*100</f>
        <v>93.63732988766856</v>
      </c>
      <c r="G71" s="42">
        <f>G72+G73+G74+G75+G76+G77+G78+G79</f>
        <v>3653.8</v>
      </c>
      <c r="H71" s="33">
        <f>$D:$D/$G:$G*100</f>
        <v>122.9678690678198</v>
      </c>
      <c r="I71" s="42">
        <f>I72+I73+I74+I75+I76+I77+I78+I79</f>
        <v>4493</v>
      </c>
    </row>
    <row r="72" spans="1:9" ht="14.25" customHeight="1">
      <c r="A72" s="14" t="s">
        <v>36</v>
      </c>
      <c r="B72" s="43">
        <v>1278.6</v>
      </c>
      <c r="C72" s="43">
        <v>87.6</v>
      </c>
      <c r="D72" s="43">
        <v>87.6</v>
      </c>
      <c r="E72" s="36">
        <f t="shared" si="13"/>
        <v>6.8512435476302205</v>
      </c>
      <c r="F72" s="36">
        <v>0</v>
      </c>
      <c r="G72" s="43">
        <v>0</v>
      </c>
      <c r="H72" s="36">
        <v>0</v>
      </c>
      <c r="I72" s="43">
        <v>87.6</v>
      </c>
    </row>
    <row r="73" spans="1:9" ht="12.75">
      <c r="A73" s="14" t="s">
        <v>37</v>
      </c>
      <c r="B73" s="43">
        <v>5837.1</v>
      </c>
      <c r="C73" s="43">
        <v>199.6</v>
      </c>
      <c r="D73" s="43">
        <v>195.2</v>
      </c>
      <c r="E73" s="36">
        <f t="shared" si="13"/>
        <v>3.3441263641191683</v>
      </c>
      <c r="F73" s="36">
        <f t="shared" si="14"/>
        <v>97.79559118236473</v>
      </c>
      <c r="G73" s="43">
        <v>304.2</v>
      </c>
      <c r="H73" s="36">
        <f>$D:$D/$G:$G*100</f>
        <v>64.16831032215647</v>
      </c>
      <c r="I73" s="43">
        <v>195.2</v>
      </c>
    </row>
    <row r="74" spans="1:9" ht="25.5">
      <c r="A74" s="14" t="s">
        <v>38</v>
      </c>
      <c r="B74" s="43">
        <v>35758.7</v>
      </c>
      <c r="C74" s="43">
        <v>2416.1</v>
      </c>
      <c r="D74" s="43">
        <v>2367.8</v>
      </c>
      <c r="E74" s="36">
        <f t="shared" si="13"/>
        <v>6.621605371559928</v>
      </c>
      <c r="F74" s="36">
        <f t="shared" si="14"/>
        <v>98.00091055833782</v>
      </c>
      <c r="G74" s="43">
        <v>2189.8</v>
      </c>
      <c r="H74" s="36">
        <f>$D:$D/$G:$G*100</f>
        <v>108.12859621883277</v>
      </c>
      <c r="I74" s="43">
        <v>2367.8</v>
      </c>
    </row>
    <row r="75" spans="1:9" ht="12.75">
      <c r="A75" s="14" t="s">
        <v>84</v>
      </c>
      <c r="B75" s="35">
        <v>10</v>
      </c>
      <c r="C75" s="35">
        <v>0</v>
      </c>
      <c r="D75" s="35">
        <v>0</v>
      </c>
      <c r="E75" s="36">
        <v>0</v>
      </c>
      <c r="F75" s="36">
        <v>0</v>
      </c>
      <c r="G75" s="35">
        <v>0</v>
      </c>
      <c r="H75" s="36">
        <v>0</v>
      </c>
      <c r="I75" s="35">
        <v>0</v>
      </c>
    </row>
    <row r="76" spans="1:9" ht="25.5">
      <c r="A76" s="3" t="s">
        <v>39</v>
      </c>
      <c r="B76" s="43">
        <v>10286.7</v>
      </c>
      <c r="C76" s="43">
        <v>784.5</v>
      </c>
      <c r="D76" s="43">
        <v>712</v>
      </c>
      <c r="E76" s="36">
        <f t="shared" si="13"/>
        <v>6.9215589061603815</v>
      </c>
      <c r="F76" s="36">
        <f t="shared" si="14"/>
        <v>90.75844486934353</v>
      </c>
      <c r="G76" s="43">
        <v>744.5</v>
      </c>
      <c r="H76" s="36">
        <f>$D:$D/$G:$G*100</f>
        <v>95.6346541302888</v>
      </c>
      <c r="I76" s="43">
        <v>712</v>
      </c>
    </row>
    <row r="77" spans="1:9" ht="12.75">
      <c r="A77" s="14" t="s">
        <v>40</v>
      </c>
      <c r="B77" s="43">
        <v>0</v>
      </c>
      <c r="C77" s="43">
        <v>0</v>
      </c>
      <c r="D77" s="43">
        <v>0</v>
      </c>
      <c r="E77" s="36">
        <v>0</v>
      </c>
      <c r="F77" s="36">
        <v>0</v>
      </c>
      <c r="G77" s="43">
        <v>0</v>
      </c>
      <c r="H77" s="36">
        <v>0</v>
      </c>
      <c r="I77" s="43">
        <v>0</v>
      </c>
    </row>
    <row r="78" spans="1:9" ht="12.75">
      <c r="A78" s="14" t="s">
        <v>41</v>
      </c>
      <c r="B78" s="43">
        <v>300</v>
      </c>
      <c r="C78" s="43">
        <v>0</v>
      </c>
      <c r="D78" s="43">
        <v>0</v>
      </c>
      <c r="E78" s="36">
        <f t="shared" si="13"/>
        <v>0</v>
      </c>
      <c r="F78" s="36">
        <v>0</v>
      </c>
      <c r="G78" s="43">
        <v>0</v>
      </c>
      <c r="H78" s="36">
        <v>0</v>
      </c>
      <c r="I78" s="43">
        <v>0</v>
      </c>
    </row>
    <row r="79" spans="1:9" ht="12.75">
      <c r="A79" s="3" t="s">
        <v>42</v>
      </c>
      <c r="B79" s="43">
        <v>36705.3</v>
      </c>
      <c r="C79" s="43">
        <v>1310.5</v>
      </c>
      <c r="D79" s="43">
        <v>1130.4</v>
      </c>
      <c r="E79" s="36">
        <f t="shared" si="13"/>
        <v>3.0796642446731126</v>
      </c>
      <c r="F79" s="36">
        <f t="shared" si="14"/>
        <v>86.25715375810759</v>
      </c>
      <c r="G79" s="43">
        <v>415.3</v>
      </c>
      <c r="H79" s="36">
        <f>$D:$D/$G:$G*100</f>
        <v>272.1887791957621</v>
      </c>
      <c r="I79" s="43">
        <v>1130.4</v>
      </c>
    </row>
    <row r="80" spans="1:9" ht="12.75">
      <c r="A80" s="13" t="s">
        <v>43</v>
      </c>
      <c r="B80" s="34">
        <v>263.7</v>
      </c>
      <c r="C80" s="34">
        <v>10</v>
      </c>
      <c r="D80" s="34">
        <v>8</v>
      </c>
      <c r="E80" s="33">
        <f t="shared" si="13"/>
        <v>3.033750474023512</v>
      </c>
      <c r="F80" s="33">
        <f t="shared" si="14"/>
        <v>80</v>
      </c>
      <c r="G80" s="34">
        <v>6.6</v>
      </c>
      <c r="H80" s="33">
        <v>0</v>
      </c>
      <c r="I80" s="34">
        <v>8</v>
      </c>
    </row>
    <row r="81" spans="1:9" ht="25.5">
      <c r="A81" s="15" t="s">
        <v>44</v>
      </c>
      <c r="B81" s="34">
        <v>2045.5</v>
      </c>
      <c r="C81" s="34">
        <v>261</v>
      </c>
      <c r="D81" s="34">
        <v>28.5</v>
      </c>
      <c r="E81" s="33">
        <f t="shared" si="13"/>
        <v>1.393302371058421</v>
      </c>
      <c r="F81" s="33">
        <f t="shared" si="14"/>
        <v>10.919540229885058</v>
      </c>
      <c r="G81" s="34">
        <v>161.8</v>
      </c>
      <c r="H81" s="33">
        <f>$D:$D/$G:$G*100</f>
        <v>17.614338689740418</v>
      </c>
      <c r="I81" s="34">
        <v>28.5</v>
      </c>
    </row>
    <row r="82" spans="1:9" ht="12.75">
      <c r="A82" s="13" t="s">
        <v>45</v>
      </c>
      <c r="B82" s="42">
        <f>B83+B84+B85+B86+B87</f>
        <v>144898.5</v>
      </c>
      <c r="C82" s="42">
        <f>C83+C84+C85+C86+C87</f>
        <v>2828.4</v>
      </c>
      <c r="D82" s="42">
        <f>D83+D84+D85+D86+D87</f>
        <v>720.5</v>
      </c>
      <c r="E82" s="33">
        <f t="shared" si="13"/>
        <v>0.49724462296021005</v>
      </c>
      <c r="F82" s="33">
        <f t="shared" si="14"/>
        <v>25.473766086833542</v>
      </c>
      <c r="G82" s="42">
        <f>G83+G84+G85+G86+G87</f>
        <v>681.2</v>
      </c>
      <c r="H82" s="33">
        <f>$D:$D/$G:$G*100</f>
        <v>105.76923076923077</v>
      </c>
      <c r="I82" s="42">
        <f>I83+I84+I85+I86+I87</f>
        <v>720.5</v>
      </c>
    </row>
    <row r="83" spans="1:9" ht="12.75">
      <c r="A83" s="16" t="s">
        <v>76</v>
      </c>
      <c r="B83" s="43">
        <v>0</v>
      </c>
      <c r="C83" s="43">
        <v>0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v>0</v>
      </c>
    </row>
    <row r="84" spans="1:9" ht="12.75">
      <c r="A84" s="16" t="s">
        <v>79</v>
      </c>
      <c r="B84" s="43">
        <v>0</v>
      </c>
      <c r="C84" s="43">
        <v>0</v>
      </c>
      <c r="D84" s="43">
        <v>0</v>
      </c>
      <c r="E84" s="36">
        <v>0</v>
      </c>
      <c r="F84" s="36">
        <v>0</v>
      </c>
      <c r="G84" s="43">
        <v>0</v>
      </c>
      <c r="H84" s="36">
        <v>0</v>
      </c>
      <c r="I84" s="43">
        <v>0</v>
      </c>
    </row>
    <row r="85" spans="1:9" ht="12.75">
      <c r="A85" s="14" t="s">
        <v>46</v>
      </c>
      <c r="B85" s="43">
        <v>15228</v>
      </c>
      <c r="C85" s="43">
        <v>0</v>
      </c>
      <c r="D85" s="43">
        <v>0</v>
      </c>
      <c r="E85" s="36">
        <f t="shared" si="13"/>
        <v>0</v>
      </c>
      <c r="F85" s="36">
        <v>0</v>
      </c>
      <c r="G85" s="43">
        <v>0</v>
      </c>
      <c r="H85" s="36">
        <v>0</v>
      </c>
      <c r="I85" s="43">
        <v>0</v>
      </c>
    </row>
    <row r="86" spans="1:9" ht="12.75">
      <c r="A86" s="16" t="s">
        <v>89</v>
      </c>
      <c r="B86" s="35">
        <v>118992.3</v>
      </c>
      <c r="C86" s="35">
        <v>2101.4</v>
      </c>
      <c r="D86" s="35">
        <v>0</v>
      </c>
      <c r="E86" s="36">
        <f t="shared" si="13"/>
        <v>0</v>
      </c>
      <c r="F86" s="36">
        <v>0</v>
      </c>
      <c r="G86" s="35">
        <v>0</v>
      </c>
      <c r="H86" s="36">
        <v>0</v>
      </c>
      <c r="I86" s="35">
        <v>0</v>
      </c>
    </row>
    <row r="87" spans="1:9" ht="12.75">
      <c r="A87" s="14" t="s">
        <v>47</v>
      </c>
      <c r="B87" s="43">
        <v>10678.2</v>
      </c>
      <c r="C87" s="43">
        <v>727</v>
      </c>
      <c r="D87" s="43">
        <v>720.5</v>
      </c>
      <c r="E87" s="36">
        <f t="shared" si="13"/>
        <v>6.747391882527016</v>
      </c>
      <c r="F87" s="36">
        <f t="shared" si="14"/>
        <v>99.10591471801926</v>
      </c>
      <c r="G87" s="43">
        <v>681.2</v>
      </c>
      <c r="H87" s="36">
        <f>$D:$D/$G:$G*100</f>
        <v>105.76923076923077</v>
      </c>
      <c r="I87" s="43">
        <v>720.5</v>
      </c>
    </row>
    <row r="88" spans="1:9" ht="12.75">
      <c r="A88" s="13" t="s">
        <v>48</v>
      </c>
      <c r="B88" s="42">
        <f>B89+B90+B91+B92</f>
        <v>93564.5</v>
      </c>
      <c r="C88" s="42">
        <f>C89+C90+C91+C92</f>
        <v>2249.1</v>
      </c>
      <c r="D88" s="42">
        <f>D89+D90+D91+D92</f>
        <v>1407.3</v>
      </c>
      <c r="E88" s="33">
        <f t="shared" si="13"/>
        <v>1.5040961048260824</v>
      </c>
      <c r="F88" s="33">
        <f t="shared" si="14"/>
        <v>62.57169534480459</v>
      </c>
      <c r="G88" s="42">
        <f>G89+G90+G91+G92</f>
        <v>2251.5</v>
      </c>
      <c r="H88" s="33">
        <f>$D:$D/$G:$G*100</f>
        <v>62.5049966688874</v>
      </c>
      <c r="I88" s="42">
        <f>I89+I90+I91+I92</f>
        <v>1407.3</v>
      </c>
    </row>
    <row r="89" spans="1:9" ht="12.75">
      <c r="A89" s="14" t="s">
        <v>49</v>
      </c>
      <c r="B89" s="43">
        <v>0</v>
      </c>
      <c r="C89" s="43">
        <v>0</v>
      </c>
      <c r="D89" s="43">
        <v>0</v>
      </c>
      <c r="E89" s="36">
        <v>0</v>
      </c>
      <c r="F89" s="36">
        <v>0</v>
      </c>
      <c r="G89" s="43">
        <v>0</v>
      </c>
      <c r="H89" s="36">
        <v>0</v>
      </c>
      <c r="I89" s="43">
        <v>0</v>
      </c>
    </row>
    <row r="90" spans="1:9" ht="12.75">
      <c r="A90" s="14" t="s">
        <v>50</v>
      </c>
      <c r="B90" s="43">
        <v>40796</v>
      </c>
      <c r="C90" s="43">
        <v>0</v>
      </c>
      <c r="D90" s="43">
        <v>0</v>
      </c>
      <c r="E90" s="36">
        <f t="shared" si="13"/>
        <v>0</v>
      </c>
      <c r="F90" s="36">
        <v>0</v>
      </c>
      <c r="G90" s="43">
        <v>0</v>
      </c>
      <c r="H90" s="36">
        <v>0</v>
      </c>
      <c r="I90" s="43">
        <v>0</v>
      </c>
    </row>
    <row r="91" spans="1:9" ht="12.75">
      <c r="A91" s="14" t="s">
        <v>51</v>
      </c>
      <c r="B91" s="43">
        <v>37119.2</v>
      </c>
      <c r="C91" s="43">
        <v>800</v>
      </c>
      <c r="D91" s="43">
        <v>558.5</v>
      </c>
      <c r="E91" s="36">
        <f t="shared" si="13"/>
        <v>1.5046121683656977</v>
      </c>
      <c r="F91" s="36">
        <f t="shared" si="14"/>
        <v>69.8125</v>
      </c>
      <c r="G91" s="43">
        <v>800</v>
      </c>
      <c r="H91" s="36">
        <f aca="true" t="shared" si="15" ref="H91:H100">$D:$D/$G:$G*100</f>
        <v>69.8125</v>
      </c>
      <c r="I91" s="43">
        <v>558.5</v>
      </c>
    </row>
    <row r="92" spans="1:9" ht="12.75">
      <c r="A92" s="14" t="s">
        <v>52</v>
      </c>
      <c r="B92" s="43">
        <v>15649.3</v>
      </c>
      <c r="C92" s="43">
        <v>1449.1</v>
      </c>
      <c r="D92" s="43">
        <v>848.8</v>
      </c>
      <c r="E92" s="36">
        <f t="shared" si="13"/>
        <v>5.423884774398855</v>
      </c>
      <c r="F92" s="36">
        <f t="shared" si="14"/>
        <v>58.57428748878615</v>
      </c>
      <c r="G92" s="43">
        <v>1451.5</v>
      </c>
      <c r="H92" s="36">
        <f t="shared" si="15"/>
        <v>58.47743713399931</v>
      </c>
      <c r="I92" s="43">
        <v>848.8</v>
      </c>
    </row>
    <row r="93" spans="1:9" ht="12.75">
      <c r="A93" s="17" t="s">
        <v>53</v>
      </c>
      <c r="B93" s="42">
        <f>B94+B95+B96+B97</f>
        <v>1060144.8</v>
      </c>
      <c r="C93" s="42">
        <f>C94+C95+C96+C97</f>
        <v>46487</v>
      </c>
      <c r="D93" s="42">
        <f>D94+D95+D96+D97</f>
        <v>39215.2</v>
      </c>
      <c r="E93" s="33">
        <f t="shared" si="13"/>
        <v>3.6990418667336757</v>
      </c>
      <c r="F93" s="33">
        <f t="shared" si="14"/>
        <v>84.35734721535052</v>
      </c>
      <c r="G93" s="42">
        <f>G94+G95+G96+G97</f>
        <v>35148.9</v>
      </c>
      <c r="H93" s="33">
        <f t="shared" si="15"/>
        <v>111.56878309136273</v>
      </c>
      <c r="I93" s="42">
        <f>I94+I95+I96+I97</f>
        <v>39215.2</v>
      </c>
    </row>
    <row r="94" spans="1:9" ht="12.75">
      <c r="A94" s="14" t="s">
        <v>54</v>
      </c>
      <c r="B94" s="43">
        <v>421370</v>
      </c>
      <c r="C94" s="43">
        <v>19429.5</v>
      </c>
      <c r="D94" s="43">
        <v>15241.8</v>
      </c>
      <c r="E94" s="36">
        <f t="shared" si="13"/>
        <v>3.6172010347200794</v>
      </c>
      <c r="F94" s="36">
        <f t="shared" si="14"/>
        <v>78.44669188604956</v>
      </c>
      <c r="G94" s="43">
        <v>13678.6</v>
      </c>
      <c r="H94" s="36">
        <f t="shared" si="15"/>
        <v>111.42807012413549</v>
      </c>
      <c r="I94" s="43">
        <v>15241.8</v>
      </c>
    </row>
    <row r="95" spans="1:9" ht="12.75">
      <c r="A95" s="14" t="s">
        <v>55</v>
      </c>
      <c r="B95" s="43">
        <v>566892</v>
      </c>
      <c r="C95" s="43">
        <v>24494.6</v>
      </c>
      <c r="D95" s="43">
        <v>22373.1</v>
      </c>
      <c r="E95" s="36">
        <f t="shared" si="13"/>
        <v>3.9466247539213817</v>
      </c>
      <c r="F95" s="36">
        <f t="shared" si="14"/>
        <v>91.33890735100798</v>
      </c>
      <c r="G95" s="43">
        <v>19497.5</v>
      </c>
      <c r="H95" s="36">
        <f t="shared" si="15"/>
        <v>114.74855750737274</v>
      </c>
      <c r="I95" s="43">
        <v>22373.1</v>
      </c>
    </row>
    <row r="96" spans="1:9" ht="12.75">
      <c r="A96" s="14" t="s">
        <v>56</v>
      </c>
      <c r="B96" s="43">
        <v>17544.9</v>
      </c>
      <c r="C96" s="43">
        <v>462</v>
      </c>
      <c r="D96" s="43">
        <v>294.3</v>
      </c>
      <c r="E96" s="36">
        <f t="shared" si="13"/>
        <v>1.6774105295555972</v>
      </c>
      <c r="F96" s="36">
        <f t="shared" si="14"/>
        <v>63.701298701298704</v>
      </c>
      <c r="G96" s="43">
        <v>698.4</v>
      </c>
      <c r="H96" s="36">
        <f t="shared" si="15"/>
        <v>42.139175257731964</v>
      </c>
      <c r="I96" s="43">
        <v>294.3</v>
      </c>
    </row>
    <row r="97" spans="1:9" ht="12.75">
      <c r="A97" s="14" t="s">
        <v>57</v>
      </c>
      <c r="B97" s="43">
        <v>54337.9</v>
      </c>
      <c r="C97" s="43">
        <v>2100.9</v>
      </c>
      <c r="D97" s="35">
        <v>1306</v>
      </c>
      <c r="E97" s="36">
        <f t="shared" si="13"/>
        <v>2.4034789713993363</v>
      </c>
      <c r="F97" s="36">
        <f t="shared" si="14"/>
        <v>62.16383454709886</v>
      </c>
      <c r="G97" s="35">
        <v>1274.4</v>
      </c>
      <c r="H97" s="36">
        <f t="shared" si="15"/>
        <v>102.4795982423101</v>
      </c>
      <c r="I97" s="35">
        <v>1306</v>
      </c>
    </row>
    <row r="98" spans="1:9" ht="25.5">
      <c r="A98" s="17" t="s">
        <v>58</v>
      </c>
      <c r="B98" s="42">
        <f>B99+B100</f>
        <v>204591.4</v>
      </c>
      <c r="C98" s="42">
        <f>C99+C100</f>
        <v>4274.900000000001</v>
      </c>
      <c r="D98" s="42">
        <f>D99+D100</f>
        <v>2599.7</v>
      </c>
      <c r="E98" s="33">
        <f t="shared" si="13"/>
        <v>1.2706790216988593</v>
      </c>
      <c r="F98" s="33">
        <f t="shared" si="14"/>
        <v>60.813118435518945</v>
      </c>
      <c r="G98" s="42">
        <f>G99+G100</f>
        <v>2764.7</v>
      </c>
      <c r="H98" s="33">
        <f t="shared" si="15"/>
        <v>94.03190219553659</v>
      </c>
      <c r="I98" s="42">
        <f>I99+I100</f>
        <v>2599.7</v>
      </c>
    </row>
    <row r="99" spans="1:9" ht="12.75">
      <c r="A99" s="14" t="s">
        <v>59</v>
      </c>
      <c r="B99" s="43">
        <v>201670</v>
      </c>
      <c r="C99" s="43">
        <v>4130.8</v>
      </c>
      <c r="D99" s="43">
        <v>2496.6</v>
      </c>
      <c r="E99" s="36">
        <f t="shared" si="13"/>
        <v>1.2379630088758862</v>
      </c>
      <c r="F99" s="36">
        <f t="shared" si="14"/>
        <v>60.438655950421214</v>
      </c>
      <c r="G99" s="43">
        <v>2411.7</v>
      </c>
      <c r="H99" s="36">
        <f t="shared" si="15"/>
        <v>103.52033835054111</v>
      </c>
      <c r="I99" s="43">
        <v>2496.6</v>
      </c>
    </row>
    <row r="100" spans="1:9" ht="25.5">
      <c r="A100" s="14" t="s">
        <v>60</v>
      </c>
      <c r="B100" s="43">
        <v>2921.4</v>
      </c>
      <c r="C100" s="43">
        <v>144.1</v>
      </c>
      <c r="D100" s="43">
        <v>103.1</v>
      </c>
      <c r="E100" s="36">
        <f t="shared" si="13"/>
        <v>3.5291298692407747</v>
      </c>
      <c r="F100" s="36">
        <f t="shared" si="14"/>
        <v>71.5475364330326</v>
      </c>
      <c r="G100" s="43">
        <v>353</v>
      </c>
      <c r="H100" s="36">
        <f t="shared" si="15"/>
        <v>29.20679886685552</v>
      </c>
      <c r="I100" s="43">
        <v>103.1</v>
      </c>
    </row>
    <row r="101" spans="1:9" ht="12.75">
      <c r="A101" s="17" t="s">
        <v>116</v>
      </c>
      <c r="B101" s="42">
        <f>B102</f>
        <v>44.8</v>
      </c>
      <c r="C101" s="42">
        <f aca="true" t="shared" si="16" ref="C101:I101">C102</f>
        <v>0</v>
      </c>
      <c r="D101" s="42">
        <f t="shared" si="16"/>
        <v>0</v>
      </c>
      <c r="E101" s="33">
        <f t="shared" si="13"/>
        <v>0</v>
      </c>
      <c r="F101" s="33">
        <v>0</v>
      </c>
      <c r="G101" s="42">
        <f t="shared" si="16"/>
        <v>0</v>
      </c>
      <c r="H101" s="33">
        <v>0</v>
      </c>
      <c r="I101" s="42">
        <f t="shared" si="16"/>
        <v>0</v>
      </c>
    </row>
    <row r="102" spans="1:9" ht="12.75">
      <c r="A102" s="14" t="s">
        <v>117</v>
      </c>
      <c r="B102" s="43">
        <v>44.8</v>
      </c>
      <c r="C102" s="43">
        <v>0</v>
      </c>
      <c r="D102" s="43">
        <v>0</v>
      </c>
      <c r="E102" s="36">
        <f t="shared" si="13"/>
        <v>0</v>
      </c>
      <c r="F102" s="36">
        <v>0</v>
      </c>
      <c r="G102" s="43">
        <v>0</v>
      </c>
      <c r="H102" s="36">
        <v>0</v>
      </c>
      <c r="I102" s="43">
        <v>0</v>
      </c>
    </row>
    <row r="103" spans="1:9" ht="12.75">
      <c r="A103" s="17" t="s">
        <v>61</v>
      </c>
      <c r="B103" s="42">
        <f>B104+B105+B106+B107+B108</f>
        <v>129961.29999999999</v>
      </c>
      <c r="C103" s="42">
        <f>C104+C105+C106+C107+C108</f>
        <v>4864.5</v>
      </c>
      <c r="D103" s="42">
        <f>D104+D105+D106+D107+D108</f>
        <v>3446.2999999999997</v>
      </c>
      <c r="E103" s="33">
        <f t="shared" si="13"/>
        <v>2.6517894173111536</v>
      </c>
      <c r="F103" s="33">
        <f t="shared" si="14"/>
        <v>70.84592455545277</v>
      </c>
      <c r="G103" s="42">
        <f>G104+G105+G106+G107+G108</f>
        <v>3760.6</v>
      </c>
      <c r="H103" s="33">
        <f>$D:$D/$G:$G*100</f>
        <v>91.64229112375685</v>
      </c>
      <c r="I103" s="42">
        <f>I104+I105+I106+I107+I108</f>
        <v>3446.2999999999997</v>
      </c>
    </row>
    <row r="104" spans="1:9" ht="12.75">
      <c r="A104" s="14" t="s">
        <v>62</v>
      </c>
      <c r="B104" s="43">
        <v>800</v>
      </c>
      <c r="C104" s="43">
        <v>0</v>
      </c>
      <c r="D104" s="43">
        <v>0</v>
      </c>
      <c r="E104" s="36">
        <f t="shared" si="13"/>
        <v>0</v>
      </c>
      <c r="F104" s="36">
        <v>0</v>
      </c>
      <c r="G104" s="43">
        <v>0</v>
      </c>
      <c r="H104" s="36">
        <v>0</v>
      </c>
      <c r="I104" s="43">
        <v>0</v>
      </c>
    </row>
    <row r="105" spans="1:9" ht="12.75">
      <c r="A105" s="14" t="s">
        <v>63</v>
      </c>
      <c r="B105" s="43">
        <v>49205.1</v>
      </c>
      <c r="C105" s="43">
        <v>2214.2</v>
      </c>
      <c r="D105" s="43">
        <v>2214.2</v>
      </c>
      <c r="E105" s="36">
        <f t="shared" si="13"/>
        <v>4.499940046865061</v>
      </c>
      <c r="F105" s="36">
        <f t="shared" si="14"/>
        <v>100</v>
      </c>
      <c r="G105" s="43">
        <v>1863.3</v>
      </c>
      <c r="H105" s="36">
        <f>$D:$D/$G:$G*100</f>
        <v>118.83217946653785</v>
      </c>
      <c r="I105" s="43">
        <v>2214.2</v>
      </c>
    </row>
    <row r="106" spans="1:9" ht="12.75">
      <c r="A106" s="14" t="s">
        <v>64</v>
      </c>
      <c r="B106" s="43">
        <v>25561.3</v>
      </c>
      <c r="C106" s="43">
        <v>1115.1</v>
      </c>
      <c r="D106" s="43">
        <v>137</v>
      </c>
      <c r="E106" s="36">
        <f t="shared" si="13"/>
        <v>0.5359664805780614</v>
      </c>
      <c r="F106" s="36">
        <f t="shared" si="14"/>
        <v>12.285893641825846</v>
      </c>
      <c r="G106" s="43">
        <v>827.8</v>
      </c>
      <c r="H106" s="36">
        <f>$D:$D/$G:$G*100</f>
        <v>16.549891278086495</v>
      </c>
      <c r="I106" s="43">
        <v>137</v>
      </c>
    </row>
    <row r="107" spans="1:9" ht="12.75">
      <c r="A107" s="14" t="s">
        <v>65</v>
      </c>
      <c r="B107" s="35">
        <v>28761</v>
      </c>
      <c r="C107" s="35">
        <v>381.7</v>
      </c>
      <c r="D107" s="35">
        <v>0</v>
      </c>
      <c r="E107" s="36">
        <f t="shared" si="13"/>
        <v>0</v>
      </c>
      <c r="F107" s="36">
        <f t="shared" si="14"/>
        <v>0</v>
      </c>
      <c r="G107" s="35">
        <v>0</v>
      </c>
      <c r="H107" s="36">
        <v>0</v>
      </c>
      <c r="I107" s="35">
        <v>0</v>
      </c>
    </row>
    <row r="108" spans="1:9" ht="12.75">
      <c r="A108" s="14" t="s">
        <v>66</v>
      </c>
      <c r="B108" s="43">
        <v>25633.9</v>
      </c>
      <c r="C108" s="43">
        <v>1153.5</v>
      </c>
      <c r="D108" s="43">
        <v>1095.1</v>
      </c>
      <c r="E108" s="36">
        <f t="shared" si="13"/>
        <v>4.27207721025673</v>
      </c>
      <c r="F108" s="36">
        <f t="shared" si="14"/>
        <v>94.93714781100996</v>
      </c>
      <c r="G108" s="43">
        <v>1069.5</v>
      </c>
      <c r="H108" s="36">
        <v>0</v>
      </c>
      <c r="I108" s="43">
        <v>1095.1</v>
      </c>
    </row>
    <row r="109" spans="1:9" ht="12.75">
      <c r="A109" s="17" t="s">
        <v>73</v>
      </c>
      <c r="B109" s="34">
        <f>B110+B111+B112</f>
        <v>26863.1</v>
      </c>
      <c r="C109" s="34">
        <f>C110+C111+C112</f>
        <v>1886.8999999999999</v>
      </c>
      <c r="D109" s="34">
        <f>D110+D111+D112</f>
        <v>1878.6999999999998</v>
      </c>
      <c r="E109" s="33">
        <f t="shared" si="13"/>
        <v>6.993608332619838</v>
      </c>
      <c r="F109" s="33">
        <f t="shared" si="14"/>
        <v>99.56542477078806</v>
      </c>
      <c r="G109" s="34">
        <f>G110+G111+G112</f>
        <v>2081.9</v>
      </c>
      <c r="H109" s="33">
        <f>$D:$D/$G:$G*100</f>
        <v>90.2396849032134</v>
      </c>
      <c r="I109" s="34">
        <f>I110+I111+I112</f>
        <v>1878.6999999999998</v>
      </c>
    </row>
    <row r="110" spans="1:9" ht="12.75">
      <c r="A110" s="51" t="s">
        <v>74</v>
      </c>
      <c r="B110" s="35">
        <v>23913.1</v>
      </c>
      <c r="C110" s="35">
        <v>1683.1</v>
      </c>
      <c r="D110" s="35">
        <v>1683.1</v>
      </c>
      <c r="E110" s="36">
        <f t="shared" si="13"/>
        <v>7.038401545596347</v>
      </c>
      <c r="F110" s="36">
        <f t="shared" si="14"/>
        <v>100</v>
      </c>
      <c r="G110" s="35">
        <v>1372</v>
      </c>
      <c r="H110" s="36">
        <f>$D:$D/$G:$G*100</f>
        <v>122.67492711370262</v>
      </c>
      <c r="I110" s="35">
        <v>1683.1</v>
      </c>
    </row>
    <row r="111" spans="1:9" ht="24.75" customHeight="1">
      <c r="A111" s="18" t="s">
        <v>75</v>
      </c>
      <c r="B111" s="35">
        <v>0</v>
      </c>
      <c r="C111" s="35">
        <v>0</v>
      </c>
      <c r="D111" s="35">
        <v>0</v>
      </c>
      <c r="E111" s="36">
        <v>0</v>
      </c>
      <c r="F111" s="36">
        <v>0</v>
      </c>
      <c r="G111" s="35">
        <v>0</v>
      </c>
      <c r="H111" s="36">
        <v>0</v>
      </c>
      <c r="I111" s="35">
        <v>0</v>
      </c>
    </row>
    <row r="112" spans="1:9" ht="25.5">
      <c r="A112" s="18" t="s">
        <v>85</v>
      </c>
      <c r="B112" s="35">
        <v>2950</v>
      </c>
      <c r="C112" s="35">
        <v>203.8</v>
      </c>
      <c r="D112" s="35">
        <v>195.6</v>
      </c>
      <c r="E112" s="36">
        <f t="shared" si="13"/>
        <v>6.6305084745762715</v>
      </c>
      <c r="F112" s="36">
        <f t="shared" si="14"/>
        <v>95.9764474975466</v>
      </c>
      <c r="G112" s="35">
        <v>709.9</v>
      </c>
      <c r="H112" s="36">
        <f>$D:$D/$G:$G*100</f>
        <v>27.553176503732917</v>
      </c>
      <c r="I112" s="35">
        <v>195.6</v>
      </c>
    </row>
    <row r="113" spans="1:9" ht="26.25" customHeight="1">
      <c r="A113" s="19" t="s">
        <v>93</v>
      </c>
      <c r="B113" s="34">
        <f>B114</f>
        <v>425</v>
      </c>
      <c r="C113" s="34">
        <f aca="true" t="shared" si="17" ref="C113:I113">C114</f>
        <v>0</v>
      </c>
      <c r="D113" s="34">
        <f t="shared" si="17"/>
        <v>0</v>
      </c>
      <c r="E113" s="36">
        <f t="shared" si="13"/>
        <v>0</v>
      </c>
      <c r="F113" s="36">
        <v>0</v>
      </c>
      <c r="G113" s="34">
        <f t="shared" si="17"/>
        <v>0</v>
      </c>
      <c r="H113" s="33">
        <v>0</v>
      </c>
      <c r="I113" s="34">
        <f t="shared" si="17"/>
        <v>0</v>
      </c>
    </row>
    <row r="114" spans="1:9" ht="13.5" customHeight="1">
      <c r="A114" s="18" t="s">
        <v>94</v>
      </c>
      <c r="B114" s="35">
        <v>425</v>
      </c>
      <c r="C114" s="35">
        <v>0</v>
      </c>
      <c r="D114" s="35">
        <v>0</v>
      </c>
      <c r="E114" s="36">
        <f t="shared" si="13"/>
        <v>0</v>
      </c>
      <c r="F114" s="36">
        <v>0</v>
      </c>
      <c r="G114" s="35">
        <v>0</v>
      </c>
      <c r="H114" s="36">
        <v>0</v>
      </c>
      <c r="I114" s="35">
        <v>0</v>
      </c>
    </row>
    <row r="115" spans="1:9" ht="33.75" customHeight="1">
      <c r="A115" s="20" t="s">
        <v>67</v>
      </c>
      <c r="B115" s="42">
        <f>B71+B80+B81+B82+B88+B93+B98+B103+B109+B113+B101</f>
        <v>1752979</v>
      </c>
      <c r="C115" s="42">
        <f>C71+C80+C81+C82+C88+C93+C98+C103+C109+C113+C101</f>
        <v>67660.1</v>
      </c>
      <c r="D115" s="42">
        <f>D71+D80+D81+D82+D88+D93+D98+D103+D109+D113</f>
        <v>53797.2</v>
      </c>
      <c r="E115" s="42">
        <f>E71+E80+E81+E82+E88+E93+E98+E103+E109+E113</f>
        <v>26.025968818503724</v>
      </c>
      <c r="F115" s="42">
        <f>F71+F80+F81+F82+F88+F93+F98+F103+F109+F113</f>
        <v>588.184146526302</v>
      </c>
      <c r="G115" s="42">
        <f>G71+G80+G81+G82+G88+G93+G98+G103+G109+G113</f>
        <v>50511</v>
      </c>
      <c r="H115" s="33">
        <f>$D:$D/$G:$G*100</f>
        <v>106.50590960384866</v>
      </c>
      <c r="I115" s="42">
        <f>I71+I80+I81+I82+I88+I93+I98+I103+I109+I113</f>
        <v>53797.2</v>
      </c>
    </row>
    <row r="116" spans="1:9" ht="26.25" customHeight="1">
      <c r="A116" s="21" t="s">
        <v>68</v>
      </c>
      <c r="B116" s="37">
        <f>B69-B115</f>
        <v>0</v>
      </c>
      <c r="C116" s="37">
        <f>C69-C115</f>
        <v>0.029999999998835847</v>
      </c>
      <c r="D116" s="37">
        <f>D69-D115</f>
        <v>2045.729999999996</v>
      </c>
      <c r="E116" s="37"/>
      <c r="F116" s="37"/>
      <c r="G116" s="37">
        <f>G69-G115</f>
        <v>16092.300000000003</v>
      </c>
      <c r="H116" s="37"/>
      <c r="I116" s="37">
        <f>I69-I115</f>
        <v>2045.729999999996</v>
      </c>
    </row>
    <row r="117" spans="1:9" ht="24" customHeight="1">
      <c r="A117" s="3" t="s">
        <v>69</v>
      </c>
      <c r="B117" s="35" t="s">
        <v>133</v>
      </c>
      <c r="C117" s="35"/>
      <c r="D117" s="35" t="s">
        <v>134</v>
      </c>
      <c r="E117" s="35"/>
      <c r="F117" s="35"/>
      <c r="G117" s="35"/>
      <c r="H117" s="34"/>
      <c r="I117" s="35"/>
    </row>
    <row r="118" spans="1:9" ht="12.75">
      <c r="A118" s="8" t="s">
        <v>70</v>
      </c>
      <c r="B118" s="34">
        <f>B120+B121</f>
        <v>7256</v>
      </c>
      <c r="C118" s="35"/>
      <c r="D118" s="34">
        <f>B118-D120-D121</f>
        <v>-2045.6999999999998</v>
      </c>
      <c r="E118" s="35"/>
      <c r="F118" s="35"/>
      <c r="G118" s="47"/>
      <c r="H118" s="44"/>
      <c r="I118" s="34">
        <v>2045.7</v>
      </c>
    </row>
    <row r="119" spans="1:9" ht="12" customHeight="1">
      <c r="A119" s="3" t="s">
        <v>6</v>
      </c>
      <c r="B119" s="35"/>
      <c r="C119" s="35"/>
      <c r="D119" s="35"/>
      <c r="E119" s="35"/>
      <c r="F119" s="35"/>
      <c r="G119" s="35"/>
      <c r="H119" s="44"/>
      <c r="I119" s="35"/>
    </row>
    <row r="120" spans="1:9" ht="12.75">
      <c r="A120" s="10" t="s">
        <v>71</v>
      </c>
      <c r="B120" s="35">
        <v>5904</v>
      </c>
      <c r="C120" s="35"/>
      <c r="D120" s="35">
        <v>2359.9</v>
      </c>
      <c r="E120" s="35"/>
      <c r="F120" s="35"/>
      <c r="G120" s="35"/>
      <c r="H120" s="44"/>
      <c r="I120" s="35">
        <v>2359.9</v>
      </c>
    </row>
    <row r="121" spans="1:9" ht="12.75">
      <c r="A121" s="3" t="s">
        <v>72</v>
      </c>
      <c r="B121" s="35">
        <v>1352</v>
      </c>
      <c r="C121" s="35"/>
      <c r="D121" s="35">
        <v>6941.8</v>
      </c>
      <c r="E121" s="35"/>
      <c r="F121" s="35"/>
      <c r="G121" s="35"/>
      <c r="H121" s="44"/>
      <c r="I121" s="35">
        <v>6941.8</v>
      </c>
    </row>
    <row r="122" spans="1:9" ht="12.75">
      <c r="A122" s="8" t="s">
        <v>119</v>
      </c>
      <c r="B122" s="50">
        <v>0</v>
      </c>
      <c r="C122" s="50"/>
      <c r="D122" s="50">
        <v>0</v>
      </c>
      <c r="E122" s="50"/>
      <c r="F122" s="50"/>
      <c r="G122" s="50"/>
      <c r="H122" s="52"/>
      <c r="I122" s="50"/>
    </row>
    <row r="123" spans="1:9" ht="12.75">
      <c r="A123" s="5" t="s">
        <v>120</v>
      </c>
      <c r="B123" s="45">
        <v>0</v>
      </c>
      <c r="C123" s="45"/>
      <c r="D123" s="45">
        <v>0</v>
      </c>
      <c r="E123" s="45"/>
      <c r="F123" s="45"/>
      <c r="G123" s="45"/>
      <c r="H123" s="46"/>
      <c r="I123" s="45"/>
    </row>
    <row r="124" spans="1:9" ht="12.75">
      <c r="A124" s="5" t="s">
        <v>121</v>
      </c>
      <c r="B124" s="45">
        <v>0</v>
      </c>
      <c r="C124" s="45"/>
      <c r="D124" s="45">
        <v>0</v>
      </c>
      <c r="E124" s="45"/>
      <c r="F124" s="45"/>
      <c r="G124" s="45"/>
      <c r="H124" s="46"/>
      <c r="I124" s="45"/>
    </row>
    <row r="125" spans="1:9" ht="12.75">
      <c r="A125" s="22"/>
      <c r="B125" s="32"/>
      <c r="C125" s="32"/>
      <c r="D125" s="32"/>
      <c r="E125" s="32"/>
      <c r="F125" s="32"/>
      <c r="G125" s="32"/>
      <c r="H125" s="32"/>
      <c r="I125" s="32"/>
    </row>
    <row r="127" ht="12" customHeight="1">
      <c r="A127" s="29" t="s">
        <v>91</v>
      </c>
    </row>
    <row r="128" ht="12.75" customHeight="1" hidden="1"/>
    <row r="130" spans="1:9" ht="31.5">
      <c r="A130" s="23" t="s">
        <v>126</v>
      </c>
      <c r="B130" s="31" t="s">
        <v>118</v>
      </c>
      <c r="C130" s="31"/>
      <c r="D130" s="31"/>
      <c r="E130" s="31"/>
      <c r="F130" s="31"/>
      <c r="G130" s="31"/>
      <c r="H130" s="31"/>
      <c r="I130" s="32"/>
    </row>
  </sheetData>
  <sheetProtection/>
  <autoFilter ref="A7:I126"/>
  <mergeCells count="14">
    <mergeCell ref="C9:C10"/>
    <mergeCell ref="D9:D10"/>
    <mergeCell ref="E9:E10"/>
    <mergeCell ref="F9:F10"/>
    <mergeCell ref="G9:G10"/>
    <mergeCell ref="H9:H10"/>
    <mergeCell ref="I9:I10"/>
    <mergeCell ref="A70:I70"/>
    <mergeCell ref="A1:H1"/>
    <mergeCell ref="A2:H2"/>
    <mergeCell ref="A3:H3"/>
    <mergeCell ref="A6:I6"/>
    <mergeCell ref="A9:A10"/>
    <mergeCell ref="B9:B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pane ySplit="5" topLeftCell="A109" activePane="bottomLeft" state="frozen"/>
      <selection pane="topLeft" activeCell="A1" sqref="A1"/>
      <selection pane="bottomLeft" activeCell="I118" sqref="I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9" t="s">
        <v>122</v>
      </c>
      <c r="B1" s="69"/>
      <c r="C1" s="69"/>
      <c r="D1" s="69"/>
      <c r="E1" s="69"/>
      <c r="F1" s="69"/>
      <c r="G1" s="69"/>
      <c r="H1" s="69"/>
      <c r="I1" s="38"/>
    </row>
    <row r="2" spans="1:9" ht="15">
      <c r="A2" s="70" t="s">
        <v>135</v>
      </c>
      <c r="B2" s="70"/>
      <c r="C2" s="70"/>
      <c r="D2" s="70"/>
      <c r="E2" s="70"/>
      <c r="F2" s="70"/>
      <c r="G2" s="70"/>
      <c r="H2" s="70"/>
      <c r="I2" s="39"/>
    </row>
    <row r="3" spans="1:9" ht="5.25" customHeight="1" hidden="1">
      <c r="A3" s="71" t="s">
        <v>0</v>
      </c>
      <c r="B3" s="71"/>
      <c r="C3" s="71"/>
      <c r="D3" s="71"/>
      <c r="E3" s="71"/>
      <c r="F3" s="71"/>
      <c r="G3" s="71"/>
      <c r="H3" s="71"/>
      <c r="I3" s="40"/>
    </row>
    <row r="4" spans="1:9" ht="45" customHeight="1">
      <c r="A4" s="9" t="s">
        <v>1</v>
      </c>
      <c r="B4" s="24" t="s">
        <v>2</v>
      </c>
      <c r="C4" s="24" t="s">
        <v>136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2" t="s">
        <v>3</v>
      </c>
      <c r="B6" s="73"/>
      <c r="C6" s="73"/>
      <c r="D6" s="73"/>
      <c r="E6" s="73"/>
      <c r="F6" s="73"/>
      <c r="G6" s="73"/>
      <c r="H6" s="73"/>
      <c r="I6" s="74"/>
    </row>
    <row r="7" spans="1:9" ht="12.75">
      <c r="A7" s="6" t="s">
        <v>4</v>
      </c>
      <c r="B7" s="33">
        <f>B8+B9</f>
        <v>220558.89999999997</v>
      </c>
      <c r="C7" s="33">
        <f>C8+C9</f>
        <v>26670.7</v>
      </c>
      <c r="D7" s="33">
        <f>D8+D9</f>
        <v>26582.589999999997</v>
      </c>
      <c r="E7" s="33">
        <f>$D:$D/$B:$B*100</f>
        <v>12.05237693876783</v>
      </c>
      <c r="F7" s="33">
        <f>$D:$D/$C:$C*100</f>
        <v>99.66963746733305</v>
      </c>
      <c r="G7" s="33">
        <f>G8+G9</f>
        <v>24973.8</v>
      </c>
      <c r="H7" s="33">
        <f>$D:$D/$G:$G*100</f>
        <v>106.44191112285675</v>
      </c>
      <c r="I7" s="33">
        <f>I8+I9</f>
        <v>18591.07</v>
      </c>
    </row>
    <row r="8" spans="1:9" ht="25.5">
      <c r="A8" s="4" t="s">
        <v>5</v>
      </c>
      <c r="B8" s="34">
        <v>4347.8</v>
      </c>
      <c r="C8" s="34">
        <v>300</v>
      </c>
      <c r="D8" s="54">
        <v>71.88</v>
      </c>
      <c r="E8" s="33">
        <f>$D:$D/$B:$B*100</f>
        <v>1.653249919499517</v>
      </c>
      <c r="F8" s="33">
        <f>$D:$D/$C:$C*100</f>
        <v>23.959999999999997</v>
      </c>
      <c r="G8" s="34">
        <v>581.1</v>
      </c>
      <c r="H8" s="33">
        <f>$D:$D/$G:$G*100</f>
        <v>12.36964377903975</v>
      </c>
      <c r="I8" s="54">
        <v>32.12</v>
      </c>
    </row>
    <row r="9" spans="1:9" ht="12.75" customHeight="1">
      <c r="A9" s="75" t="s">
        <v>82</v>
      </c>
      <c r="B9" s="62">
        <f>B11+B12+B13+B14</f>
        <v>216211.09999999998</v>
      </c>
      <c r="C9" s="62">
        <f>C11+C12+C13+C14</f>
        <v>26370.7</v>
      </c>
      <c r="D9" s="62">
        <f>D11+D12+D13+D14</f>
        <v>26510.709999999995</v>
      </c>
      <c r="E9" s="64">
        <f>$D:$D/$B:$B*100</f>
        <v>12.26149351259024</v>
      </c>
      <c r="F9" s="62">
        <f>$D:$D/$C:$C*100</f>
        <v>100.53093016112578</v>
      </c>
      <c r="G9" s="62">
        <f>G11+G12+G13+G14</f>
        <v>24392.7</v>
      </c>
      <c r="H9" s="64">
        <f>$D:$D/$G:$G*100</f>
        <v>108.68296662526082</v>
      </c>
      <c r="I9" s="62">
        <f>I11+I12+I13+I14</f>
        <v>18558.95</v>
      </c>
    </row>
    <row r="10" spans="1:9" ht="12.75">
      <c r="A10" s="76"/>
      <c r="B10" s="63"/>
      <c r="C10" s="63"/>
      <c r="D10" s="63"/>
      <c r="E10" s="65"/>
      <c r="F10" s="77"/>
      <c r="G10" s="63"/>
      <c r="H10" s="65"/>
      <c r="I10" s="63"/>
    </row>
    <row r="11" spans="1:9" ht="51" customHeight="1">
      <c r="A11" s="1" t="s">
        <v>86</v>
      </c>
      <c r="B11" s="35">
        <v>209649.4</v>
      </c>
      <c r="C11" s="35">
        <v>26000</v>
      </c>
      <c r="D11" s="55">
        <v>26244.87</v>
      </c>
      <c r="E11" s="33">
        <f aca="true" t="shared" si="0" ref="E11:E30">$D:$D/$B:$B*100</f>
        <v>12.5184570048853</v>
      </c>
      <c r="F11" s="33">
        <f aca="true" t="shared" si="1" ref="F11:F21">$D:$D/$C:$C*100</f>
        <v>100.94180769230769</v>
      </c>
      <c r="G11" s="35">
        <v>24300.7</v>
      </c>
      <c r="H11" s="33">
        <f aca="true" t="shared" si="2" ref="H11:H29">$D:$D/$G:$G*100</f>
        <v>108.00046912228865</v>
      </c>
      <c r="I11" s="35">
        <v>18438.68</v>
      </c>
    </row>
    <row r="12" spans="1:9" ht="89.25">
      <c r="A12" s="2" t="s">
        <v>87</v>
      </c>
      <c r="B12" s="35">
        <v>2481.4</v>
      </c>
      <c r="C12" s="35">
        <v>326.7</v>
      </c>
      <c r="D12" s="35">
        <v>136.94</v>
      </c>
      <c r="E12" s="33">
        <f t="shared" si="0"/>
        <v>5.518658821632949</v>
      </c>
      <c r="F12" s="33">
        <f t="shared" si="1"/>
        <v>41.9161310070401</v>
      </c>
      <c r="G12" s="35">
        <v>50.2</v>
      </c>
      <c r="H12" s="33">
        <f t="shared" si="2"/>
        <v>272.78884462151393</v>
      </c>
      <c r="I12" s="35">
        <v>34.2</v>
      </c>
    </row>
    <row r="13" spans="1:9" ht="25.5">
      <c r="A13" s="3" t="s">
        <v>88</v>
      </c>
      <c r="B13" s="35">
        <v>3645.9</v>
      </c>
      <c r="C13" s="35">
        <v>40.3</v>
      </c>
      <c r="D13" s="35">
        <v>73.05</v>
      </c>
      <c r="E13" s="33">
        <f t="shared" si="0"/>
        <v>2.0036205052250473</v>
      </c>
      <c r="F13" s="33">
        <f t="shared" si="1"/>
        <v>181.26550868486353</v>
      </c>
      <c r="G13" s="35">
        <v>40.2</v>
      </c>
      <c r="H13" s="33">
        <f t="shared" si="2"/>
        <v>181.71641791044775</v>
      </c>
      <c r="I13" s="35">
        <v>53</v>
      </c>
    </row>
    <row r="14" spans="1:9" ht="65.25" customHeight="1">
      <c r="A14" s="7" t="s">
        <v>90</v>
      </c>
      <c r="B14" s="35">
        <v>434.4</v>
      </c>
      <c r="C14" s="49">
        <v>3.7</v>
      </c>
      <c r="D14" s="35">
        <v>55.85</v>
      </c>
      <c r="E14" s="33">
        <f t="shared" si="0"/>
        <v>12.85681399631676</v>
      </c>
      <c r="F14" s="33">
        <f t="shared" si="1"/>
        <v>1509.4594594594594</v>
      </c>
      <c r="G14" s="35">
        <v>1.6</v>
      </c>
      <c r="H14" s="33">
        <f t="shared" si="2"/>
        <v>3490.625</v>
      </c>
      <c r="I14" s="35">
        <v>33.07</v>
      </c>
    </row>
    <row r="15" spans="1:9" ht="39.75" customHeight="1">
      <c r="A15" s="26" t="s">
        <v>95</v>
      </c>
      <c r="B15" s="42">
        <f>B16+B17+B18+B19</f>
        <v>24569.399999999998</v>
      </c>
      <c r="C15" s="42">
        <f>C16+C17+C18+C19</f>
        <v>3915.8</v>
      </c>
      <c r="D15" s="42">
        <f>D16+D17+D18+D19</f>
        <v>1543.6399999999999</v>
      </c>
      <c r="E15" s="33">
        <f t="shared" si="0"/>
        <v>6.282774508127997</v>
      </c>
      <c r="F15" s="33">
        <f t="shared" si="1"/>
        <v>39.420808008580615</v>
      </c>
      <c r="G15" s="42">
        <f>G16+G17+G18+G19</f>
        <v>2367.9</v>
      </c>
      <c r="H15" s="33">
        <f t="shared" si="2"/>
        <v>65.1902529667638</v>
      </c>
      <c r="I15" s="42">
        <f>I16+I17+I18+I19</f>
        <v>4.969999999999999</v>
      </c>
    </row>
    <row r="16" spans="1:9" ht="37.5" customHeight="1">
      <c r="A16" s="10" t="s">
        <v>96</v>
      </c>
      <c r="B16" s="35">
        <v>7841.5</v>
      </c>
      <c r="C16" s="49">
        <v>1320</v>
      </c>
      <c r="D16" s="35">
        <v>642.72</v>
      </c>
      <c r="E16" s="33">
        <f t="shared" si="0"/>
        <v>8.196390996620545</v>
      </c>
      <c r="F16" s="33">
        <f t="shared" si="1"/>
        <v>48.69090909090909</v>
      </c>
      <c r="G16" s="35">
        <v>892.3</v>
      </c>
      <c r="H16" s="33">
        <f t="shared" si="2"/>
        <v>72.02958646195226</v>
      </c>
      <c r="I16" s="35">
        <v>58.38</v>
      </c>
    </row>
    <row r="17" spans="1:9" ht="56.25" customHeight="1">
      <c r="A17" s="10" t="s">
        <v>97</v>
      </c>
      <c r="B17" s="35">
        <v>164.8</v>
      </c>
      <c r="C17" s="49">
        <v>20.8</v>
      </c>
      <c r="D17" s="35">
        <v>13.05</v>
      </c>
      <c r="E17" s="33">
        <f t="shared" si="0"/>
        <v>7.918689320388348</v>
      </c>
      <c r="F17" s="33">
        <f t="shared" si="1"/>
        <v>62.74038461538461</v>
      </c>
      <c r="G17" s="35">
        <v>21.4</v>
      </c>
      <c r="H17" s="33">
        <f t="shared" si="2"/>
        <v>60.98130841121496</v>
      </c>
      <c r="I17" s="35">
        <v>3.59</v>
      </c>
    </row>
    <row r="18" spans="1:9" ht="55.5" customHeight="1">
      <c r="A18" s="10" t="s">
        <v>98</v>
      </c>
      <c r="B18" s="35">
        <v>18156.6</v>
      </c>
      <c r="C18" s="49">
        <v>2700</v>
      </c>
      <c r="D18" s="35">
        <v>1021.81</v>
      </c>
      <c r="E18" s="33">
        <f t="shared" si="0"/>
        <v>5.627760704096582</v>
      </c>
      <c r="F18" s="33">
        <f t="shared" si="1"/>
        <v>37.84481481481482</v>
      </c>
      <c r="G18" s="35">
        <v>1552.9</v>
      </c>
      <c r="H18" s="33">
        <f t="shared" si="2"/>
        <v>65.80011591216433</v>
      </c>
      <c r="I18" s="35">
        <v>1.27</v>
      </c>
    </row>
    <row r="19" spans="1:9" ht="54" customHeight="1">
      <c r="A19" s="10" t="s">
        <v>99</v>
      </c>
      <c r="B19" s="35">
        <v>-1593.5</v>
      </c>
      <c r="C19" s="49">
        <v>-125</v>
      </c>
      <c r="D19" s="35">
        <v>-133.94</v>
      </c>
      <c r="E19" s="33">
        <f t="shared" si="0"/>
        <v>8.405396925007844</v>
      </c>
      <c r="F19" s="33">
        <f t="shared" si="1"/>
        <v>107.152</v>
      </c>
      <c r="G19" s="35">
        <v>-98.7</v>
      </c>
      <c r="H19" s="33">
        <f t="shared" si="2"/>
        <v>135.70415400202634</v>
      </c>
      <c r="I19" s="35">
        <v>-58.27</v>
      </c>
    </row>
    <row r="20" spans="1:9" ht="12.75">
      <c r="A20" s="8" t="s">
        <v>7</v>
      </c>
      <c r="B20" s="42">
        <f>B21+B22+B23</f>
        <v>41825.719999999994</v>
      </c>
      <c r="C20" s="42">
        <f>C21+C22+C23</f>
        <v>8720.1</v>
      </c>
      <c r="D20" s="42">
        <f>D21+D22+D23</f>
        <v>8808.74</v>
      </c>
      <c r="E20" s="33">
        <f t="shared" si="0"/>
        <v>21.06058186206956</v>
      </c>
      <c r="F20" s="33">
        <f t="shared" si="1"/>
        <v>101.01650210433365</v>
      </c>
      <c r="G20" s="42">
        <f>G21+G22+G23</f>
        <v>8571.199999999999</v>
      </c>
      <c r="H20" s="33">
        <f t="shared" si="2"/>
        <v>102.77137390330411</v>
      </c>
      <c r="I20" s="42">
        <f>I21+I22+I23</f>
        <v>853.84</v>
      </c>
    </row>
    <row r="21" spans="1:9" ht="18.75" customHeight="1">
      <c r="A21" s="5" t="s">
        <v>102</v>
      </c>
      <c r="B21" s="35">
        <v>40121.82</v>
      </c>
      <c r="C21" s="35">
        <v>8400.1</v>
      </c>
      <c r="D21" s="35">
        <v>8619.76</v>
      </c>
      <c r="E21" s="33">
        <f t="shared" si="0"/>
        <v>21.483970567636266</v>
      </c>
      <c r="F21" s="33">
        <f t="shared" si="1"/>
        <v>102.6149688694182</v>
      </c>
      <c r="G21" s="35">
        <v>8262.3</v>
      </c>
      <c r="H21" s="33">
        <f t="shared" si="2"/>
        <v>104.32639821841376</v>
      </c>
      <c r="I21" s="35">
        <v>755.51</v>
      </c>
    </row>
    <row r="22" spans="1:9" ht="12.75">
      <c r="A22" s="3" t="s">
        <v>100</v>
      </c>
      <c r="B22" s="35">
        <v>625.7</v>
      </c>
      <c r="C22" s="35">
        <v>0</v>
      </c>
      <c r="D22" s="35">
        <v>65</v>
      </c>
      <c r="E22" s="33">
        <f t="shared" si="0"/>
        <v>10.388365031165096</v>
      </c>
      <c r="F22" s="33">
        <v>0</v>
      </c>
      <c r="G22" s="35">
        <v>1</v>
      </c>
      <c r="H22" s="33">
        <f t="shared" si="2"/>
        <v>6500</v>
      </c>
      <c r="I22" s="35">
        <v>65</v>
      </c>
    </row>
    <row r="23" spans="1:9" ht="27" customHeight="1">
      <c r="A23" s="3" t="s">
        <v>101</v>
      </c>
      <c r="B23" s="35">
        <v>1078.2</v>
      </c>
      <c r="C23" s="35">
        <v>320</v>
      </c>
      <c r="D23" s="35">
        <v>123.98</v>
      </c>
      <c r="E23" s="33">
        <f t="shared" si="0"/>
        <v>11.498794286774253</v>
      </c>
      <c r="F23" s="33">
        <f aca="true" t="shared" si="3" ref="F23:F29">$D:$D/$C:$C*100</f>
        <v>38.74375</v>
      </c>
      <c r="G23" s="35">
        <v>307.9</v>
      </c>
      <c r="H23" s="33">
        <f t="shared" si="2"/>
        <v>40.266320233842166</v>
      </c>
      <c r="I23" s="35">
        <v>33.33</v>
      </c>
    </row>
    <row r="24" spans="1:9" ht="12.75">
      <c r="A24" s="8" t="s">
        <v>8</v>
      </c>
      <c r="B24" s="42">
        <f>$25:$25+$26:$26</f>
        <v>25336.309999999998</v>
      </c>
      <c r="C24" s="42">
        <f>$25:$25+$26:$26</f>
        <v>2700</v>
      </c>
      <c r="D24" s="42">
        <f>$25:$25+$26:$26</f>
        <v>2375.23</v>
      </c>
      <c r="E24" s="33">
        <f t="shared" si="0"/>
        <v>9.374806354990131</v>
      </c>
      <c r="F24" s="33">
        <f t="shared" si="3"/>
        <v>87.97148148148149</v>
      </c>
      <c r="G24" s="42">
        <f>$25:$25+$26:$26</f>
        <v>2622.5</v>
      </c>
      <c r="H24" s="33">
        <f t="shared" si="2"/>
        <v>90.57121067683508</v>
      </c>
      <c r="I24" s="42">
        <f>$25:$25+$26:$26</f>
        <v>787.81</v>
      </c>
    </row>
    <row r="25" spans="1:9" ht="12.75">
      <c r="A25" s="3" t="s">
        <v>9</v>
      </c>
      <c r="B25" s="35">
        <v>8355.6</v>
      </c>
      <c r="C25" s="35">
        <v>350</v>
      </c>
      <c r="D25" s="35">
        <v>263.93</v>
      </c>
      <c r="E25" s="33">
        <f t="shared" si="0"/>
        <v>3.1587199004260618</v>
      </c>
      <c r="F25" s="33">
        <f t="shared" si="3"/>
        <v>75.40857142857143</v>
      </c>
      <c r="G25" s="35">
        <v>321.2</v>
      </c>
      <c r="H25" s="33">
        <f t="shared" si="2"/>
        <v>82.16998754669989</v>
      </c>
      <c r="I25" s="35">
        <v>106.94</v>
      </c>
    </row>
    <row r="26" spans="1:9" ht="12.75">
      <c r="A26" s="3" t="s">
        <v>10</v>
      </c>
      <c r="B26" s="35">
        <v>16980.71</v>
      </c>
      <c r="C26" s="35">
        <v>2350</v>
      </c>
      <c r="D26" s="35">
        <v>2111.3</v>
      </c>
      <c r="E26" s="33">
        <f t="shared" si="0"/>
        <v>12.43352015316203</v>
      </c>
      <c r="F26" s="33">
        <f t="shared" si="3"/>
        <v>89.84255319148937</v>
      </c>
      <c r="G26" s="35">
        <v>2301.3</v>
      </c>
      <c r="H26" s="33">
        <f t="shared" si="2"/>
        <v>91.74379698431322</v>
      </c>
      <c r="I26" s="35">
        <v>680.87</v>
      </c>
    </row>
    <row r="27" spans="1:9" ht="12.75">
      <c r="A27" s="6" t="s">
        <v>11</v>
      </c>
      <c r="B27" s="42">
        <f>B28+B29+B30</f>
        <v>19018.3</v>
      </c>
      <c r="C27" s="42">
        <f>C28+C29+C30</f>
        <v>2159.6</v>
      </c>
      <c r="D27" s="42">
        <f>D28+D29+D30</f>
        <v>2096.71</v>
      </c>
      <c r="E27" s="33">
        <f t="shared" si="0"/>
        <v>11.02469726526556</v>
      </c>
      <c r="F27" s="33">
        <f t="shared" si="3"/>
        <v>97.08788664567513</v>
      </c>
      <c r="G27" s="42">
        <f>G28+G29+G30</f>
        <v>1826.9</v>
      </c>
      <c r="H27" s="33">
        <f t="shared" si="2"/>
        <v>114.76873392084951</v>
      </c>
      <c r="I27" s="42">
        <f>I28+I29+I30</f>
        <v>1193.77</v>
      </c>
    </row>
    <row r="28" spans="1:9" ht="25.5">
      <c r="A28" s="3" t="s">
        <v>12</v>
      </c>
      <c r="B28" s="35">
        <v>18910.3</v>
      </c>
      <c r="C28" s="35">
        <v>2150</v>
      </c>
      <c r="D28" s="35">
        <v>2085.51</v>
      </c>
      <c r="E28" s="33">
        <f t="shared" si="0"/>
        <v>11.028434239541415</v>
      </c>
      <c r="F28" s="33">
        <f t="shared" si="3"/>
        <v>97.00046511627907</v>
      </c>
      <c r="G28" s="35">
        <v>1824.9</v>
      </c>
      <c r="H28" s="33">
        <f t="shared" si="2"/>
        <v>114.28078250863061</v>
      </c>
      <c r="I28" s="35">
        <v>1182.57</v>
      </c>
    </row>
    <row r="29" spans="1:9" ht="25.5">
      <c r="A29" s="5" t="s">
        <v>104</v>
      </c>
      <c r="B29" s="35">
        <v>58</v>
      </c>
      <c r="C29" s="35">
        <v>9.6</v>
      </c>
      <c r="D29" s="35">
        <v>11.2</v>
      </c>
      <c r="E29" s="33">
        <f t="shared" si="0"/>
        <v>19.310344827586206</v>
      </c>
      <c r="F29" s="33">
        <f t="shared" si="3"/>
        <v>116.66666666666667</v>
      </c>
      <c r="G29" s="35">
        <v>2</v>
      </c>
      <c r="H29" s="33">
        <f t="shared" si="2"/>
        <v>560</v>
      </c>
      <c r="I29" s="35">
        <v>11.2</v>
      </c>
    </row>
    <row r="30" spans="1:9" ht="25.5">
      <c r="A30" s="3" t="s">
        <v>103</v>
      </c>
      <c r="B30" s="35">
        <v>50</v>
      </c>
      <c r="C30" s="35">
        <v>0</v>
      </c>
      <c r="D30" s="35">
        <v>0</v>
      </c>
      <c r="E30" s="33">
        <f t="shared" si="0"/>
        <v>0</v>
      </c>
      <c r="F30" s="33">
        <v>0</v>
      </c>
      <c r="G30" s="35">
        <v>0</v>
      </c>
      <c r="H30" s="33">
        <v>0</v>
      </c>
      <c r="I30" s="35">
        <v>0</v>
      </c>
    </row>
    <row r="31" spans="1:9" ht="25.5">
      <c r="A31" s="8" t="s">
        <v>13</v>
      </c>
      <c r="B31" s="42">
        <f>$32:$32+$33:$33</f>
        <v>0</v>
      </c>
      <c r="C31" s="42">
        <f>$32:$32+$33:$33</f>
        <v>0</v>
      </c>
      <c r="D31" s="42">
        <f>D32+D33</f>
        <v>7.41</v>
      </c>
      <c r="E31" s="33">
        <v>0</v>
      </c>
      <c r="F31" s="33">
        <v>0</v>
      </c>
      <c r="G31" s="42">
        <f>G32+G33</f>
        <v>0</v>
      </c>
      <c r="H31" s="33">
        <v>0</v>
      </c>
      <c r="I31" s="42">
        <f>I32+I33</f>
        <v>7.41</v>
      </c>
    </row>
    <row r="32" spans="1:9" ht="25.5">
      <c r="A32" s="3" t="s">
        <v>106</v>
      </c>
      <c r="B32" s="35">
        <v>0</v>
      </c>
      <c r="C32" s="35">
        <v>0</v>
      </c>
      <c r="D32" s="35">
        <v>7.41</v>
      </c>
      <c r="E32" s="33">
        <v>0</v>
      </c>
      <c r="F32" s="33">
        <v>0</v>
      </c>
      <c r="G32" s="35">
        <v>0</v>
      </c>
      <c r="H32" s="33">
        <v>0</v>
      </c>
      <c r="I32" s="35">
        <v>7.41</v>
      </c>
    </row>
    <row r="33" spans="1:9" ht="25.5">
      <c r="A33" s="3" t="s">
        <v>105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38.25">
      <c r="A34" s="8" t="s">
        <v>14</v>
      </c>
      <c r="B34" s="42">
        <f>B35+B38+B39</f>
        <v>70853.01999999999</v>
      </c>
      <c r="C34" s="42">
        <f>C35+C38+C39</f>
        <v>6380</v>
      </c>
      <c r="D34" s="42">
        <f>D35+D38+D39</f>
        <v>6305.75</v>
      </c>
      <c r="E34" s="33">
        <f aca="true" t="shared" si="4" ref="E34:E43">$D:$D/$B:$B*100</f>
        <v>8.899761788558907</v>
      </c>
      <c r="F34" s="33">
        <f>$D:$D/$C:$C*100</f>
        <v>98.83620689655173</v>
      </c>
      <c r="G34" s="42">
        <f>G35+G38+G39</f>
        <v>7331.9</v>
      </c>
      <c r="H34" s="33">
        <f>$D:$D/$G:$G*100</f>
        <v>86.00430993330515</v>
      </c>
      <c r="I34" s="42">
        <f>I35+I38+I39</f>
        <v>5577.68</v>
      </c>
    </row>
    <row r="35" spans="1:9" ht="84" customHeight="1">
      <c r="A35" s="1" t="s">
        <v>107</v>
      </c>
      <c r="B35" s="35">
        <f>B36+B37</f>
        <v>69258.9</v>
      </c>
      <c r="C35" s="35">
        <f>C36+C37</f>
        <v>6300</v>
      </c>
      <c r="D35" s="35">
        <f>D36+D37</f>
        <v>6029.49</v>
      </c>
      <c r="E35" s="33">
        <f t="shared" si="4"/>
        <v>8.705725906706576</v>
      </c>
      <c r="F35" s="33">
        <f>$D:$D/$C:$C*100</f>
        <v>95.70619047619047</v>
      </c>
      <c r="G35" s="35">
        <f>G36+G37</f>
        <v>7181.9</v>
      </c>
      <c r="H35" s="33">
        <f>$D:$D/$G:$G*100</f>
        <v>83.95396761302719</v>
      </c>
      <c r="I35" s="35">
        <f>I36+I37</f>
        <v>5313.33</v>
      </c>
    </row>
    <row r="36" spans="1:9" ht="81.75" customHeight="1">
      <c r="A36" s="1" t="s">
        <v>108</v>
      </c>
      <c r="B36" s="35">
        <v>44757.5</v>
      </c>
      <c r="C36" s="35">
        <v>2800</v>
      </c>
      <c r="D36" s="35">
        <v>3116.01</v>
      </c>
      <c r="E36" s="33">
        <f t="shared" si="4"/>
        <v>6.961984025023739</v>
      </c>
      <c r="F36" s="33">
        <f>$D:$D/$C:$C*100</f>
        <v>111.28607142857143</v>
      </c>
      <c r="G36" s="35">
        <v>3920.2</v>
      </c>
      <c r="H36" s="33">
        <f>$D:$D/$G:$G*100</f>
        <v>79.48599561246877</v>
      </c>
      <c r="I36" s="35">
        <v>3116.01</v>
      </c>
    </row>
    <row r="37" spans="1:9" ht="76.5">
      <c r="A37" s="3" t="s">
        <v>109</v>
      </c>
      <c r="B37" s="35">
        <v>24501.4</v>
      </c>
      <c r="C37" s="35">
        <v>3500</v>
      </c>
      <c r="D37" s="35">
        <v>2913.48</v>
      </c>
      <c r="E37" s="33">
        <f t="shared" si="4"/>
        <v>11.891075612005844</v>
      </c>
      <c r="F37" s="33">
        <f>$D:$D/$C:$C*100</f>
        <v>83.24228571428571</v>
      </c>
      <c r="G37" s="35">
        <v>3261.7</v>
      </c>
      <c r="H37" s="33">
        <f>$D:$D/$G:$G*100</f>
        <v>89.32397216175615</v>
      </c>
      <c r="I37" s="35">
        <v>2197.32</v>
      </c>
    </row>
    <row r="38" spans="1:9" ht="51">
      <c r="A38" s="5" t="s">
        <v>110</v>
      </c>
      <c r="B38" s="35">
        <v>845</v>
      </c>
      <c r="C38" s="35">
        <v>0</v>
      </c>
      <c r="D38" s="35">
        <v>150.79</v>
      </c>
      <c r="E38" s="33">
        <f t="shared" si="4"/>
        <v>17.844970414201182</v>
      </c>
      <c r="F38" s="33">
        <v>0</v>
      </c>
      <c r="G38" s="35">
        <v>150</v>
      </c>
      <c r="H38" s="33">
        <f>$D:$D/$G:$G*100</f>
        <v>100.52666666666666</v>
      </c>
      <c r="I38" s="35">
        <v>150.79</v>
      </c>
    </row>
    <row r="39" spans="1:9" ht="76.5">
      <c r="A39" s="53" t="s">
        <v>127</v>
      </c>
      <c r="B39" s="35">
        <v>749.12</v>
      </c>
      <c r="C39" s="35">
        <v>80</v>
      </c>
      <c r="D39" s="35">
        <v>125.47</v>
      </c>
      <c r="E39" s="33">
        <f t="shared" si="4"/>
        <v>16.748985476292184</v>
      </c>
      <c r="F39" s="33">
        <f>$D:$D/$C:$C*100</f>
        <v>156.8375</v>
      </c>
      <c r="G39" s="35">
        <v>0</v>
      </c>
      <c r="H39" s="33">
        <v>0</v>
      </c>
      <c r="I39" s="35">
        <v>113.56</v>
      </c>
    </row>
    <row r="40" spans="1:9" ht="25.5">
      <c r="A40" s="4" t="s">
        <v>15</v>
      </c>
      <c r="B40" s="34">
        <v>209</v>
      </c>
      <c r="C40" s="34">
        <v>209</v>
      </c>
      <c r="D40" s="34">
        <v>123.55</v>
      </c>
      <c r="E40" s="33">
        <f t="shared" si="4"/>
        <v>59.114832535885164</v>
      </c>
      <c r="F40" s="33">
        <f>$D:$D/$C:$C*100</f>
        <v>59.114832535885164</v>
      </c>
      <c r="G40" s="34">
        <v>157.7</v>
      </c>
      <c r="H40" s="33">
        <f aca="true" t="shared" si="5" ref="H40:H51">$D:$D/$G:$G*100</f>
        <v>78.34495878249842</v>
      </c>
      <c r="I40" s="34">
        <v>6.24</v>
      </c>
    </row>
    <row r="41" spans="1:9" ht="25.5">
      <c r="A41" s="12" t="s">
        <v>115</v>
      </c>
      <c r="B41" s="34">
        <v>1620.25</v>
      </c>
      <c r="C41" s="34">
        <v>85.02</v>
      </c>
      <c r="D41" s="34">
        <v>124.29</v>
      </c>
      <c r="E41" s="33">
        <f t="shared" si="4"/>
        <v>7.671038419996915</v>
      </c>
      <c r="F41" s="33">
        <f>$D:$D/$C:$C*100</f>
        <v>146.1891319689485</v>
      </c>
      <c r="G41" s="34">
        <v>255.7</v>
      </c>
      <c r="H41" s="33">
        <f t="shared" si="5"/>
        <v>48.607743449354714</v>
      </c>
      <c r="I41" s="34">
        <v>119.29</v>
      </c>
    </row>
    <row r="42" spans="1:9" ht="25.5">
      <c r="A42" s="8" t="s">
        <v>16</v>
      </c>
      <c r="B42" s="42">
        <f>B43+B44+B45</f>
        <v>1440</v>
      </c>
      <c r="C42" s="42">
        <f>C43+C44+C45</f>
        <v>143.5</v>
      </c>
      <c r="D42" s="42">
        <f>D43+D44+D45</f>
        <v>308.55</v>
      </c>
      <c r="E42" s="33">
        <f t="shared" si="4"/>
        <v>21.427083333333336</v>
      </c>
      <c r="F42" s="33">
        <f>$D:$D/$C:$C*100</f>
        <v>215.01742160278746</v>
      </c>
      <c r="G42" s="42">
        <f>G43+G44+G45</f>
        <v>1140.6</v>
      </c>
      <c r="H42" s="33">
        <f t="shared" si="5"/>
        <v>27.0515518148343</v>
      </c>
      <c r="I42" s="42">
        <f>I43+I44+I45</f>
        <v>295.21</v>
      </c>
    </row>
    <row r="43" spans="1:9" ht="12.75">
      <c r="A43" s="3" t="s">
        <v>112</v>
      </c>
      <c r="B43" s="35">
        <v>40</v>
      </c>
      <c r="C43" s="35">
        <v>3.5</v>
      </c>
      <c r="D43" s="35">
        <v>4.32</v>
      </c>
      <c r="E43" s="33">
        <f t="shared" si="4"/>
        <v>10.8</v>
      </c>
      <c r="F43" s="33">
        <f>$D:$D/$C:$C*100</f>
        <v>123.42857142857144</v>
      </c>
      <c r="G43" s="35">
        <v>2.9</v>
      </c>
      <c r="H43" s="33">
        <f t="shared" si="5"/>
        <v>148.96551724137933</v>
      </c>
      <c r="I43" s="35">
        <v>4.32</v>
      </c>
    </row>
    <row r="44" spans="1:9" ht="68.25" customHeight="1">
      <c r="A44" s="3" t="s">
        <v>113</v>
      </c>
      <c r="B44" s="35">
        <v>0</v>
      </c>
      <c r="C44" s="35">
        <v>0</v>
      </c>
      <c r="D44" s="35">
        <v>42.85</v>
      </c>
      <c r="E44" s="33">
        <v>0</v>
      </c>
      <c r="F44" s="33">
        <v>0</v>
      </c>
      <c r="G44" s="35">
        <v>396.3</v>
      </c>
      <c r="H44" s="33">
        <f t="shared" si="5"/>
        <v>10.812515770880646</v>
      </c>
      <c r="I44" s="35">
        <v>29.51</v>
      </c>
    </row>
    <row r="45" spans="1:9" ht="12.75">
      <c r="A45" s="48" t="s">
        <v>111</v>
      </c>
      <c r="B45" s="35">
        <v>1400</v>
      </c>
      <c r="C45" s="35">
        <v>140</v>
      </c>
      <c r="D45" s="35">
        <v>261.38</v>
      </c>
      <c r="E45" s="33">
        <f aca="true" t="shared" si="6" ref="E45:E53">$D:$D/$B:$B*100</f>
        <v>18.67</v>
      </c>
      <c r="F45" s="33">
        <f aca="true" t="shared" si="7" ref="F45:F51">$D:$D/$C:$C*100</f>
        <v>186.7</v>
      </c>
      <c r="G45" s="35">
        <v>741.4</v>
      </c>
      <c r="H45" s="33">
        <f t="shared" si="5"/>
        <v>35.2549231184246</v>
      </c>
      <c r="I45" s="35">
        <v>261.38</v>
      </c>
    </row>
    <row r="46" spans="1:9" ht="12.75">
      <c r="A46" s="4" t="s">
        <v>17</v>
      </c>
      <c r="B46" s="42">
        <f>B47+B48+B49+B50+B51+B52+B53+B55+B56+B58+B59</f>
        <v>9357.8</v>
      </c>
      <c r="C46" s="42">
        <f>C47+C48+C49+C50+C51+C52+C53+C55+C56+C58+C59</f>
        <v>1466.8999999999999</v>
      </c>
      <c r="D46" s="42">
        <f>D47+D48+D49+D50+D51+D52+D53+D55+D56+D58+D59+D54</f>
        <v>1015.5799999999999</v>
      </c>
      <c r="E46" s="33">
        <f t="shared" si="6"/>
        <v>10.85276453867362</v>
      </c>
      <c r="F46" s="33">
        <f t="shared" si="7"/>
        <v>69.23307655600246</v>
      </c>
      <c r="G46" s="42">
        <f>G47+G48+G49+G50+G51+G52+G53+G55+G56+G58+G59+G57</f>
        <v>1376.6</v>
      </c>
      <c r="H46" s="33">
        <f t="shared" si="5"/>
        <v>73.77451692575912</v>
      </c>
      <c r="I46" s="42">
        <f>I47+I48+I49+I50+I51+I52+I53+I55+I56+I58+I59</f>
        <v>524.24</v>
      </c>
    </row>
    <row r="47" spans="1:9" ht="25.5">
      <c r="A47" s="3" t="s">
        <v>18</v>
      </c>
      <c r="B47" s="35">
        <v>189</v>
      </c>
      <c r="C47" s="35">
        <v>11.6</v>
      </c>
      <c r="D47" s="35">
        <v>11.86</v>
      </c>
      <c r="E47" s="33">
        <f t="shared" si="6"/>
        <v>6.275132275132275</v>
      </c>
      <c r="F47" s="33">
        <f t="shared" si="7"/>
        <v>102.24137931034483</v>
      </c>
      <c r="G47" s="35">
        <v>11.8</v>
      </c>
      <c r="H47" s="33">
        <f t="shared" si="5"/>
        <v>100.50847457627117</v>
      </c>
      <c r="I47" s="35">
        <v>7.79</v>
      </c>
    </row>
    <row r="48" spans="1:9" ht="63.75">
      <c r="A48" s="3" t="s">
        <v>125</v>
      </c>
      <c r="B48" s="35">
        <v>279.8</v>
      </c>
      <c r="C48" s="35">
        <v>22</v>
      </c>
      <c r="D48" s="35">
        <v>13</v>
      </c>
      <c r="E48" s="33">
        <f t="shared" si="6"/>
        <v>4.6461758398856325</v>
      </c>
      <c r="F48" s="33">
        <f t="shared" si="7"/>
        <v>59.09090909090909</v>
      </c>
      <c r="G48" s="35">
        <v>22</v>
      </c>
      <c r="H48" s="33">
        <f t="shared" si="5"/>
        <v>59.09090909090909</v>
      </c>
      <c r="I48" s="35">
        <v>13</v>
      </c>
    </row>
    <row r="49" spans="1:9" ht="52.5" customHeight="1">
      <c r="A49" s="5" t="s">
        <v>123</v>
      </c>
      <c r="B49" s="35">
        <v>159.1</v>
      </c>
      <c r="C49" s="35">
        <v>37.2</v>
      </c>
      <c r="D49" s="35">
        <v>11.8</v>
      </c>
      <c r="E49" s="33">
        <f t="shared" si="6"/>
        <v>7.416719044626022</v>
      </c>
      <c r="F49" s="33">
        <f t="shared" si="7"/>
        <v>31.72043010752688</v>
      </c>
      <c r="G49" s="35">
        <v>36.8</v>
      </c>
      <c r="H49" s="33">
        <f t="shared" si="5"/>
        <v>32.06521739130435</v>
      </c>
      <c r="I49" s="35">
        <v>1.8</v>
      </c>
    </row>
    <row r="50" spans="1:9" ht="38.25">
      <c r="A50" s="3" t="s">
        <v>19</v>
      </c>
      <c r="B50" s="35">
        <v>785.1</v>
      </c>
      <c r="C50" s="35">
        <v>80</v>
      </c>
      <c r="D50" s="35">
        <v>192.12</v>
      </c>
      <c r="E50" s="33">
        <f t="shared" si="6"/>
        <v>24.470768055024838</v>
      </c>
      <c r="F50" s="33">
        <f t="shared" si="7"/>
        <v>240.15</v>
      </c>
      <c r="G50" s="35">
        <v>81.6</v>
      </c>
      <c r="H50" s="33">
        <f t="shared" si="5"/>
        <v>235.44117647058823</v>
      </c>
      <c r="I50" s="35">
        <v>57.12</v>
      </c>
    </row>
    <row r="51" spans="1:9" ht="63.75">
      <c r="A51" s="3" t="s">
        <v>20</v>
      </c>
      <c r="B51" s="35">
        <v>2470.4</v>
      </c>
      <c r="C51" s="35">
        <v>509</v>
      </c>
      <c r="D51" s="35">
        <v>245.1</v>
      </c>
      <c r="E51" s="33">
        <f t="shared" si="6"/>
        <v>9.921470207253885</v>
      </c>
      <c r="F51" s="33">
        <f t="shared" si="7"/>
        <v>48.153241650294696</v>
      </c>
      <c r="G51" s="35">
        <v>506.9</v>
      </c>
      <c r="H51" s="33">
        <f t="shared" si="5"/>
        <v>48.35273229433813</v>
      </c>
      <c r="I51" s="35">
        <v>158</v>
      </c>
    </row>
    <row r="52" spans="1:9" ht="25.5">
      <c r="A52" s="3" t="s">
        <v>21</v>
      </c>
      <c r="B52" s="35">
        <v>149.7</v>
      </c>
      <c r="C52" s="35">
        <v>0</v>
      </c>
      <c r="D52" s="35">
        <v>7.5</v>
      </c>
      <c r="E52" s="33">
        <f t="shared" si="6"/>
        <v>5.01002004008016</v>
      </c>
      <c r="F52" s="33">
        <v>0</v>
      </c>
      <c r="G52" s="35">
        <v>0.4</v>
      </c>
      <c r="H52" s="33">
        <v>0</v>
      </c>
      <c r="I52" s="35">
        <v>5</v>
      </c>
    </row>
    <row r="53" spans="1:9" ht="38.25">
      <c r="A53" s="3" t="s">
        <v>22</v>
      </c>
      <c r="B53" s="35">
        <v>3</v>
      </c>
      <c r="C53" s="35">
        <v>0</v>
      </c>
      <c r="D53" s="35">
        <v>0</v>
      </c>
      <c r="E53" s="33">
        <f t="shared" si="6"/>
        <v>0</v>
      </c>
      <c r="F53" s="33">
        <v>0</v>
      </c>
      <c r="G53" s="35">
        <v>0</v>
      </c>
      <c r="H53" s="33">
        <v>0</v>
      </c>
      <c r="I53" s="35">
        <v>0</v>
      </c>
    </row>
    <row r="54" spans="1:9" ht="51" customHeight="1">
      <c r="A54" s="3" t="s">
        <v>124</v>
      </c>
      <c r="B54" s="35">
        <v>0</v>
      </c>
      <c r="C54" s="35">
        <v>0</v>
      </c>
      <c r="D54" s="35">
        <v>0</v>
      </c>
      <c r="E54" s="33">
        <v>0</v>
      </c>
      <c r="F54" s="33">
        <v>0</v>
      </c>
      <c r="G54" s="35">
        <v>0.3</v>
      </c>
      <c r="H54" s="33">
        <f>$D:$D/$G:$G*100</f>
        <v>0</v>
      </c>
      <c r="I54" s="35">
        <v>0</v>
      </c>
    </row>
    <row r="55" spans="1:9" ht="72.75" customHeight="1">
      <c r="A55" s="3" t="s">
        <v>114</v>
      </c>
      <c r="B55" s="35">
        <v>5</v>
      </c>
      <c r="C55" s="35">
        <v>0</v>
      </c>
      <c r="D55" s="35">
        <v>3.58</v>
      </c>
      <c r="E55" s="33">
        <f>$D:$D/$B:$B*100</f>
        <v>71.6</v>
      </c>
      <c r="F55" s="33">
        <v>0</v>
      </c>
      <c r="G55" s="35">
        <v>0</v>
      </c>
      <c r="H55" s="33">
        <v>0</v>
      </c>
      <c r="I55" s="35">
        <v>3.58</v>
      </c>
    </row>
    <row r="56" spans="1:9" ht="79.5" customHeight="1">
      <c r="A56" s="3" t="s">
        <v>128</v>
      </c>
      <c r="B56" s="35">
        <v>2552.5</v>
      </c>
      <c r="C56" s="35">
        <v>589.8</v>
      </c>
      <c r="D56" s="35">
        <v>234.35</v>
      </c>
      <c r="E56" s="33">
        <f>$D:$D/$B:$B*100</f>
        <v>9.181194906953968</v>
      </c>
      <c r="F56" s="33">
        <f>$D:$D/$C:$C*100</f>
        <v>39.73380807053238</v>
      </c>
      <c r="G56" s="35">
        <v>463</v>
      </c>
      <c r="H56" s="33">
        <f>$D:$D/$G:$G*100</f>
        <v>50.61555075593952</v>
      </c>
      <c r="I56" s="35">
        <v>138.84</v>
      </c>
    </row>
    <row r="57" spans="1:9" ht="40.5" customHeight="1">
      <c r="A57" s="3" t="s">
        <v>129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63.75">
      <c r="A58" s="3" t="s">
        <v>92</v>
      </c>
      <c r="B58" s="35">
        <v>0</v>
      </c>
      <c r="C58" s="35">
        <v>0</v>
      </c>
      <c r="D58" s="35">
        <v>10.86</v>
      </c>
      <c r="E58" s="33">
        <v>0</v>
      </c>
      <c r="F58" s="33">
        <v>0</v>
      </c>
      <c r="G58" s="35">
        <v>0</v>
      </c>
      <c r="H58" s="33">
        <v>0</v>
      </c>
      <c r="I58" s="35">
        <v>10.86</v>
      </c>
    </row>
    <row r="59" spans="1:9" ht="38.25">
      <c r="A59" s="3" t="s">
        <v>23</v>
      </c>
      <c r="B59" s="35">
        <v>2764.2</v>
      </c>
      <c r="C59" s="35">
        <v>217.3</v>
      </c>
      <c r="D59" s="35">
        <v>285.41</v>
      </c>
      <c r="E59" s="33">
        <f>$D:$D/$B:$B*100</f>
        <v>10.325229722885467</v>
      </c>
      <c r="F59" s="33">
        <f>$D:$D/$C:$C*100</f>
        <v>131.34376438104005</v>
      </c>
      <c r="G59" s="35">
        <v>254.1</v>
      </c>
      <c r="H59" s="33">
        <f aca="true" t="shared" si="8" ref="H59:H66">$D:$D/$G:$G*100</f>
        <v>112.32192050373871</v>
      </c>
      <c r="I59" s="35">
        <v>128.25</v>
      </c>
    </row>
    <row r="60" spans="1:9" ht="12.75">
      <c r="A60" s="6" t="s">
        <v>24</v>
      </c>
      <c r="B60" s="34">
        <v>0</v>
      </c>
      <c r="C60" s="34">
        <v>0</v>
      </c>
      <c r="D60" s="34">
        <v>656.31</v>
      </c>
      <c r="E60" s="33">
        <v>0</v>
      </c>
      <c r="F60" s="33">
        <v>0</v>
      </c>
      <c r="G60" s="34">
        <v>468.6</v>
      </c>
      <c r="H60" s="33">
        <f t="shared" si="8"/>
        <v>140.0576184379001</v>
      </c>
      <c r="I60" s="34">
        <v>600.45</v>
      </c>
    </row>
    <row r="61" spans="1:9" ht="12.75">
      <c r="A61" s="8" t="s">
        <v>25</v>
      </c>
      <c r="B61" s="42">
        <f>B7+B15+B20+B24+B27+B31+B34+B40+B41+B42+B60+B46</f>
        <v>414788.6999999999</v>
      </c>
      <c r="C61" s="42">
        <f>C7+C15+C20+C24+C27+C31+C34+C40+C41+C42+C60+C46</f>
        <v>52450.619999999995</v>
      </c>
      <c r="D61" s="42">
        <f>D7+D15+D20+D24+D27+D31+D34+D40+D41+D42+D60+D46</f>
        <v>49948.350000000006</v>
      </c>
      <c r="E61" s="33">
        <f aca="true" t="shared" si="9" ref="E61:E69">$D:$D/$B:$B*100</f>
        <v>12.041878190027843</v>
      </c>
      <c r="F61" s="33">
        <f aca="true" t="shared" si="10" ref="F61:F66">$D:$D/$C:$C*100</f>
        <v>95.229284229624</v>
      </c>
      <c r="G61" s="42">
        <f>G7+G15+G20+G24+G27+G31+G34+G40+G41+G42+G60+G46</f>
        <v>51093.399999999994</v>
      </c>
      <c r="H61" s="33">
        <f t="shared" si="8"/>
        <v>97.7589081955791</v>
      </c>
      <c r="I61" s="42">
        <f>I7+I15+I20+I24+I27+I31+I34+I40+I41+I42+I60+I46</f>
        <v>28561.980000000007</v>
      </c>
    </row>
    <row r="62" spans="1:9" ht="12.75">
      <c r="A62" s="8" t="s">
        <v>26</v>
      </c>
      <c r="B62" s="42">
        <f>B63+B68</f>
        <v>1336592.5999999996</v>
      </c>
      <c r="C62" s="42">
        <f>C63+C68</f>
        <v>153281.85</v>
      </c>
      <c r="D62" s="42">
        <f>D63+D68</f>
        <v>135167.9</v>
      </c>
      <c r="E62" s="33">
        <f t="shared" si="9"/>
        <v>10.112872089820042</v>
      </c>
      <c r="F62" s="33">
        <f t="shared" si="10"/>
        <v>88.18258652280096</v>
      </c>
      <c r="G62" s="42">
        <f>G63+G68</f>
        <v>152480.59999999998</v>
      </c>
      <c r="H62" s="33">
        <f t="shared" si="8"/>
        <v>88.64596545396596</v>
      </c>
      <c r="I62" s="42">
        <f>I63+I68</f>
        <v>100711.4</v>
      </c>
    </row>
    <row r="63" spans="1:9" ht="25.5">
      <c r="A63" s="8" t="s">
        <v>27</v>
      </c>
      <c r="B63" s="42">
        <f>B64+B65+B66+B67</f>
        <v>1340434.1999999997</v>
      </c>
      <c r="C63" s="42">
        <f>C64+C65+C66+C67</f>
        <v>157123.45</v>
      </c>
      <c r="D63" s="42">
        <f>D64+D65+D66+D67</f>
        <v>141251.47</v>
      </c>
      <c r="E63" s="33">
        <f t="shared" si="9"/>
        <v>10.5377399353135</v>
      </c>
      <c r="F63" s="33">
        <f t="shared" si="10"/>
        <v>89.8984015434997</v>
      </c>
      <c r="G63" s="42">
        <f>G64+G65+G66+G67</f>
        <v>155986.8</v>
      </c>
      <c r="H63" s="33">
        <f t="shared" si="8"/>
        <v>90.55347631979117</v>
      </c>
      <c r="I63" s="42">
        <f>I64+I65+I66+I67</f>
        <v>100891.29</v>
      </c>
    </row>
    <row r="64" spans="1:9" ht="12.75">
      <c r="A64" s="3" t="s">
        <v>28</v>
      </c>
      <c r="B64" s="35">
        <v>245447.3</v>
      </c>
      <c r="C64" s="35">
        <v>53136.7</v>
      </c>
      <c r="D64" s="35">
        <v>53136.7</v>
      </c>
      <c r="E64" s="33">
        <f t="shared" si="9"/>
        <v>21.648924229355956</v>
      </c>
      <c r="F64" s="33">
        <f t="shared" si="10"/>
        <v>100</v>
      </c>
      <c r="G64" s="35">
        <v>58889.3</v>
      </c>
      <c r="H64" s="33">
        <f t="shared" si="8"/>
        <v>90.23150215743776</v>
      </c>
      <c r="I64" s="35">
        <v>45813.7</v>
      </c>
    </row>
    <row r="65" spans="1:9" ht="12.75">
      <c r="A65" s="3" t="s">
        <v>29</v>
      </c>
      <c r="B65" s="35">
        <v>229666.3</v>
      </c>
      <c r="C65" s="35">
        <v>9339.23</v>
      </c>
      <c r="D65" s="35">
        <v>0</v>
      </c>
      <c r="E65" s="33">
        <f t="shared" si="9"/>
        <v>0</v>
      </c>
      <c r="F65" s="33">
        <f t="shared" si="10"/>
        <v>0</v>
      </c>
      <c r="G65" s="35">
        <v>27000</v>
      </c>
      <c r="H65" s="33">
        <f t="shared" si="8"/>
        <v>0</v>
      </c>
      <c r="I65" s="35">
        <v>0</v>
      </c>
    </row>
    <row r="66" spans="1:9" ht="12.75">
      <c r="A66" s="3" t="s">
        <v>30</v>
      </c>
      <c r="B66" s="35">
        <v>865312.2</v>
      </c>
      <c r="C66" s="35">
        <v>94647.52</v>
      </c>
      <c r="D66" s="35">
        <v>88114.77</v>
      </c>
      <c r="E66" s="33">
        <f t="shared" si="9"/>
        <v>10.183003313717293</v>
      </c>
      <c r="F66" s="33">
        <f t="shared" si="10"/>
        <v>93.09781175460276</v>
      </c>
      <c r="G66" s="35">
        <v>70097.5</v>
      </c>
      <c r="H66" s="33">
        <f t="shared" si="8"/>
        <v>125.70315631798567</v>
      </c>
      <c r="I66" s="35">
        <v>55077.59</v>
      </c>
    </row>
    <row r="67" spans="1:9" ht="24.75" customHeight="1">
      <c r="A67" s="3" t="s">
        <v>31</v>
      </c>
      <c r="B67" s="35">
        <v>8.4</v>
      </c>
      <c r="C67" s="35">
        <v>0</v>
      </c>
      <c r="D67" s="35">
        <v>0</v>
      </c>
      <c r="E67" s="33">
        <f t="shared" si="9"/>
        <v>0</v>
      </c>
      <c r="F67" s="33">
        <v>0</v>
      </c>
      <c r="G67" s="35">
        <v>0</v>
      </c>
      <c r="H67" s="33">
        <v>0</v>
      </c>
      <c r="I67" s="35">
        <v>0</v>
      </c>
    </row>
    <row r="68" spans="1:9" ht="25.5">
      <c r="A68" s="8" t="s">
        <v>33</v>
      </c>
      <c r="B68" s="34">
        <v>-3841.6</v>
      </c>
      <c r="C68" s="34">
        <v>-3841.6</v>
      </c>
      <c r="D68" s="34">
        <v>-6083.57</v>
      </c>
      <c r="E68" s="33">
        <f t="shared" si="9"/>
        <v>158.3603186172428</v>
      </c>
      <c r="F68" s="33">
        <f>$D:$D/$C:$C*100</f>
        <v>158.3603186172428</v>
      </c>
      <c r="G68" s="34">
        <v>-3506.2</v>
      </c>
      <c r="H68" s="33">
        <f>$D:$D/$G:$G*100</f>
        <v>173.5089270435229</v>
      </c>
      <c r="I68" s="34">
        <v>-179.89</v>
      </c>
    </row>
    <row r="69" spans="1:9" ht="12.75">
      <c r="A69" s="6" t="s">
        <v>32</v>
      </c>
      <c r="B69" s="42">
        <f>B62+B61</f>
        <v>1751381.2999999996</v>
      </c>
      <c r="C69" s="42">
        <f>C62+C61</f>
        <v>205732.47</v>
      </c>
      <c r="D69" s="42">
        <f>D62+D61</f>
        <v>185116.25</v>
      </c>
      <c r="E69" s="33">
        <f t="shared" si="9"/>
        <v>10.569728590798592</v>
      </c>
      <c r="F69" s="33">
        <f>$D:$D/$C:$C*100</f>
        <v>89.97911219361727</v>
      </c>
      <c r="G69" s="42">
        <f>G62+G61</f>
        <v>203573.99999999997</v>
      </c>
      <c r="H69" s="33">
        <f>$D:$D/$G:$G*100</f>
        <v>90.93314961635573</v>
      </c>
      <c r="I69" s="42">
        <f>I62+I61</f>
        <v>129273.38</v>
      </c>
    </row>
    <row r="70" spans="1:9" ht="12.75">
      <c r="A70" s="66" t="s">
        <v>34</v>
      </c>
      <c r="B70" s="67"/>
      <c r="C70" s="67"/>
      <c r="D70" s="67"/>
      <c r="E70" s="67"/>
      <c r="F70" s="67"/>
      <c r="G70" s="67"/>
      <c r="H70" s="67"/>
      <c r="I70" s="68"/>
    </row>
    <row r="71" spans="1:9" ht="12.75">
      <c r="A71" s="13" t="s">
        <v>35</v>
      </c>
      <c r="B71" s="42">
        <f>B72+B73+B74+B75+B76+B77+B78+B79</f>
        <v>88398.4</v>
      </c>
      <c r="C71" s="42">
        <f>C72+C73+C74+C75+C76+C77+C78+C79</f>
        <v>11910.5</v>
      </c>
      <c r="D71" s="42">
        <f>D72+D73+D74+D75+D76+D77+D78+D79</f>
        <v>11372.599999999999</v>
      </c>
      <c r="E71" s="33">
        <f>$D:$D/$B:$B*100</f>
        <v>12.865164980361635</v>
      </c>
      <c r="F71" s="33">
        <f>$D:$D/$C:$C*100</f>
        <v>95.48381680030225</v>
      </c>
      <c r="G71" s="42">
        <f>G72+G73+G74+G75+G76+G77+G78+G79</f>
        <v>8089.1</v>
      </c>
      <c r="H71" s="33">
        <f>$D:$D/$G:$G*100</f>
        <v>140.59166038249</v>
      </c>
      <c r="I71" s="42">
        <f>I72+I73+I74+I75+I76+I77+I78+I79</f>
        <v>6879.6</v>
      </c>
    </row>
    <row r="72" spans="1:9" ht="14.25" customHeight="1">
      <c r="A72" s="14" t="s">
        <v>36</v>
      </c>
      <c r="B72" s="43">
        <v>1278.6</v>
      </c>
      <c r="C72" s="43">
        <v>213.1</v>
      </c>
      <c r="D72" s="43">
        <v>170.9</v>
      </c>
      <c r="E72" s="36">
        <f>$D:$D/$B:$B*100</f>
        <v>13.366181761301425</v>
      </c>
      <c r="F72" s="36">
        <f>$D:$D/$C:$C*100</f>
        <v>80.19709056780854</v>
      </c>
      <c r="G72" s="43">
        <v>0</v>
      </c>
      <c r="H72" s="43">
        <v>0</v>
      </c>
      <c r="I72" s="43">
        <f>D72-Январь!I72</f>
        <v>83.30000000000001</v>
      </c>
    </row>
    <row r="73" spans="1:9" ht="12.75">
      <c r="A73" s="14" t="s">
        <v>37</v>
      </c>
      <c r="B73" s="43">
        <v>5837.1</v>
      </c>
      <c r="C73" s="43">
        <v>646.1</v>
      </c>
      <c r="D73" s="43">
        <v>448</v>
      </c>
      <c r="E73" s="36">
        <f>$D:$D/$B:$B*100</f>
        <v>7.675044114371862</v>
      </c>
      <c r="F73" s="36">
        <f>$D:$D/$C:$C*100</f>
        <v>69.33911159263272</v>
      </c>
      <c r="G73" s="43">
        <v>578.2</v>
      </c>
      <c r="H73" s="36">
        <f>$D:$D/$G:$G*100</f>
        <v>77.4818401937046</v>
      </c>
      <c r="I73" s="43">
        <f>D73-Январь!I73</f>
        <v>252.8</v>
      </c>
    </row>
    <row r="74" spans="1:9" ht="25.5">
      <c r="A74" s="14" t="s">
        <v>38</v>
      </c>
      <c r="B74" s="43">
        <v>35758.7</v>
      </c>
      <c r="C74" s="43">
        <v>5228.3</v>
      </c>
      <c r="D74" s="43">
        <v>5119.3</v>
      </c>
      <c r="E74" s="36">
        <f>$D:$D/$B:$B*100</f>
        <v>14.316236328501878</v>
      </c>
      <c r="F74" s="36">
        <f>$D:$D/$C:$C*100</f>
        <v>97.91519231872692</v>
      </c>
      <c r="G74" s="43">
        <v>4728.3</v>
      </c>
      <c r="H74" s="36">
        <f>$D:$D/$G:$G*100</f>
        <v>108.26935685129962</v>
      </c>
      <c r="I74" s="43">
        <f>D74-Январь!I74</f>
        <v>2751.5</v>
      </c>
    </row>
    <row r="75" spans="1:9" ht="12.75">
      <c r="A75" s="14" t="s">
        <v>84</v>
      </c>
      <c r="B75" s="35">
        <v>10</v>
      </c>
      <c r="C75" s="35">
        <v>0</v>
      </c>
      <c r="D75" s="35">
        <v>0</v>
      </c>
      <c r="E75" s="36">
        <v>0</v>
      </c>
      <c r="F75" s="36">
        <v>0</v>
      </c>
      <c r="G75" s="35">
        <v>0</v>
      </c>
      <c r="H75" s="36">
        <v>0</v>
      </c>
      <c r="I75" s="43">
        <f>D75-Январь!I75</f>
        <v>0</v>
      </c>
    </row>
    <row r="76" spans="1:9" ht="25.5">
      <c r="A76" s="3" t="s">
        <v>39</v>
      </c>
      <c r="B76" s="43">
        <v>10286.7</v>
      </c>
      <c r="C76" s="43">
        <v>1836.2</v>
      </c>
      <c r="D76" s="43">
        <v>1801.2</v>
      </c>
      <c r="E76" s="36">
        <f>$D:$D/$B:$B*100</f>
        <v>17.50998862609</v>
      </c>
      <c r="F76" s="36">
        <f>$D:$D/$C:$C*100</f>
        <v>98.09388955451476</v>
      </c>
      <c r="G76" s="35">
        <v>1552.6</v>
      </c>
      <c r="H76" s="36">
        <f>$D:$D/$G:$G*100</f>
        <v>116.01185108849673</v>
      </c>
      <c r="I76" s="43">
        <f>D76-Январь!I76</f>
        <v>1089.2</v>
      </c>
    </row>
    <row r="77" spans="1:9" ht="12.75" hidden="1">
      <c r="A77" s="14" t="s">
        <v>40</v>
      </c>
      <c r="B77" s="43">
        <v>0</v>
      </c>
      <c r="C77" s="43">
        <v>0</v>
      </c>
      <c r="D77" s="43">
        <v>0</v>
      </c>
      <c r="E77" s="36">
        <v>0</v>
      </c>
      <c r="F77" s="36">
        <v>0</v>
      </c>
      <c r="G77" s="43">
        <v>0</v>
      </c>
      <c r="H77" s="36">
        <v>0</v>
      </c>
      <c r="I77" s="43">
        <f>D77-Январь!I77</f>
        <v>0</v>
      </c>
    </row>
    <row r="78" spans="1:9" ht="12.75">
      <c r="A78" s="14" t="s">
        <v>41</v>
      </c>
      <c r="B78" s="43">
        <v>300</v>
      </c>
      <c r="C78" s="43">
        <v>0</v>
      </c>
      <c r="D78" s="43">
        <v>0</v>
      </c>
      <c r="E78" s="36">
        <f>$D:$D/$B:$B*100</f>
        <v>0</v>
      </c>
      <c r="F78" s="36">
        <v>0</v>
      </c>
      <c r="G78" s="43">
        <v>0</v>
      </c>
      <c r="H78" s="36">
        <v>0</v>
      </c>
      <c r="I78" s="43">
        <f>D78-Январь!I78</f>
        <v>0</v>
      </c>
    </row>
    <row r="79" spans="1:9" ht="12.75">
      <c r="A79" s="3" t="s">
        <v>42</v>
      </c>
      <c r="B79" s="43">
        <v>34927.3</v>
      </c>
      <c r="C79" s="43">
        <v>3986.8</v>
      </c>
      <c r="D79" s="43">
        <v>3833.2</v>
      </c>
      <c r="E79" s="36">
        <f>$D:$D/$B:$B*100</f>
        <v>10.97479621957609</v>
      </c>
      <c r="F79" s="36">
        <f>$D:$D/$C:$C*100</f>
        <v>96.14728604394502</v>
      </c>
      <c r="G79" s="43">
        <v>1230</v>
      </c>
      <c r="H79" s="36">
        <f>$D:$D/$G:$G*100</f>
        <v>311.6422764227642</v>
      </c>
      <c r="I79" s="43">
        <f>D79-Январь!I79</f>
        <v>2702.7999999999997</v>
      </c>
    </row>
    <row r="80" spans="1:9" ht="12.75">
      <c r="A80" s="13" t="s">
        <v>43</v>
      </c>
      <c r="B80" s="34">
        <v>263.7</v>
      </c>
      <c r="C80" s="34">
        <v>32</v>
      </c>
      <c r="D80" s="34">
        <v>28.2</v>
      </c>
      <c r="E80" s="33">
        <f>$D:$D/$B:$B*100</f>
        <v>10.693970420932878</v>
      </c>
      <c r="F80" s="33">
        <f>$D:$D/$C:$C*100</f>
        <v>88.125</v>
      </c>
      <c r="G80" s="34">
        <v>27.6</v>
      </c>
      <c r="H80" s="33">
        <f>$D:$D/$G:$G*100</f>
        <v>102.17391304347825</v>
      </c>
      <c r="I80" s="42">
        <f>D80-Январь!I80</f>
        <v>20.2</v>
      </c>
    </row>
    <row r="81" spans="1:9" ht="25.5">
      <c r="A81" s="15" t="s">
        <v>44</v>
      </c>
      <c r="B81" s="34">
        <v>2045.5</v>
      </c>
      <c r="C81" s="34">
        <v>332.2</v>
      </c>
      <c r="D81" s="34">
        <v>221.4</v>
      </c>
      <c r="E81" s="33">
        <f>$D:$D/$B:$B*100</f>
        <v>10.823759472011734</v>
      </c>
      <c r="F81" s="33">
        <f>$D:$D/$C:$C*100</f>
        <v>66.64659843467791</v>
      </c>
      <c r="G81" s="34">
        <v>325.4</v>
      </c>
      <c r="H81" s="33">
        <f>$D:$D/$G:$G*100</f>
        <v>68.03933620159805</v>
      </c>
      <c r="I81" s="42">
        <f>D81-Январь!I81</f>
        <v>192.9</v>
      </c>
    </row>
    <row r="82" spans="1:9" ht="12.75">
      <c r="A82" s="13" t="s">
        <v>45</v>
      </c>
      <c r="B82" s="42">
        <f>B83+B84+B85+B86+B87</f>
        <v>145976.9</v>
      </c>
      <c r="C82" s="42">
        <f>C83+C84+C85+C86+C87</f>
        <v>17233.6</v>
      </c>
      <c r="D82" s="42">
        <f>D83+D84+D85+D86+D87</f>
        <v>4211.6</v>
      </c>
      <c r="E82" s="33">
        <f>$D:$D/$B:$B*100</f>
        <v>2.8851140146146417</v>
      </c>
      <c r="F82" s="33">
        <f>$D:$D/$C:$C*100</f>
        <v>24.438306563921646</v>
      </c>
      <c r="G82" s="42">
        <f>G83+G84+G85+G86+G87</f>
        <v>3502.1</v>
      </c>
      <c r="H82" s="33">
        <f>$D:$D/$G:$G*100</f>
        <v>120.259273007624</v>
      </c>
      <c r="I82" s="42">
        <f>D82-Январь!I82</f>
        <v>3491.1000000000004</v>
      </c>
    </row>
    <row r="83" spans="1:9" ht="12.75" hidden="1">
      <c r="A83" s="16" t="s">
        <v>76</v>
      </c>
      <c r="B83" s="43"/>
      <c r="C83" s="43"/>
      <c r="D83" s="43"/>
      <c r="E83" s="36">
        <v>0</v>
      </c>
      <c r="F83" s="36">
        <v>0</v>
      </c>
      <c r="G83" s="43">
        <v>0</v>
      </c>
      <c r="H83" s="36">
        <v>0</v>
      </c>
      <c r="I83" s="43">
        <f>D83-Январь!I83</f>
        <v>0</v>
      </c>
    </row>
    <row r="84" spans="1:9" ht="12.75" hidden="1">
      <c r="A84" s="16" t="s">
        <v>79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D84-Январь!I84</f>
        <v>0</v>
      </c>
    </row>
    <row r="85" spans="1:9" ht="12.75">
      <c r="A85" s="14" t="s">
        <v>46</v>
      </c>
      <c r="B85" s="43">
        <v>15228</v>
      </c>
      <c r="C85" s="43">
        <v>1289.8</v>
      </c>
      <c r="D85" s="43">
        <v>1289.4</v>
      </c>
      <c r="E85" s="36">
        <f aca="true" t="shared" si="11" ref="E85:F110">$D:$D/$B:$B*100</f>
        <v>8.467297084318362</v>
      </c>
      <c r="F85" s="36">
        <f aca="true" t="shared" si="12" ref="F85:F100">$D:$D/$C:$C*100</f>
        <v>99.96898743991316</v>
      </c>
      <c r="G85" s="43">
        <v>0</v>
      </c>
      <c r="H85" s="43">
        <v>0</v>
      </c>
      <c r="I85" s="43">
        <f>D85-Январь!I85</f>
        <v>1289.4</v>
      </c>
    </row>
    <row r="86" spans="1:9" ht="12.75">
      <c r="A86" s="16" t="s">
        <v>89</v>
      </c>
      <c r="B86" s="35">
        <v>119365.3</v>
      </c>
      <c r="C86" s="35">
        <v>14403.3</v>
      </c>
      <c r="D86" s="35">
        <v>1396.2</v>
      </c>
      <c r="E86" s="36">
        <f t="shared" si="11"/>
        <v>1.1696866677334201</v>
      </c>
      <c r="F86" s="36">
        <f t="shared" si="12"/>
        <v>9.693611880610694</v>
      </c>
      <c r="G86" s="35">
        <v>2153.5</v>
      </c>
      <c r="H86" s="36">
        <f>$D:$D/$G:$G*100</f>
        <v>64.83399117715348</v>
      </c>
      <c r="I86" s="43">
        <f>D86-Январь!I86</f>
        <v>1396.2</v>
      </c>
    </row>
    <row r="87" spans="1:9" ht="12.75">
      <c r="A87" s="14" t="s">
        <v>47</v>
      </c>
      <c r="B87" s="43">
        <v>11383.6</v>
      </c>
      <c r="C87" s="43">
        <v>1540.5</v>
      </c>
      <c r="D87" s="43">
        <v>1526</v>
      </c>
      <c r="E87" s="36">
        <f t="shared" si="11"/>
        <v>13.405249657401876</v>
      </c>
      <c r="F87" s="36">
        <f t="shared" si="12"/>
        <v>99.05874716001298</v>
      </c>
      <c r="G87" s="43">
        <v>1348.6</v>
      </c>
      <c r="H87" s="36">
        <f>$D:$D/$G:$G*100</f>
        <v>113.15438232240844</v>
      </c>
      <c r="I87" s="43">
        <f>D87-Январь!I87</f>
        <v>805.5</v>
      </c>
    </row>
    <row r="88" spans="1:9" ht="12.75">
      <c r="A88" s="13" t="s">
        <v>48</v>
      </c>
      <c r="B88" s="42">
        <f>B89+B90+B91+B92</f>
        <v>93526.90000000001</v>
      </c>
      <c r="C88" s="42">
        <f>C89+C90+C91+C92</f>
        <v>6201.200000000001</v>
      </c>
      <c r="D88" s="42">
        <f>D89+D90+D91+D92</f>
        <v>4534.6</v>
      </c>
      <c r="E88" s="33">
        <f t="shared" si="11"/>
        <v>4.848444672067608</v>
      </c>
      <c r="F88" s="33">
        <f t="shared" si="12"/>
        <v>73.12455653744436</v>
      </c>
      <c r="G88" s="42">
        <f>G89+G90+G91+G92</f>
        <v>32572.600000000002</v>
      </c>
      <c r="H88" s="33">
        <f>$D:$D/$G:$G*100</f>
        <v>13.921516857727049</v>
      </c>
      <c r="I88" s="42">
        <f>D88-Январь!I88</f>
        <v>3127.3</v>
      </c>
    </row>
    <row r="89" spans="1:9" ht="12.75" hidden="1">
      <c r="A89" s="14" t="s">
        <v>49</v>
      </c>
      <c r="B89" s="43"/>
      <c r="C89" s="43"/>
      <c r="D89" s="43"/>
      <c r="E89" s="36" t="e">
        <f t="shared" si="11"/>
        <v>#DIV/0!</v>
      </c>
      <c r="F89" s="36" t="e">
        <f t="shared" si="12"/>
        <v>#DIV/0!</v>
      </c>
      <c r="G89" s="43">
        <v>27000</v>
      </c>
      <c r="H89" s="36">
        <v>0</v>
      </c>
      <c r="I89" s="43">
        <f>D89-Январь!I89</f>
        <v>0</v>
      </c>
    </row>
    <row r="90" spans="1:9" ht="12.75">
      <c r="A90" s="14" t="s">
        <v>50</v>
      </c>
      <c r="B90" s="43">
        <v>41201.7</v>
      </c>
      <c r="C90" s="43">
        <v>0</v>
      </c>
      <c r="D90" s="43">
        <v>0</v>
      </c>
      <c r="E90" s="36">
        <f t="shared" si="11"/>
        <v>0</v>
      </c>
      <c r="F90" s="36">
        <f t="shared" si="11"/>
        <v>0</v>
      </c>
      <c r="G90" s="43">
        <v>0</v>
      </c>
      <c r="H90" s="36">
        <v>0</v>
      </c>
      <c r="I90" s="43">
        <f>D90-Январь!I90</f>
        <v>0</v>
      </c>
    </row>
    <row r="91" spans="1:9" ht="12.75">
      <c r="A91" s="14" t="s">
        <v>51</v>
      </c>
      <c r="B91" s="43">
        <v>36675.9</v>
      </c>
      <c r="C91" s="43">
        <v>3490.4</v>
      </c>
      <c r="D91" s="43">
        <v>2299.9</v>
      </c>
      <c r="E91" s="36">
        <f t="shared" si="11"/>
        <v>6.270875425006612</v>
      </c>
      <c r="F91" s="36">
        <f t="shared" si="12"/>
        <v>65.89216135686455</v>
      </c>
      <c r="G91" s="43">
        <v>2616.7</v>
      </c>
      <c r="H91" s="36">
        <f aca="true" t="shared" si="13" ref="H91:H100">$D:$D/$G:$G*100</f>
        <v>87.89314785798908</v>
      </c>
      <c r="I91" s="43">
        <f>D91-Январь!I91</f>
        <v>1741.4</v>
      </c>
    </row>
    <row r="92" spans="1:9" ht="12.75">
      <c r="A92" s="14" t="s">
        <v>52</v>
      </c>
      <c r="B92" s="43">
        <v>15649.3</v>
      </c>
      <c r="C92" s="43">
        <v>2710.8</v>
      </c>
      <c r="D92" s="43">
        <v>2234.7</v>
      </c>
      <c r="E92" s="36">
        <f t="shared" si="11"/>
        <v>14.279871943154006</v>
      </c>
      <c r="F92" s="36">
        <f t="shared" si="12"/>
        <v>82.43691899070383</v>
      </c>
      <c r="G92" s="43">
        <v>2955.9</v>
      </c>
      <c r="H92" s="36">
        <f t="shared" si="13"/>
        <v>75.60133969349437</v>
      </c>
      <c r="I92" s="43">
        <f>D92-Январь!I92</f>
        <v>1385.8999999999999</v>
      </c>
    </row>
    <row r="93" spans="1:9" ht="12.75">
      <c r="A93" s="17" t="s">
        <v>53</v>
      </c>
      <c r="B93" s="42">
        <f>B94+B95+B96+B97</f>
        <v>1064296.3</v>
      </c>
      <c r="C93" s="42">
        <f>C94+C95+C96+C97</f>
        <v>131242.3</v>
      </c>
      <c r="D93" s="42">
        <f>D94+D95+D96+D97</f>
        <v>121223.59999999999</v>
      </c>
      <c r="E93" s="33">
        <f t="shared" si="11"/>
        <v>11.390023624060328</v>
      </c>
      <c r="F93" s="33">
        <f t="shared" si="12"/>
        <v>92.36625691564382</v>
      </c>
      <c r="G93" s="42">
        <f>G94+G95+G96+G97</f>
        <v>109249.9</v>
      </c>
      <c r="H93" s="33">
        <f t="shared" si="13"/>
        <v>110.95991849878124</v>
      </c>
      <c r="I93" s="42">
        <f>D93-Январь!I93</f>
        <v>82008.4</v>
      </c>
    </row>
    <row r="94" spans="1:9" ht="12.75">
      <c r="A94" s="14" t="s">
        <v>54</v>
      </c>
      <c r="B94" s="43">
        <v>421370</v>
      </c>
      <c r="C94" s="43">
        <v>52274.8</v>
      </c>
      <c r="D94" s="43">
        <v>46667.7</v>
      </c>
      <c r="E94" s="36">
        <f t="shared" si="11"/>
        <v>11.075230794788428</v>
      </c>
      <c r="F94" s="36">
        <f t="shared" si="12"/>
        <v>89.27379923022181</v>
      </c>
      <c r="G94" s="43">
        <v>41986.3</v>
      </c>
      <c r="H94" s="36">
        <f t="shared" si="13"/>
        <v>111.14982744371378</v>
      </c>
      <c r="I94" s="43">
        <f>D94-Январь!I94</f>
        <v>31425.899999999998</v>
      </c>
    </row>
    <row r="95" spans="1:9" ht="12.75">
      <c r="A95" s="14" t="s">
        <v>55</v>
      </c>
      <c r="B95" s="43">
        <v>567053.8</v>
      </c>
      <c r="C95" s="43">
        <v>71414.4</v>
      </c>
      <c r="D95" s="43">
        <v>68496.1</v>
      </c>
      <c r="E95" s="36">
        <f t="shared" si="11"/>
        <v>12.079294768856148</v>
      </c>
      <c r="F95" s="36">
        <f t="shared" si="12"/>
        <v>95.91356925213964</v>
      </c>
      <c r="G95" s="43">
        <v>60811.1</v>
      </c>
      <c r="H95" s="36">
        <f t="shared" si="13"/>
        <v>112.63749545724384</v>
      </c>
      <c r="I95" s="43">
        <f>D95-Январь!I95</f>
        <v>46123.00000000001</v>
      </c>
    </row>
    <row r="96" spans="1:9" ht="12.75">
      <c r="A96" s="14" t="s">
        <v>56</v>
      </c>
      <c r="B96" s="43">
        <v>21385</v>
      </c>
      <c r="C96" s="43">
        <v>1667.8</v>
      </c>
      <c r="D96" s="43">
        <v>1407.4</v>
      </c>
      <c r="E96" s="36">
        <f t="shared" si="11"/>
        <v>6.581248538695347</v>
      </c>
      <c r="F96" s="36">
        <f t="shared" si="12"/>
        <v>84.38661710037175</v>
      </c>
      <c r="G96" s="43">
        <v>1705.3</v>
      </c>
      <c r="H96" s="36">
        <f t="shared" si="13"/>
        <v>82.53093297367033</v>
      </c>
      <c r="I96" s="43">
        <f>D96-Январь!I96</f>
        <v>1113.1000000000001</v>
      </c>
    </row>
    <row r="97" spans="1:9" ht="12.75">
      <c r="A97" s="14" t="s">
        <v>57</v>
      </c>
      <c r="B97" s="43">
        <v>54487.5</v>
      </c>
      <c r="C97" s="43">
        <v>5885.3</v>
      </c>
      <c r="D97" s="35">
        <v>4652.4</v>
      </c>
      <c r="E97" s="36">
        <f t="shared" si="11"/>
        <v>8.538472126634549</v>
      </c>
      <c r="F97" s="36">
        <f t="shared" si="12"/>
        <v>79.05119535112908</v>
      </c>
      <c r="G97" s="35">
        <v>4747.2</v>
      </c>
      <c r="H97" s="36">
        <f t="shared" si="13"/>
        <v>98.0030333670374</v>
      </c>
      <c r="I97" s="43">
        <f>D97-Январь!I97</f>
        <v>3346.3999999999996</v>
      </c>
    </row>
    <row r="98" spans="1:9" ht="25.5">
      <c r="A98" s="17" t="s">
        <v>58</v>
      </c>
      <c r="B98" s="42">
        <f>B99+B100</f>
        <v>204591.4</v>
      </c>
      <c r="C98" s="42">
        <f>C99+C100</f>
        <v>11362.2</v>
      </c>
      <c r="D98" s="42">
        <f>D99+D100</f>
        <v>9929.099999999999</v>
      </c>
      <c r="E98" s="33">
        <f t="shared" si="11"/>
        <v>4.853136544351326</v>
      </c>
      <c r="F98" s="33">
        <f t="shared" si="12"/>
        <v>87.3871257326926</v>
      </c>
      <c r="G98" s="42">
        <f>G99+G100</f>
        <v>10586.3</v>
      </c>
      <c r="H98" s="33">
        <f t="shared" si="13"/>
        <v>93.7919764223572</v>
      </c>
      <c r="I98" s="42">
        <f>D98-Январь!I98</f>
        <v>7329.399999999999</v>
      </c>
    </row>
    <row r="99" spans="1:9" ht="12.75">
      <c r="A99" s="14" t="s">
        <v>59</v>
      </c>
      <c r="B99" s="43">
        <v>201670</v>
      </c>
      <c r="C99" s="43">
        <v>10991.5</v>
      </c>
      <c r="D99" s="43">
        <v>9609.8</v>
      </c>
      <c r="E99" s="36">
        <f t="shared" si="11"/>
        <v>4.765111320474041</v>
      </c>
      <c r="F99" s="36">
        <f t="shared" si="12"/>
        <v>87.42937724605376</v>
      </c>
      <c r="G99" s="43">
        <v>9157.9</v>
      </c>
      <c r="H99" s="36">
        <f t="shared" si="13"/>
        <v>104.93453739394403</v>
      </c>
      <c r="I99" s="43">
        <f>D99-Январь!I99</f>
        <v>7113.199999999999</v>
      </c>
    </row>
    <row r="100" spans="1:9" ht="25.5">
      <c r="A100" s="14" t="s">
        <v>60</v>
      </c>
      <c r="B100" s="43">
        <v>2921.4</v>
      </c>
      <c r="C100" s="43">
        <v>370.7</v>
      </c>
      <c r="D100" s="43">
        <v>319.3</v>
      </c>
      <c r="E100" s="36">
        <f t="shared" si="11"/>
        <v>10.929691243924147</v>
      </c>
      <c r="F100" s="36">
        <f t="shared" si="12"/>
        <v>86.13434043701108</v>
      </c>
      <c r="G100" s="43">
        <v>1428.4</v>
      </c>
      <c r="H100" s="36">
        <f t="shared" si="13"/>
        <v>22.353682441893028</v>
      </c>
      <c r="I100" s="43">
        <f>D100-Январь!I100</f>
        <v>216.20000000000002</v>
      </c>
    </row>
    <row r="101" spans="1:9" ht="12.75">
      <c r="A101" s="17" t="s">
        <v>116</v>
      </c>
      <c r="B101" s="42">
        <f>B102</f>
        <v>44.8</v>
      </c>
      <c r="C101" s="42">
        <f>C102</f>
        <v>0</v>
      </c>
      <c r="D101" s="42">
        <f>D102</f>
        <v>0</v>
      </c>
      <c r="E101" s="33">
        <f t="shared" si="11"/>
        <v>0</v>
      </c>
      <c r="F101" s="33">
        <v>0</v>
      </c>
      <c r="G101" s="42">
        <f>G102</f>
        <v>0</v>
      </c>
      <c r="H101" s="33">
        <v>0</v>
      </c>
      <c r="I101" s="42">
        <f>D101-Январь!I101</f>
        <v>0</v>
      </c>
    </row>
    <row r="102" spans="1:9" ht="12.75">
      <c r="A102" s="14" t="s">
        <v>117</v>
      </c>
      <c r="B102" s="43">
        <v>44.8</v>
      </c>
      <c r="C102" s="43">
        <v>0</v>
      </c>
      <c r="D102" s="43">
        <v>0</v>
      </c>
      <c r="E102" s="36">
        <f t="shared" si="11"/>
        <v>0</v>
      </c>
      <c r="F102" s="36">
        <v>0</v>
      </c>
      <c r="G102" s="43">
        <v>0</v>
      </c>
      <c r="H102" s="36">
        <v>0</v>
      </c>
      <c r="I102" s="43">
        <f>D102-Январь!I102</f>
        <v>0</v>
      </c>
    </row>
    <row r="103" spans="1:9" ht="12.75">
      <c r="A103" s="17" t="s">
        <v>61</v>
      </c>
      <c r="B103" s="42">
        <f>B104+B105+B106+B107+B108</f>
        <v>132205.31</v>
      </c>
      <c r="C103" s="42">
        <f>C104+C105+C106+C107+C108</f>
        <v>12496.6</v>
      </c>
      <c r="D103" s="42">
        <f>D104+D105+D106+D107+D108</f>
        <v>11818.599999999999</v>
      </c>
      <c r="E103" s="33">
        <f t="shared" si="11"/>
        <v>8.939580414735232</v>
      </c>
      <c r="F103" s="33">
        <f aca="true" t="shared" si="14" ref="F103:F110">$D:$D/$C:$C*100</f>
        <v>94.57452427060159</v>
      </c>
      <c r="G103" s="42">
        <f>G104+G105+G106+G107+G108</f>
        <v>10215.3</v>
      </c>
      <c r="H103" s="33">
        <f>$D:$D/$G:$G*100</f>
        <v>115.69508482374478</v>
      </c>
      <c r="I103" s="42">
        <f>D103-Январь!I103</f>
        <v>8372.3</v>
      </c>
    </row>
    <row r="104" spans="1:9" ht="12.75">
      <c r="A104" s="14" t="s">
        <v>62</v>
      </c>
      <c r="B104" s="43">
        <v>800</v>
      </c>
      <c r="C104" s="43">
        <v>60.6</v>
      </c>
      <c r="D104" s="43">
        <v>57.8</v>
      </c>
      <c r="E104" s="36">
        <f t="shared" si="11"/>
        <v>7.225</v>
      </c>
      <c r="F104" s="36">
        <f t="shared" si="14"/>
        <v>95.37953795379536</v>
      </c>
      <c r="G104" s="43">
        <v>61.6</v>
      </c>
      <c r="H104" s="36">
        <f>$D:$D/$G:$G*100</f>
        <v>93.83116883116882</v>
      </c>
      <c r="I104" s="43">
        <f>D104-Январь!I104</f>
        <v>57.8</v>
      </c>
    </row>
    <row r="105" spans="1:9" ht="12.75">
      <c r="A105" s="14" t="s">
        <v>63</v>
      </c>
      <c r="B105" s="43">
        <v>49205.1</v>
      </c>
      <c r="C105" s="43">
        <v>5658.6</v>
      </c>
      <c r="D105" s="43">
        <v>5658.6</v>
      </c>
      <c r="E105" s="36">
        <f t="shared" si="11"/>
        <v>11.500027436180398</v>
      </c>
      <c r="F105" s="36">
        <f t="shared" si="14"/>
        <v>100</v>
      </c>
      <c r="G105" s="43">
        <v>5296.7</v>
      </c>
      <c r="H105" s="36">
        <f>$D:$D/$G:$G*100</f>
        <v>106.8325561198482</v>
      </c>
      <c r="I105" s="43">
        <f>D105-Январь!I105</f>
        <v>3444.4000000000005</v>
      </c>
    </row>
    <row r="106" spans="1:9" ht="12.75">
      <c r="A106" s="14" t="s">
        <v>64</v>
      </c>
      <c r="B106" s="43">
        <v>25561.3</v>
      </c>
      <c r="C106" s="43">
        <v>2854.1</v>
      </c>
      <c r="D106" s="43">
        <v>2854.1</v>
      </c>
      <c r="E106" s="36">
        <f t="shared" si="11"/>
        <v>11.165707534436825</v>
      </c>
      <c r="F106" s="36">
        <f t="shared" si="14"/>
        <v>100</v>
      </c>
      <c r="G106" s="43">
        <v>1993.8</v>
      </c>
      <c r="H106" s="36">
        <f>$D:$D/$G:$G*100</f>
        <v>143.14876115959473</v>
      </c>
      <c r="I106" s="43">
        <f>D106-Январь!I106</f>
        <v>2717.1</v>
      </c>
    </row>
    <row r="107" spans="1:9" ht="12.75">
      <c r="A107" s="14" t="s">
        <v>65</v>
      </c>
      <c r="B107" s="35">
        <v>31005</v>
      </c>
      <c r="C107" s="35">
        <v>975.4</v>
      </c>
      <c r="D107" s="35">
        <v>376.4</v>
      </c>
      <c r="E107" s="36">
        <f t="shared" si="11"/>
        <v>1.213997742299629</v>
      </c>
      <c r="F107" s="36">
        <f t="shared" si="14"/>
        <v>38.589296698790235</v>
      </c>
      <c r="G107" s="35">
        <v>0</v>
      </c>
      <c r="H107" s="36">
        <v>0</v>
      </c>
      <c r="I107" s="43">
        <f>D107-Январь!I107</f>
        <v>376.4</v>
      </c>
    </row>
    <row r="108" spans="1:9" ht="12.75">
      <c r="A108" s="14" t="s">
        <v>66</v>
      </c>
      <c r="B108" s="43">
        <v>25633.91</v>
      </c>
      <c r="C108" s="43">
        <v>2947.9</v>
      </c>
      <c r="D108" s="43">
        <v>2871.7</v>
      </c>
      <c r="E108" s="36">
        <f t="shared" si="11"/>
        <v>11.202738872064385</v>
      </c>
      <c r="F108" s="36">
        <f t="shared" si="14"/>
        <v>97.41510906068726</v>
      </c>
      <c r="G108" s="43">
        <v>2863.2</v>
      </c>
      <c r="H108" s="36">
        <f>$D:$D/$G:$G*100</f>
        <v>100.29687063425538</v>
      </c>
      <c r="I108" s="43">
        <f>D108-Январь!I108</f>
        <v>1776.6</v>
      </c>
    </row>
    <row r="109" spans="1:9" ht="12.75">
      <c r="A109" s="17" t="s">
        <v>73</v>
      </c>
      <c r="B109" s="34">
        <f>B110+B111+B112</f>
        <v>26863.1</v>
      </c>
      <c r="C109" s="34">
        <f>C110+C111+C112</f>
        <v>4061.3</v>
      </c>
      <c r="D109" s="34">
        <f>D110+D111+D112</f>
        <v>4060.2000000000003</v>
      </c>
      <c r="E109" s="33">
        <f t="shared" si="11"/>
        <v>15.114413451909869</v>
      </c>
      <c r="F109" s="33">
        <f t="shared" si="14"/>
        <v>99.97291507645335</v>
      </c>
      <c r="G109" s="34">
        <f>G110+G111+G112</f>
        <v>5148.9</v>
      </c>
      <c r="H109" s="33">
        <f>$D:$D/$G:$G*100</f>
        <v>78.855677911787</v>
      </c>
      <c r="I109" s="42">
        <f>D109-Январь!I109</f>
        <v>2181.5000000000005</v>
      </c>
    </row>
    <row r="110" spans="1:9" ht="12.75">
      <c r="A110" s="51" t="s">
        <v>74</v>
      </c>
      <c r="B110" s="35">
        <v>23913.1</v>
      </c>
      <c r="C110" s="35">
        <v>3613.4</v>
      </c>
      <c r="D110" s="35">
        <v>3613.4</v>
      </c>
      <c r="E110" s="36">
        <f t="shared" si="11"/>
        <v>15.110546102345578</v>
      </c>
      <c r="F110" s="36">
        <f t="shared" si="14"/>
        <v>100</v>
      </c>
      <c r="G110" s="35">
        <v>3665.8</v>
      </c>
      <c r="H110" s="36">
        <f>$D:$D/$G:$G*100</f>
        <v>98.57057122592613</v>
      </c>
      <c r="I110" s="43">
        <f>D110-Январь!I110</f>
        <v>1930.3000000000002</v>
      </c>
    </row>
    <row r="111" spans="1:9" ht="24.75" customHeight="1" hidden="1">
      <c r="A111" s="18" t="s">
        <v>75</v>
      </c>
      <c r="B111" s="35"/>
      <c r="C111" s="35"/>
      <c r="D111" s="35"/>
      <c r="E111" s="36">
        <v>0</v>
      </c>
      <c r="F111" s="36">
        <v>0</v>
      </c>
      <c r="G111" s="35">
        <v>0</v>
      </c>
      <c r="H111" s="36">
        <v>0</v>
      </c>
      <c r="I111" s="43">
        <f>D111-Январь!I111</f>
        <v>0</v>
      </c>
    </row>
    <row r="112" spans="1:9" ht="25.5">
      <c r="A112" s="18" t="s">
        <v>85</v>
      </c>
      <c r="B112" s="35">
        <v>2950</v>
      </c>
      <c r="C112" s="35">
        <v>447.9</v>
      </c>
      <c r="D112" s="35">
        <v>446.8</v>
      </c>
      <c r="E112" s="36">
        <f>$D:$D/$B:$B*100</f>
        <v>15.145762711864407</v>
      </c>
      <c r="F112" s="36">
        <f>$D:$D/$C:$C*100</f>
        <v>99.75440946639876</v>
      </c>
      <c r="G112" s="35">
        <v>1483.1</v>
      </c>
      <c r="H112" s="36">
        <f>$D:$D/$G:$G*100</f>
        <v>30.126087249679728</v>
      </c>
      <c r="I112" s="43">
        <f>D112-Январь!I112</f>
        <v>251.20000000000002</v>
      </c>
    </row>
    <row r="113" spans="1:9" ht="26.25" customHeight="1">
      <c r="A113" s="19" t="s">
        <v>93</v>
      </c>
      <c r="B113" s="34">
        <f>B114</f>
        <v>425</v>
      </c>
      <c r="C113" s="34">
        <f>C114</f>
        <v>425</v>
      </c>
      <c r="D113" s="34">
        <f>D114</f>
        <v>0</v>
      </c>
      <c r="E113" s="36">
        <f>$D:$D/$B:$B*100</f>
        <v>0</v>
      </c>
      <c r="F113" s="36">
        <f>$D:$D/$C:$C*100</f>
        <v>0</v>
      </c>
      <c r="G113" s="34">
        <f>G114</f>
        <v>11.6</v>
      </c>
      <c r="H113" s="36">
        <v>0</v>
      </c>
      <c r="I113" s="43">
        <f>D113-Январь!I113</f>
        <v>0</v>
      </c>
    </row>
    <row r="114" spans="1:9" ht="13.5" customHeight="1">
      <c r="A114" s="18" t="s">
        <v>94</v>
      </c>
      <c r="B114" s="35">
        <v>425</v>
      </c>
      <c r="C114" s="35">
        <v>425</v>
      </c>
      <c r="D114" s="35">
        <v>0</v>
      </c>
      <c r="E114" s="36">
        <f>$D:$D/$B:$B*100</f>
        <v>0</v>
      </c>
      <c r="F114" s="36">
        <f>$D:$D/$C:$C*100</f>
        <v>0</v>
      </c>
      <c r="G114" s="35">
        <v>11.6</v>
      </c>
      <c r="H114" s="36">
        <v>0</v>
      </c>
      <c r="I114" s="43">
        <f>D114-Январь!I114</f>
        <v>0</v>
      </c>
    </row>
    <row r="115" spans="1:9" ht="33.75" customHeight="1">
      <c r="A115" s="20" t="s">
        <v>67</v>
      </c>
      <c r="B115" s="42">
        <f>B71+B80+B81+B82+B88+B93+B98+B101+B103+B109+B113</f>
        <v>1758637.3100000003</v>
      </c>
      <c r="C115" s="42">
        <f>C71+C80+C81+C82+C88+C93+C98+C101+C103+C109+C113</f>
        <v>195296.9</v>
      </c>
      <c r="D115" s="42">
        <f>D71+D80+D81+D82+D88+D93+D98+D101+D103+D109+D113</f>
        <v>167399.90000000002</v>
      </c>
      <c r="E115" s="33">
        <f>$D:$D/$B:$B*100</f>
        <v>9.518727883693085</v>
      </c>
      <c r="F115" s="33">
        <f>$D:$D/$C:$C*100</f>
        <v>85.71559507600992</v>
      </c>
      <c r="G115" s="42">
        <f>G71+G80+G81+G82+G88+G93+G98+G101+G103+G109+G113</f>
        <v>179728.8</v>
      </c>
      <c r="H115" s="33">
        <f>$D:$D/$G:$G*100</f>
        <v>93.14027579330639</v>
      </c>
      <c r="I115" s="42">
        <f>D115-Январь!I115</f>
        <v>113602.70000000003</v>
      </c>
    </row>
    <row r="116" spans="1:9" ht="26.25" customHeight="1">
      <c r="A116" s="21" t="s">
        <v>68</v>
      </c>
      <c r="B116" s="37">
        <f>B69-B115</f>
        <v>-7256.010000000708</v>
      </c>
      <c r="C116" s="37">
        <f>C69-C115</f>
        <v>10435.570000000007</v>
      </c>
      <c r="D116" s="37">
        <f>D69-D115</f>
        <v>17716.349999999977</v>
      </c>
      <c r="E116" s="37"/>
      <c r="F116" s="37"/>
      <c r="G116" s="37">
        <f>G69-G115</f>
        <v>23845.199999999983</v>
      </c>
      <c r="H116" s="37"/>
      <c r="I116" s="37">
        <f>I69-I115</f>
        <v>15670.679999999978</v>
      </c>
    </row>
    <row r="117" spans="1:9" ht="24" customHeight="1">
      <c r="A117" s="3" t="s">
        <v>69</v>
      </c>
      <c r="B117" s="35" t="s">
        <v>133</v>
      </c>
      <c r="C117" s="35"/>
      <c r="D117" s="35" t="s">
        <v>137</v>
      </c>
      <c r="E117" s="35"/>
      <c r="F117" s="35"/>
      <c r="G117" s="35"/>
      <c r="H117" s="34"/>
      <c r="I117" s="43"/>
    </row>
    <row r="118" spans="1:10" ht="12.75">
      <c r="A118" s="8" t="s">
        <v>70</v>
      </c>
      <c r="B118" s="34">
        <f>B120+B121</f>
        <v>7256</v>
      </c>
      <c r="C118" s="35"/>
      <c r="D118" s="34">
        <f>-D69+D115</f>
        <v>-17716.349999999977</v>
      </c>
      <c r="E118" s="34"/>
      <c r="F118" s="34"/>
      <c r="G118" s="34"/>
      <c r="H118" s="34"/>
      <c r="I118" s="34">
        <f>I120+I121+I122</f>
        <v>10214.3</v>
      </c>
      <c r="J118" s="61"/>
    </row>
    <row r="119" spans="1:9" ht="12" customHeight="1">
      <c r="A119" s="3" t="s">
        <v>6</v>
      </c>
      <c r="B119" s="35"/>
      <c r="C119" s="35"/>
      <c r="D119" s="35"/>
      <c r="E119" s="35"/>
      <c r="F119" s="35"/>
      <c r="G119" s="35"/>
      <c r="H119" s="44"/>
      <c r="I119" s="43">
        <f>D119-Январь!I119</f>
        <v>0</v>
      </c>
    </row>
    <row r="120" spans="1:9" ht="12.75">
      <c r="A120" s="10" t="s">
        <v>71</v>
      </c>
      <c r="B120" s="35">
        <v>5904</v>
      </c>
      <c r="C120" s="35"/>
      <c r="D120" s="35">
        <v>9972</v>
      </c>
      <c r="E120" s="35"/>
      <c r="F120" s="35"/>
      <c r="G120" s="35"/>
      <c r="H120" s="44"/>
      <c r="I120" s="43">
        <f>D120-Январь!D120</f>
        <v>7612.1</v>
      </c>
    </row>
    <row r="121" spans="1:9" ht="12.75">
      <c r="A121" s="3" t="s">
        <v>72</v>
      </c>
      <c r="B121" s="35">
        <v>1352</v>
      </c>
      <c r="C121" s="35"/>
      <c r="D121" s="35">
        <v>9544</v>
      </c>
      <c r="E121" s="35"/>
      <c r="F121" s="35"/>
      <c r="G121" s="35"/>
      <c r="H121" s="44"/>
      <c r="I121" s="43">
        <f>D121-Январь!D121</f>
        <v>2602.2</v>
      </c>
    </row>
    <row r="122" spans="1:9" ht="12.75">
      <c r="A122" s="8" t="s">
        <v>119</v>
      </c>
      <c r="B122" s="50">
        <f>B123+B124</f>
        <v>0</v>
      </c>
      <c r="C122" s="50">
        <f>C123+C124</f>
        <v>0</v>
      </c>
      <c r="D122" s="50">
        <f>D123+D124</f>
        <v>-15000</v>
      </c>
      <c r="E122" s="50"/>
      <c r="F122" s="50"/>
      <c r="G122" s="34"/>
      <c r="H122" s="52"/>
      <c r="I122" s="43"/>
    </row>
    <row r="123" spans="1:9" ht="12.75">
      <c r="A123" s="5" t="s">
        <v>120</v>
      </c>
      <c r="B123" s="45">
        <v>0</v>
      </c>
      <c r="C123" s="45"/>
      <c r="D123" s="45"/>
      <c r="E123" s="45"/>
      <c r="F123" s="45"/>
      <c r="G123" s="35"/>
      <c r="H123" s="46"/>
      <c r="I123" s="43"/>
    </row>
    <row r="124" spans="1:9" ht="12.75">
      <c r="A124" s="5" t="s">
        <v>121</v>
      </c>
      <c r="B124" s="45">
        <v>0</v>
      </c>
      <c r="C124" s="45"/>
      <c r="D124" s="45">
        <v>-15000</v>
      </c>
      <c r="E124" s="45"/>
      <c r="F124" s="45"/>
      <c r="G124" s="45"/>
      <c r="H124" s="46"/>
      <c r="I124" s="43"/>
    </row>
    <row r="125" spans="1:9" ht="12.75">
      <c r="A125" s="22"/>
      <c r="B125" s="32"/>
      <c r="C125" s="32"/>
      <c r="D125" s="32"/>
      <c r="E125" s="32"/>
      <c r="F125" s="56"/>
      <c r="G125" s="57"/>
      <c r="H125" s="56"/>
      <c r="I125" s="32"/>
    </row>
    <row r="126" spans="6:8" ht="12.75">
      <c r="F126" s="58"/>
      <c r="G126" s="59"/>
      <c r="H126" s="58"/>
    </row>
    <row r="127" spans="1:8" ht="12" customHeight="1">
      <c r="A127" s="29" t="s">
        <v>91</v>
      </c>
      <c r="F127" s="58"/>
      <c r="G127" s="59"/>
      <c r="H127" s="58"/>
    </row>
    <row r="128" ht="12.75" customHeight="1" hidden="1"/>
    <row r="130" spans="1:9" ht="31.5">
      <c r="A130" s="23" t="s">
        <v>126</v>
      </c>
      <c r="B130" s="31" t="s">
        <v>118</v>
      </c>
      <c r="C130" s="31"/>
      <c r="D130" s="31"/>
      <c r="E130" s="31"/>
      <c r="F130" s="31"/>
      <c r="G130" s="31"/>
      <c r="H130" s="31"/>
      <c r="I130" s="32"/>
    </row>
  </sheetData>
  <sheetProtection/>
  <mergeCells count="14">
    <mergeCell ref="E9:E10"/>
    <mergeCell ref="F9:F10"/>
    <mergeCell ref="G9:G10"/>
    <mergeCell ref="H9:H10"/>
    <mergeCell ref="I9:I10"/>
    <mergeCell ref="A70:I70"/>
    <mergeCell ref="A1:H1"/>
    <mergeCell ref="A2:H2"/>
    <mergeCell ref="A3:H3"/>
    <mergeCell ref="A6:I6"/>
    <mergeCell ref="A9:A10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07">
      <selection activeCell="I116" sqref="I116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9" t="s">
        <v>122</v>
      </c>
      <c r="B1" s="69"/>
      <c r="C1" s="69"/>
      <c r="D1" s="69"/>
      <c r="E1" s="69"/>
      <c r="F1" s="69"/>
      <c r="G1" s="69"/>
      <c r="H1" s="69"/>
      <c r="I1" s="38"/>
    </row>
    <row r="2" spans="1:9" ht="15">
      <c r="A2" s="70" t="s">
        <v>138</v>
      </c>
      <c r="B2" s="70"/>
      <c r="C2" s="70"/>
      <c r="D2" s="70"/>
      <c r="E2" s="70"/>
      <c r="F2" s="70"/>
      <c r="G2" s="70"/>
      <c r="H2" s="70"/>
      <c r="I2" s="39"/>
    </row>
    <row r="3" spans="1:9" ht="5.25" customHeight="1" hidden="1">
      <c r="A3" s="71" t="s">
        <v>0</v>
      </c>
      <c r="B3" s="71"/>
      <c r="C3" s="71"/>
      <c r="D3" s="71"/>
      <c r="E3" s="71"/>
      <c r="F3" s="71"/>
      <c r="G3" s="71"/>
      <c r="H3" s="71"/>
      <c r="I3" s="40"/>
    </row>
    <row r="4" spans="1:9" ht="45" customHeight="1">
      <c r="A4" s="9" t="s">
        <v>1</v>
      </c>
      <c r="B4" s="24" t="s">
        <v>2</v>
      </c>
      <c r="C4" s="24" t="s">
        <v>139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2" t="s">
        <v>3</v>
      </c>
      <c r="B6" s="73"/>
      <c r="C6" s="73"/>
      <c r="D6" s="73"/>
      <c r="E6" s="73"/>
      <c r="F6" s="73"/>
      <c r="G6" s="73"/>
      <c r="H6" s="73"/>
      <c r="I6" s="74"/>
    </row>
    <row r="7" spans="1:9" ht="12.75">
      <c r="A7" s="60" t="s">
        <v>140</v>
      </c>
      <c r="B7" s="42">
        <f>B8+B16+B21+B25+B28+B32+B35+B41+B42+B43+B47+B61</f>
        <v>414788.6999999999</v>
      </c>
      <c r="C7" s="42">
        <f>C8+C16+C21+C25+C28+C32+C35+C41+C42+C43+C47+C61</f>
        <v>82502.49</v>
      </c>
      <c r="D7" s="42">
        <f>D8+D16+D21+D25+D28+D32+D35+D41+D42+D43+D47+D61</f>
        <v>78283.04000000002</v>
      </c>
      <c r="E7" s="33">
        <f>$D:$D/$B:$B*100</f>
        <v>18.872992441693818</v>
      </c>
      <c r="F7" s="33">
        <f>$D:$D/$C:$C*100</f>
        <v>94.8856695113081</v>
      </c>
      <c r="G7" s="42">
        <f>G8+G16+G21+G25+G28+G32+G35+G41+G42+G43+G47+G61</f>
        <v>79852.5</v>
      </c>
      <c r="H7" s="33">
        <f>$D:$D/$G:$G*100</f>
        <v>98.034551203782</v>
      </c>
      <c r="I7" s="42">
        <f>I8+I16+I21+I25+I28+I32+I35+I41+I42+I43+I47+I61</f>
        <v>28334.630000000005</v>
      </c>
    </row>
    <row r="8" spans="1:9" ht="12.75">
      <c r="A8" s="6" t="s">
        <v>4</v>
      </c>
      <c r="B8" s="33">
        <f>B9+B10</f>
        <v>220558.89999999997</v>
      </c>
      <c r="C8" s="33">
        <f>C9+C10</f>
        <v>43153.50000000001</v>
      </c>
      <c r="D8" s="33">
        <f>D9+D10</f>
        <v>43809.200000000004</v>
      </c>
      <c r="E8" s="33">
        <f aca="true" t="shared" si="0" ref="E8:E70">$D:$D/$B:$B*100</f>
        <v>19.862812155845905</v>
      </c>
      <c r="F8" s="33">
        <f>$D:$D/$C:$C*100</f>
        <v>101.5194596035084</v>
      </c>
      <c r="G8" s="33">
        <f>G9+G10</f>
        <v>40827.3</v>
      </c>
      <c r="H8" s="33">
        <f>$D:$D/$G:$G*100</f>
        <v>107.30369140256641</v>
      </c>
      <c r="I8" s="33">
        <f>I9+I10</f>
        <v>17226.59</v>
      </c>
    </row>
    <row r="9" spans="1:9" ht="25.5">
      <c r="A9" s="4" t="s">
        <v>5</v>
      </c>
      <c r="B9" s="34">
        <v>4347.8</v>
      </c>
      <c r="C9" s="34">
        <v>800</v>
      </c>
      <c r="D9" s="54">
        <v>695.29</v>
      </c>
      <c r="E9" s="33">
        <f t="shared" si="0"/>
        <v>15.9917659505957</v>
      </c>
      <c r="F9" s="33">
        <f>$D:$D/$C:$C*100</f>
        <v>86.91125</v>
      </c>
      <c r="G9" s="34">
        <v>1524.7</v>
      </c>
      <c r="H9" s="33">
        <f>$D:$D/$G:$G*100</f>
        <v>45.60175772283072</v>
      </c>
      <c r="I9" s="54">
        <v>623.4</v>
      </c>
    </row>
    <row r="10" spans="1:9" ht="12.75" customHeight="1">
      <c r="A10" s="75" t="s">
        <v>82</v>
      </c>
      <c r="B10" s="62">
        <f>B12+B13+B14+B15</f>
        <v>216211.09999999998</v>
      </c>
      <c r="C10" s="62">
        <f>C12+C13+C14+C15</f>
        <v>42353.50000000001</v>
      </c>
      <c r="D10" s="62">
        <f>D12+D13+D14+D15</f>
        <v>43113.91</v>
      </c>
      <c r="E10" s="64">
        <f t="shared" si="0"/>
        <v>19.940655220754163</v>
      </c>
      <c r="F10" s="62">
        <f>$D:$D/$C:$C*100</f>
        <v>101.79538881084207</v>
      </c>
      <c r="G10" s="62">
        <f>G12+G13+G14+G15</f>
        <v>39302.600000000006</v>
      </c>
      <c r="H10" s="64">
        <f>$D:$D/$G:$G*100</f>
        <v>109.69734826703576</v>
      </c>
      <c r="I10" s="62">
        <f>I12+I13+I14+I15</f>
        <v>16603.19</v>
      </c>
    </row>
    <row r="11" spans="1:9" ht="12.75">
      <c r="A11" s="76"/>
      <c r="B11" s="63"/>
      <c r="C11" s="63"/>
      <c r="D11" s="63"/>
      <c r="E11" s="65"/>
      <c r="F11" s="77"/>
      <c r="G11" s="63"/>
      <c r="H11" s="65"/>
      <c r="I11" s="63"/>
    </row>
    <row r="12" spans="1:9" ht="51" customHeight="1">
      <c r="A12" s="1" t="s">
        <v>86</v>
      </c>
      <c r="B12" s="35">
        <v>209649.4</v>
      </c>
      <c r="C12" s="35">
        <v>41850</v>
      </c>
      <c r="D12" s="35">
        <v>42645.73</v>
      </c>
      <c r="E12" s="33">
        <f t="shared" si="0"/>
        <v>20.341451012976904</v>
      </c>
      <c r="F12" s="33">
        <f aca="true" t="shared" si="1" ref="F12:F70">$D:$D/$C:$C*100</f>
        <v>101.90138590203107</v>
      </c>
      <c r="G12" s="35">
        <v>39080.1</v>
      </c>
      <c r="H12" s="33">
        <f aca="true" t="shared" si="2" ref="H12:H30">$D:$D/$G:$G*100</f>
        <v>109.12390193474428</v>
      </c>
      <c r="I12" s="35">
        <v>16400.86</v>
      </c>
    </row>
    <row r="13" spans="1:9" ht="89.25">
      <c r="A13" s="2" t="s">
        <v>87</v>
      </c>
      <c r="B13" s="35">
        <v>2481.4</v>
      </c>
      <c r="C13" s="35">
        <v>378.8</v>
      </c>
      <c r="D13" s="35">
        <v>191.37</v>
      </c>
      <c r="E13" s="33">
        <f t="shared" si="0"/>
        <v>7.712178608849843</v>
      </c>
      <c r="F13" s="33">
        <f t="shared" si="1"/>
        <v>50.520063357972546</v>
      </c>
      <c r="G13" s="35">
        <v>102.3</v>
      </c>
      <c r="H13" s="33">
        <f t="shared" si="2"/>
        <v>187.06744868035193</v>
      </c>
      <c r="I13" s="35">
        <v>54.42</v>
      </c>
    </row>
    <row r="14" spans="1:9" ht="25.5">
      <c r="A14" s="3" t="s">
        <v>88</v>
      </c>
      <c r="B14" s="35">
        <v>3645.9</v>
      </c>
      <c r="C14" s="35">
        <v>117.3</v>
      </c>
      <c r="D14" s="35">
        <v>168.28</v>
      </c>
      <c r="E14" s="33">
        <f t="shared" si="0"/>
        <v>4.61559560053759</v>
      </c>
      <c r="F14" s="33">
        <f t="shared" si="1"/>
        <v>143.461210571185</v>
      </c>
      <c r="G14" s="35">
        <v>116.8</v>
      </c>
      <c r="H14" s="33">
        <f t="shared" si="2"/>
        <v>144.0753424657534</v>
      </c>
      <c r="I14" s="35">
        <v>95.23</v>
      </c>
    </row>
    <row r="15" spans="1:9" ht="65.25" customHeight="1">
      <c r="A15" s="7" t="s">
        <v>90</v>
      </c>
      <c r="B15" s="35">
        <v>434.4</v>
      </c>
      <c r="C15" s="49">
        <v>7.4</v>
      </c>
      <c r="D15" s="35">
        <v>108.53</v>
      </c>
      <c r="E15" s="33">
        <f t="shared" si="0"/>
        <v>24.98388581952118</v>
      </c>
      <c r="F15" s="33">
        <f t="shared" si="1"/>
        <v>1466.6216216216214</v>
      </c>
      <c r="G15" s="35">
        <v>3.4</v>
      </c>
      <c r="H15" s="33">
        <f t="shared" si="2"/>
        <v>3192.0588235294117</v>
      </c>
      <c r="I15" s="35">
        <v>52.68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6073.8</v>
      </c>
      <c r="D16" s="42">
        <f>D17+D18+D19+D20</f>
        <v>5012.360000000001</v>
      </c>
      <c r="E16" s="33">
        <f t="shared" si="0"/>
        <v>20.40082378894072</v>
      </c>
      <c r="F16" s="33">
        <f t="shared" si="1"/>
        <v>82.52428463235537</v>
      </c>
      <c r="G16" s="42">
        <f>G17+G18+G19+G20</f>
        <v>5551.5</v>
      </c>
      <c r="H16" s="33">
        <f t="shared" si="2"/>
        <v>90.28839052508332</v>
      </c>
      <c r="I16" s="42">
        <f>I17+I18+I19+I20</f>
        <v>3468.7</v>
      </c>
    </row>
    <row r="17" spans="1:9" ht="37.5" customHeight="1">
      <c r="A17" s="10" t="s">
        <v>96</v>
      </c>
      <c r="B17" s="35">
        <v>7841.5</v>
      </c>
      <c r="C17" s="49">
        <v>1990</v>
      </c>
      <c r="D17" s="35">
        <v>1743.5</v>
      </c>
      <c r="E17" s="33">
        <f t="shared" si="0"/>
        <v>22.23426640311165</v>
      </c>
      <c r="F17" s="33">
        <f t="shared" si="1"/>
        <v>87.61306532663316</v>
      </c>
      <c r="G17" s="35">
        <v>1876.9</v>
      </c>
      <c r="H17" s="33">
        <f t="shared" si="2"/>
        <v>92.89253556396184</v>
      </c>
      <c r="I17" s="35">
        <v>1100.78</v>
      </c>
    </row>
    <row r="18" spans="1:9" ht="56.25" customHeight="1">
      <c r="A18" s="10" t="s">
        <v>97</v>
      </c>
      <c r="B18" s="35">
        <v>164.8</v>
      </c>
      <c r="C18" s="49">
        <v>38.8</v>
      </c>
      <c r="D18" s="35">
        <v>30.46</v>
      </c>
      <c r="E18" s="33">
        <f t="shared" si="0"/>
        <v>18.483009708737864</v>
      </c>
      <c r="F18" s="33">
        <f t="shared" si="1"/>
        <v>78.50515463917527</v>
      </c>
      <c r="G18" s="35">
        <v>42.1</v>
      </c>
      <c r="H18" s="33">
        <f t="shared" si="2"/>
        <v>72.35154394299286</v>
      </c>
      <c r="I18" s="35">
        <v>17.4</v>
      </c>
    </row>
    <row r="19" spans="1:9" ht="55.5" customHeight="1">
      <c r="A19" s="10" t="s">
        <v>98</v>
      </c>
      <c r="B19" s="35">
        <v>18156.6</v>
      </c>
      <c r="C19" s="49">
        <v>4200</v>
      </c>
      <c r="D19" s="35">
        <v>3551.88</v>
      </c>
      <c r="E19" s="33">
        <f t="shared" si="0"/>
        <v>19.562473150259414</v>
      </c>
      <c r="F19" s="33">
        <f t="shared" si="1"/>
        <v>84.56857142857143</v>
      </c>
      <c r="G19" s="35">
        <v>3754.9</v>
      </c>
      <c r="H19" s="33">
        <f t="shared" si="2"/>
        <v>94.59319822099124</v>
      </c>
      <c r="I19" s="35">
        <v>2530.07</v>
      </c>
    </row>
    <row r="20" spans="1:9" ht="54" customHeight="1">
      <c r="A20" s="10" t="s">
        <v>99</v>
      </c>
      <c r="B20" s="35">
        <v>-1593.5</v>
      </c>
      <c r="C20" s="49">
        <v>-155</v>
      </c>
      <c r="D20" s="35">
        <v>-313.48</v>
      </c>
      <c r="E20" s="33">
        <f t="shared" si="0"/>
        <v>19.67241920301224</v>
      </c>
      <c r="F20" s="33">
        <f t="shared" si="1"/>
        <v>202.24516129032259</v>
      </c>
      <c r="G20" s="35">
        <v>-122.4</v>
      </c>
      <c r="H20" s="33">
        <f t="shared" si="2"/>
        <v>256.11111111111114</v>
      </c>
      <c r="I20" s="35">
        <v>-179.55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9582.1</v>
      </c>
      <c r="D21" s="42">
        <f>D22+D23+D24</f>
        <v>9709.72</v>
      </c>
      <c r="E21" s="33">
        <f t="shared" si="0"/>
        <v>23.214710948191687</v>
      </c>
      <c r="F21" s="33">
        <f t="shared" si="1"/>
        <v>101.33185836090209</v>
      </c>
      <c r="G21" s="42">
        <f>G22+G23+G24</f>
        <v>9508.2</v>
      </c>
      <c r="H21" s="33">
        <f t="shared" si="2"/>
        <v>102.11943375191939</v>
      </c>
      <c r="I21" s="42">
        <f>I22+I23+I24</f>
        <v>900.97</v>
      </c>
    </row>
    <row r="22" spans="1:9" ht="18.75" customHeight="1">
      <c r="A22" s="5" t="s">
        <v>102</v>
      </c>
      <c r="B22" s="35">
        <v>40121.82</v>
      </c>
      <c r="C22" s="35">
        <v>9250.1</v>
      </c>
      <c r="D22" s="35">
        <v>9144.55</v>
      </c>
      <c r="E22" s="33">
        <f t="shared" si="0"/>
        <v>22.79196207948692</v>
      </c>
      <c r="F22" s="33">
        <f t="shared" si="1"/>
        <v>98.85893125479723</v>
      </c>
      <c r="G22" s="35">
        <v>9097.5</v>
      </c>
      <c r="H22" s="33">
        <f t="shared" si="2"/>
        <v>100.51717504809012</v>
      </c>
      <c r="I22" s="35">
        <v>524.79</v>
      </c>
    </row>
    <row r="23" spans="1:9" ht="12.75">
      <c r="A23" s="3" t="s">
        <v>100</v>
      </c>
      <c r="B23" s="35">
        <v>625.7</v>
      </c>
      <c r="C23" s="35">
        <v>0</v>
      </c>
      <c r="D23" s="35">
        <v>94.5</v>
      </c>
      <c r="E23" s="33">
        <f t="shared" si="0"/>
        <v>15.103084545309253</v>
      </c>
      <c r="F23" s="33">
        <v>0</v>
      </c>
      <c r="G23" s="35">
        <v>91.1</v>
      </c>
      <c r="H23" s="33">
        <f t="shared" si="2"/>
        <v>103.73216245883646</v>
      </c>
      <c r="I23" s="35">
        <v>29.5</v>
      </c>
    </row>
    <row r="24" spans="1:9" ht="27" customHeight="1">
      <c r="A24" s="3" t="s">
        <v>101</v>
      </c>
      <c r="B24" s="35">
        <v>1078.2</v>
      </c>
      <c r="C24" s="35">
        <v>332</v>
      </c>
      <c r="D24" s="35">
        <v>470.67</v>
      </c>
      <c r="E24" s="33">
        <f t="shared" si="0"/>
        <v>43.653311074012244</v>
      </c>
      <c r="F24" s="33">
        <f t="shared" si="1"/>
        <v>141.76807228915663</v>
      </c>
      <c r="G24" s="35">
        <v>319.6</v>
      </c>
      <c r="H24" s="33">
        <f t="shared" si="2"/>
        <v>147.26846057571964</v>
      </c>
      <c r="I24" s="35">
        <v>346.68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3700</v>
      </c>
      <c r="D25" s="42">
        <f>$26:$26+$27:$27</f>
        <v>2928.6899999999996</v>
      </c>
      <c r="E25" s="33">
        <f t="shared" si="0"/>
        <v>11.559260207978193</v>
      </c>
      <c r="F25" s="33">
        <f t="shared" si="1"/>
        <v>79.15378378378377</v>
      </c>
      <c r="G25" s="42">
        <f>$26:$26+$27:$27</f>
        <v>3606.6</v>
      </c>
      <c r="H25" s="33">
        <f t="shared" si="2"/>
        <v>81.2036266844119</v>
      </c>
      <c r="I25" s="42">
        <f>$26:$26+$27:$27</f>
        <v>553.45</v>
      </c>
    </row>
    <row r="26" spans="1:9" ht="12.75">
      <c r="A26" s="3" t="s">
        <v>9</v>
      </c>
      <c r="B26" s="35">
        <v>8355.6</v>
      </c>
      <c r="C26" s="35">
        <v>550</v>
      </c>
      <c r="D26" s="35">
        <v>347.78</v>
      </c>
      <c r="E26" s="33">
        <f t="shared" si="0"/>
        <v>4.162238498731389</v>
      </c>
      <c r="F26" s="33">
        <f t="shared" si="1"/>
        <v>63.23272727272726</v>
      </c>
      <c r="G26" s="35">
        <v>513.4</v>
      </c>
      <c r="H26" s="33">
        <f t="shared" si="2"/>
        <v>67.74055317491235</v>
      </c>
      <c r="I26" s="35">
        <v>83.85</v>
      </c>
    </row>
    <row r="27" spans="1:9" ht="12.75">
      <c r="A27" s="3" t="s">
        <v>10</v>
      </c>
      <c r="B27" s="35">
        <v>16980.71</v>
      </c>
      <c r="C27" s="35">
        <v>3150</v>
      </c>
      <c r="D27" s="35">
        <v>2580.91</v>
      </c>
      <c r="E27" s="33">
        <f t="shared" si="0"/>
        <v>15.199070003551087</v>
      </c>
      <c r="F27" s="33">
        <f t="shared" si="1"/>
        <v>81.9336507936508</v>
      </c>
      <c r="G27" s="35">
        <v>3093.2</v>
      </c>
      <c r="H27" s="33">
        <f t="shared" si="2"/>
        <v>83.43818699081858</v>
      </c>
      <c r="I27" s="35">
        <v>469.6</v>
      </c>
    </row>
    <row r="28" spans="1:9" ht="12.75">
      <c r="A28" s="6" t="s">
        <v>11</v>
      </c>
      <c r="B28" s="42">
        <f>B29+B30+B31</f>
        <v>19018.3</v>
      </c>
      <c r="C28" s="42">
        <f>C29+C30+C31</f>
        <v>3864.4</v>
      </c>
      <c r="D28" s="42">
        <f>D29+D30+D31</f>
        <v>3008.36</v>
      </c>
      <c r="E28" s="33">
        <f t="shared" si="0"/>
        <v>15.818238223185038</v>
      </c>
      <c r="F28" s="33">
        <f t="shared" si="1"/>
        <v>77.84804885622606</v>
      </c>
      <c r="G28" s="42">
        <f>G29+G30+G31</f>
        <v>3479.9</v>
      </c>
      <c r="H28" s="33">
        <f t="shared" si="2"/>
        <v>86.44961062099486</v>
      </c>
      <c r="I28" s="42">
        <f>I29+I30+I31</f>
        <v>911.65</v>
      </c>
    </row>
    <row r="29" spans="1:9" ht="25.5">
      <c r="A29" s="3" t="s">
        <v>12</v>
      </c>
      <c r="B29" s="35">
        <v>18910.3</v>
      </c>
      <c r="C29" s="35">
        <v>3850</v>
      </c>
      <c r="D29" s="35">
        <v>2992.36</v>
      </c>
      <c r="E29" s="33">
        <f t="shared" si="0"/>
        <v>15.823968948139374</v>
      </c>
      <c r="F29" s="33">
        <f t="shared" si="1"/>
        <v>77.72363636363636</v>
      </c>
      <c r="G29" s="35">
        <v>3472.9</v>
      </c>
      <c r="H29" s="33">
        <f t="shared" si="2"/>
        <v>86.16314895332431</v>
      </c>
      <c r="I29" s="35">
        <v>906.85</v>
      </c>
    </row>
    <row r="30" spans="1:9" ht="25.5">
      <c r="A30" s="5" t="s">
        <v>104</v>
      </c>
      <c r="B30" s="35">
        <v>58</v>
      </c>
      <c r="C30" s="35">
        <v>14.4</v>
      </c>
      <c r="D30" s="35">
        <v>16</v>
      </c>
      <c r="E30" s="33">
        <f t="shared" si="0"/>
        <v>27.586206896551722</v>
      </c>
      <c r="F30" s="33">
        <f t="shared" si="1"/>
        <v>111.11111111111111</v>
      </c>
      <c r="G30" s="35">
        <v>7</v>
      </c>
      <c r="H30" s="33">
        <f t="shared" si="2"/>
        <v>228.57142857142856</v>
      </c>
      <c r="I30" s="35">
        <v>4.8</v>
      </c>
    </row>
    <row r="31" spans="1:9" ht="25.5">
      <c r="A31" s="3" t="s">
        <v>103</v>
      </c>
      <c r="B31" s="35">
        <v>50</v>
      </c>
      <c r="C31" s="35">
        <v>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-0.19999999999999998</v>
      </c>
      <c r="H32" s="33">
        <v>0</v>
      </c>
      <c r="I32" s="42">
        <f>I33+I34</f>
        <v>-7.41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-0.3</v>
      </c>
      <c r="H33" s="33">
        <v>0</v>
      </c>
      <c r="I33" s="35">
        <v>-7.41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13132.85</v>
      </c>
      <c r="D35" s="42">
        <f>D36+D39+D40</f>
        <v>10180.51</v>
      </c>
      <c r="E35" s="33">
        <f t="shared" si="0"/>
        <v>14.368491279553083</v>
      </c>
      <c r="F35" s="33">
        <f t="shared" si="1"/>
        <v>77.5194264763551</v>
      </c>
      <c r="G35" s="42">
        <f>G36+G39+G40</f>
        <v>12010.4</v>
      </c>
      <c r="H35" s="33">
        <f>$D:$D/$G:$G*100</f>
        <v>84.76412109505095</v>
      </c>
      <c r="I35" s="42">
        <f>I36+I39+I40</f>
        <v>3874.76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12982.85</v>
      </c>
      <c r="D36" s="35">
        <f>D37+D38</f>
        <v>9606.24</v>
      </c>
      <c r="E36" s="33">
        <f t="shared" si="0"/>
        <v>13.870044138731629</v>
      </c>
      <c r="F36" s="33">
        <f t="shared" si="1"/>
        <v>73.99176606061071</v>
      </c>
      <c r="G36" s="35">
        <v>11791.8</v>
      </c>
      <c r="H36" s="33">
        <f>$D:$D/$G:$G*100</f>
        <v>81.46542512593497</v>
      </c>
      <c r="I36" s="35">
        <f>I37+I38</f>
        <v>3576.75</v>
      </c>
    </row>
    <row r="37" spans="1:9" ht="81.75" customHeight="1">
      <c r="A37" s="1" t="s">
        <v>108</v>
      </c>
      <c r="B37" s="35">
        <v>44757.5</v>
      </c>
      <c r="C37" s="35">
        <v>7257.5</v>
      </c>
      <c r="D37" s="35">
        <v>4429.63</v>
      </c>
      <c r="E37" s="33">
        <f t="shared" si="0"/>
        <v>9.89695581746076</v>
      </c>
      <c r="F37" s="33">
        <f t="shared" si="1"/>
        <v>61.03520496038581</v>
      </c>
      <c r="G37" s="35">
        <v>6621.2</v>
      </c>
      <c r="H37" s="33">
        <f>$D:$D/$G:$G*100</f>
        <v>66.90071286171691</v>
      </c>
      <c r="I37" s="35">
        <v>1313.62</v>
      </c>
    </row>
    <row r="38" spans="1:9" ht="76.5">
      <c r="A38" s="3" t="s">
        <v>109</v>
      </c>
      <c r="B38" s="35">
        <v>24501.4</v>
      </c>
      <c r="C38" s="35">
        <v>5725.35</v>
      </c>
      <c r="D38" s="35">
        <v>5176.61</v>
      </c>
      <c r="E38" s="33">
        <f t="shared" si="0"/>
        <v>21.127813104557287</v>
      </c>
      <c r="F38" s="33">
        <f t="shared" si="1"/>
        <v>90.41560777943705</v>
      </c>
      <c r="G38" s="35">
        <v>5170.6</v>
      </c>
      <c r="H38" s="33">
        <f>$D:$D/$G:$G*100</f>
        <v>100.11623409275518</v>
      </c>
      <c r="I38" s="35">
        <v>2263.13</v>
      </c>
    </row>
    <row r="39" spans="1:9" ht="51">
      <c r="A39" s="5" t="s">
        <v>110</v>
      </c>
      <c r="B39" s="35">
        <v>845</v>
      </c>
      <c r="C39" s="35">
        <v>0</v>
      </c>
      <c r="D39" s="35">
        <v>410.79</v>
      </c>
      <c r="E39" s="33">
        <f t="shared" si="0"/>
        <v>48.61420118343195</v>
      </c>
      <c r="F39" s="33">
        <v>0</v>
      </c>
      <c r="G39" s="35">
        <v>218.6</v>
      </c>
      <c r="H39" s="33">
        <f>$D:$D/$G:$G*100</f>
        <v>187.91857273559015</v>
      </c>
      <c r="I39" s="35">
        <v>260</v>
      </c>
    </row>
    <row r="40" spans="1:9" ht="76.5">
      <c r="A40" s="53" t="s">
        <v>127</v>
      </c>
      <c r="B40" s="35">
        <v>749.12</v>
      </c>
      <c r="C40" s="35">
        <v>150</v>
      </c>
      <c r="D40" s="35">
        <v>163.48</v>
      </c>
      <c r="E40" s="33">
        <f t="shared" si="0"/>
        <v>21.822938914993593</v>
      </c>
      <c r="F40" s="33">
        <f t="shared" si="1"/>
        <v>108.98666666666665</v>
      </c>
      <c r="G40" s="35">
        <v>0</v>
      </c>
      <c r="H40" s="33">
        <v>0</v>
      </c>
      <c r="I40" s="35">
        <v>38.01</v>
      </c>
    </row>
    <row r="41" spans="1:9" ht="25.5">
      <c r="A41" s="4" t="s">
        <v>15</v>
      </c>
      <c r="B41" s="34">
        <v>209</v>
      </c>
      <c r="C41" s="34">
        <v>209</v>
      </c>
      <c r="D41" s="34">
        <v>133.52</v>
      </c>
      <c r="E41" s="33">
        <f t="shared" si="0"/>
        <v>63.885167464114836</v>
      </c>
      <c r="F41" s="33">
        <f t="shared" si="1"/>
        <v>63.885167464114836</v>
      </c>
      <c r="G41" s="34">
        <v>163</v>
      </c>
      <c r="H41" s="33">
        <f aca="true" t="shared" si="3" ref="H41:H53">$D:$D/$G:$G*100</f>
        <v>81.91411042944786</v>
      </c>
      <c r="I41" s="34">
        <v>9.97</v>
      </c>
    </row>
    <row r="42" spans="1:9" ht="25.5">
      <c r="A42" s="12" t="s">
        <v>115</v>
      </c>
      <c r="B42" s="34">
        <v>1620.25</v>
      </c>
      <c r="C42" s="34">
        <v>170.04</v>
      </c>
      <c r="D42" s="34">
        <v>210.13</v>
      </c>
      <c r="E42" s="33">
        <f t="shared" si="0"/>
        <v>12.968986267551303</v>
      </c>
      <c r="F42" s="33">
        <f t="shared" si="1"/>
        <v>123.5768054575394</v>
      </c>
      <c r="G42" s="34">
        <v>271.2</v>
      </c>
      <c r="H42" s="33">
        <f t="shared" si="3"/>
        <v>77.48156342182891</v>
      </c>
      <c r="I42" s="34">
        <v>85.84</v>
      </c>
    </row>
    <row r="43" spans="1:9" ht="25.5">
      <c r="A43" s="8" t="s">
        <v>16</v>
      </c>
      <c r="B43" s="42">
        <f>B44+B45+B46</f>
        <v>1440</v>
      </c>
      <c r="C43" s="42">
        <f>C44+C45+C46</f>
        <v>247</v>
      </c>
      <c r="D43" s="42">
        <f>D44+D45+D46</f>
        <v>862.5500000000001</v>
      </c>
      <c r="E43" s="33">
        <f t="shared" si="0"/>
        <v>59.89930555555556</v>
      </c>
      <c r="F43" s="33">
        <f t="shared" si="1"/>
        <v>349.2105263157895</v>
      </c>
      <c r="G43" s="42">
        <f>G44+G45+G46</f>
        <v>1647.6</v>
      </c>
      <c r="H43" s="33">
        <f t="shared" si="3"/>
        <v>52.35190580237923</v>
      </c>
      <c r="I43" s="42">
        <f>I44+I45+I46</f>
        <v>554.01</v>
      </c>
    </row>
    <row r="44" spans="1:9" ht="12.75">
      <c r="A44" s="3" t="s">
        <v>112</v>
      </c>
      <c r="B44" s="35">
        <v>40</v>
      </c>
      <c r="C44" s="35">
        <v>7</v>
      </c>
      <c r="D44" s="35">
        <v>8.64</v>
      </c>
      <c r="E44" s="33">
        <f t="shared" si="0"/>
        <v>21.6</v>
      </c>
      <c r="F44" s="33">
        <f t="shared" si="1"/>
        <v>123.42857142857144</v>
      </c>
      <c r="G44" s="35">
        <v>25.9</v>
      </c>
      <c r="H44" s="33">
        <f t="shared" si="3"/>
        <v>33.35907335907336</v>
      </c>
      <c r="I44" s="35">
        <v>4.32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63.96</v>
      </c>
      <c r="E45" s="33">
        <v>0</v>
      </c>
      <c r="F45" s="33">
        <v>0</v>
      </c>
      <c r="G45" s="35">
        <v>403.5</v>
      </c>
      <c r="H45" s="33">
        <f t="shared" si="3"/>
        <v>15.851301115241636</v>
      </c>
      <c r="I45" s="35">
        <v>21.11</v>
      </c>
    </row>
    <row r="46" spans="1:9" ht="12.75">
      <c r="A46" s="48" t="s">
        <v>111</v>
      </c>
      <c r="B46" s="35">
        <v>1400</v>
      </c>
      <c r="C46" s="35">
        <v>240</v>
      </c>
      <c r="D46" s="35">
        <v>789.95</v>
      </c>
      <c r="E46" s="33">
        <f t="shared" si="0"/>
        <v>56.425000000000004</v>
      </c>
      <c r="F46" s="33">
        <f t="shared" si="1"/>
        <v>329.1458333333333</v>
      </c>
      <c r="G46" s="35">
        <v>1218.2</v>
      </c>
      <c r="H46" s="33">
        <f t="shared" si="3"/>
        <v>64.84567394516499</v>
      </c>
      <c r="I46" s="35">
        <v>528.58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2369.8</v>
      </c>
      <c r="D47" s="42">
        <f>D48+D49+D50+D51+D52+D53+D54+D56+D57+D59+D60+D55</f>
        <v>1576.9799999999998</v>
      </c>
      <c r="E47" s="33">
        <f t="shared" si="0"/>
        <v>16.852037872149435</v>
      </c>
      <c r="F47" s="33">
        <f t="shared" si="1"/>
        <v>66.5448561060005</v>
      </c>
      <c r="G47" s="42">
        <f>G48+G49+G50+G51+G52+G53+G54+G56+G57+G59+G60+G55</f>
        <v>2276.5</v>
      </c>
      <c r="H47" s="33">
        <f t="shared" si="3"/>
        <v>69.27212826707664</v>
      </c>
      <c r="I47" s="42">
        <f>I48+I49+I50+I51+I52+I53+I54+I56+I57+I59+I60</f>
        <v>561.39</v>
      </c>
    </row>
    <row r="48" spans="1:9" ht="25.5">
      <c r="A48" s="3" t="s">
        <v>18</v>
      </c>
      <c r="B48" s="35">
        <v>189</v>
      </c>
      <c r="C48" s="35">
        <v>21.1</v>
      </c>
      <c r="D48" s="35">
        <v>24.54</v>
      </c>
      <c r="E48" s="33">
        <f t="shared" si="0"/>
        <v>12.984126984126984</v>
      </c>
      <c r="F48" s="33">
        <f t="shared" si="1"/>
        <v>116.30331753554502</v>
      </c>
      <c r="G48" s="35">
        <v>21.3</v>
      </c>
      <c r="H48" s="33">
        <f t="shared" si="3"/>
        <v>115.21126760563381</v>
      </c>
      <c r="I48" s="35">
        <v>12.68</v>
      </c>
    </row>
    <row r="49" spans="1:9" ht="63.75">
      <c r="A49" s="3" t="s">
        <v>125</v>
      </c>
      <c r="B49" s="35">
        <v>279.8</v>
      </c>
      <c r="C49" s="35">
        <v>22.1</v>
      </c>
      <c r="D49" s="35">
        <v>16</v>
      </c>
      <c r="E49" s="33">
        <f t="shared" si="0"/>
        <v>5.718370264474625</v>
      </c>
      <c r="F49" s="33">
        <f t="shared" si="1"/>
        <v>72.39819004524887</v>
      </c>
      <c r="G49" s="35">
        <v>22.1</v>
      </c>
      <c r="H49" s="33">
        <f t="shared" si="3"/>
        <v>72.39819004524887</v>
      </c>
      <c r="I49" s="35">
        <v>3</v>
      </c>
    </row>
    <row r="50" spans="1:9" ht="52.5" customHeight="1">
      <c r="A50" s="5" t="s">
        <v>123</v>
      </c>
      <c r="B50" s="35">
        <v>159.1</v>
      </c>
      <c r="C50" s="35">
        <v>44.8</v>
      </c>
      <c r="D50" s="35">
        <v>11.8</v>
      </c>
      <c r="E50" s="33">
        <f t="shared" si="0"/>
        <v>7.416719044626022</v>
      </c>
      <c r="F50" s="33">
        <f t="shared" si="1"/>
        <v>26.339285714285715</v>
      </c>
      <c r="G50" s="35">
        <v>43.8</v>
      </c>
      <c r="H50" s="33">
        <f t="shared" si="3"/>
        <v>26.940639269406397</v>
      </c>
      <c r="I50" s="35">
        <v>0</v>
      </c>
    </row>
    <row r="51" spans="1:9" ht="38.25">
      <c r="A51" s="3" t="s">
        <v>19</v>
      </c>
      <c r="B51" s="35">
        <v>785.1</v>
      </c>
      <c r="C51" s="35">
        <v>115</v>
      </c>
      <c r="D51" s="35">
        <v>247.76</v>
      </c>
      <c r="E51" s="33">
        <f t="shared" si="0"/>
        <v>31.557763342249395</v>
      </c>
      <c r="F51" s="33">
        <f t="shared" si="1"/>
        <v>215.44347826086954</v>
      </c>
      <c r="G51" s="35">
        <v>122.9</v>
      </c>
      <c r="H51" s="33">
        <f t="shared" si="3"/>
        <v>201.59479251423923</v>
      </c>
      <c r="I51" s="35">
        <v>55.63</v>
      </c>
    </row>
    <row r="52" spans="1:9" ht="63.75">
      <c r="A52" s="3" t="s">
        <v>20</v>
      </c>
      <c r="B52" s="35">
        <v>2470.4</v>
      </c>
      <c r="C52" s="35">
        <v>726</v>
      </c>
      <c r="D52" s="35">
        <v>370.2</v>
      </c>
      <c r="E52" s="33">
        <f t="shared" si="0"/>
        <v>14.985427461139894</v>
      </c>
      <c r="F52" s="33">
        <f t="shared" si="1"/>
        <v>50.99173553719009</v>
      </c>
      <c r="G52" s="35">
        <v>720.6</v>
      </c>
      <c r="H52" s="33">
        <f t="shared" si="3"/>
        <v>51.37385512073271</v>
      </c>
      <c r="I52" s="35">
        <v>125.1</v>
      </c>
    </row>
    <row r="53" spans="1:9" ht="25.5">
      <c r="A53" s="3" t="s">
        <v>21</v>
      </c>
      <c r="B53" s="35">
        <v>149.7</v>
      </c>
      <c r="C53" s="35">
        <v>0</v>
      </c>
      <c r="D53" s="35">
        <v>11</v>
      </c>
      <c r="E53" s="33">
        <f t="shared" si="0"/>
        <v>7.348029392117569</v>
      </c>
      <c r="F53" s="33">
        <v>0</v>
      </c>
      <c r="G53" s="35">
        <v>0.4</v>
      </c>
      <c r="H53" s="33">
        <f t="shared" si="3"/>
        <v>2750</v>
      </c>
      <c r="I53" s="35">
        <v>3.5</v>
      </c>
    </row>
    <row r="54" spans="1:9" ht="38.25">
      <c r="A54" s="3" t="s">
        <v>22</v>
      </c>
      <c r="B54" s="35">
        <v>3</v>
      </c>
      <c r="C54" s="35">
        <v>0</v>
      </c>
      <c r="D54" s="35">
        <v>0</v>
      </c>
      <c r="E54" s="33">
        <f t="shared" si="0"/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0.3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0</v>
      </c>
      <c r="D56" s="35">
        <v>7.15</v>
      </c>
      <c r="E56" s="33">
        <f t="shared" si="0"/>
        <v>143.00000000000003</v>
      </c>
      <c r="F56" s="33">
        <v>0</v>
      </c>
      <c r="G56" s="35">
        <v>0</v>
      </c>
      <c r="H56" s="33">
        <v>0</v>
      </c>
      <c r="I56" s="35">
        <v>3.58</v>
      </c>
    </row>
    <row r="57" spans="1:9" ht="79.5" customHeight="1">
      <c r="A57" s="3" t="s">
        <v>128</v>
      </c>
      <c r="B57" s="35">
        <v>2552.5</v>
      </c>
      <c r="C57" s="35">
        <v>945.9</v>
      </c>
      <c r="D57" s="35">
        <v>386.61</v>
      </c>
      <c r="E57" s="33">
        <f t="shared" si="0"/>
        <v>15.146327130264448</v>
      </c>
      <c r="F57" s="33">
        <f t="shared" si="1"/>
        <v>40.872185220424996</v>
      </c>
      <c r="G57" s="35">
        <v>751.4</v>
      </c>
      <c r="H57" s="33">
        <f>$D:$D/$G:$G*100</f>
        <v>51.45195634815012</v>
      </c>
      <c r="I57" s="35">
        <v>152.26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11.11</v>
      </c>
      <c r="E59" s="33">
        <v>0</v>
      </c>
      <c r="F59" s="33">
        <v>0</v>
      </c>
      <c r="G59" s="35">
        <v>5.1</v>
      </c>
      <c r="H59" s="33">
        <f>$D:$D/$G:$G*100</f>
        <v>217.843137254902</v>
      </c>
      <c r="I59" s="35">
        <v>0.25</v>
      </c>
    </row>
    <row r="60" spans="1:9" ht="38.25">
      <c r="A60" s="3" t="s">
        <v>23</v>
      </c>
      <c r="B60" s="35">
        <v>2764.2</v>
      </c>
      <c r="C60" s="35">
        <v>494.9</v>
      </c>
      <c r="D60" s="35">
        <v>490.81</v>
      </c>
      <c r="E60" s="33">
        <f t="shared" si="0"/>
        <v>17.755951088922657</v>
      </c>
      <c r="F60" s="33">
        <f t="shared" si="1"/>
        <v>99.17357041826632</v>
      </c>
      <c r="G60" s="35">
        <v>588.6</v>
      </c>
      <c r="H60" s="33">
        <f aca="true" t="shared" si="4" ref="H60:H67">$D:$D/$G:$G*100</f>
        <v>83.38600067957866</v>
      </c>
      <c r="I60" s="35">
        <v>205.39</v>
      </c>
    </row>
    <row r="61" spans="1:9" ht="12.75">
      <c r="A61" s="6" t="s">
        <v>24</v>
      </c>
      <c r="B61" s="34">
        <v>0</v>
      </c>
      <c r="C61" s="34">
        <v>0</v>
      </c>
      <c r="D61" s="34">
        <v>851.02</v>
      </c>
      <c r="E61" s="33">
        <v>0</v>
      </c>
      <c r="F61" s="33">
        <v>0</v>
      </c>
      <c r="G61" s="34">
        <v>510.5</v>
      </c>
      <c r="H61" s="33">
        <f t="shared" si="4"/>
        <v>166.7032321253673</v>
      </c>
      <c r="I61" s="34">
        <v>194.71</v>
      </c>
    </row>
    <row r="62" spans="1:9" ht="12.75">
      <c r="A62" s="8" t="s">
        <v>25</v>
      </c>
      <c r="B62" s="42">
        <f>B8+B16+B21+B25+B28+B32+B35+B41+B42+B43+B61+B47</f>
        <v>414788.6999999999</v>
      </c>
      <c r="C62" s="42">
        <f>C8+C16+C21+C25+C28+C32+C35+C41+C42+C43+C61+C47</f>
        <v>82502.49</v>
      </c>
      <c r="D62" s="42">
        <f>D8+D16+D21+D25+D28+D32+D35+D41+D42+D43+D61+D47</f>
        <v>78283.04000000002</v>
      </c>
      <c r="E62" s="33">
        <f t="shared" si="0"/>
        <v>18.872992441693818</v>
      </c>
      <c r="F62" s="33">
        <f t="shared" si="1"/>
        <v>94.8856695113081</v>
      </c>
      <c r="G62" s="42">
        <f>G8+G16+G21+G25+G28+G32+G35+G41+G42+G43+G61+G47</f>
        <v>79852.5</v>
      </c>
      <c r="H62" s="33">
        <f t="shared" si="4"/>
        <v>98.034551203782</v>
      </c>
      <c r="I62" s="42">
        <f>I8+I16+I21+I25+I28+I32+I35+I41+I42+I43+I61+I47</f>
        <v>28334.630000000005</v>
      </c>
    </row>
    <row r="63" spans="1:9" ht="12.75">
      <c r="A63" s="8" t="s">
        <v>26</v>
      </c>
      <c r="B63" s="42">
        <f>B64+B69</f>
        <v>1358520.2999999998</v>
      </c>
      <c r="C63" s="42">
        <f>C64+C69</f>
        <v>242948.54999999996</v>
      </c>
      <c r="D63" s="42">
        <f>D64+D69</f>
        <v>221146.31</v>
      </c>
      <c r="E63" s="33">
        <f t="shared" si="0"/>
        <v>16.27846930222537</v>
      </c>
      <c r="F63" s="33">
        <f t="shared" si="1"/>
        <v>91.02598471981003</v>
      </c>
      <c r="G63" s="42">
        <f>G64+G69</f>
        <v>239292.7</v>
      </c>
      <c r="H63" s="33">
        <f t="shared" si="4"/>
        <v>92.41665541823882</v>
      </c>
      <c r="I63" s="42">
        <f>I64+I69</f>
        <v>85978.41</v>
      </c>
    </row>
    <row r="64" spans="1:9" ht="25.5">
      <c r="A64" s="8" t="s">
        <v>27</v>
      </c>
      <c r="B64" s="42">
        <f>B65+B66+B67+B68</f>
        <v>1362361.9</v>
      </c>
      <c r="C64" s="42">
        <f>C65+C66+C67+C68</f>
        <v>246790.14999999997</v>
      </c>
      <c r="D64" s="42">
        <f>D65+D66+D67+D68</f>
        <v>225219.26</v>
      </c>
      <c r="E64" s="33">
        <f t="shared" si="0"/>
        <v>16.531529544389052</v>
      </c>
      <c r="F64" s="33">
        <f t="shared" si="1"/>
        <v>91.25942019971221</v>
      </c>
      <c r="G64" s="42">
        <f>G65+G66+G67+G68</f>
        <v>242836.5</v>
      </c>
      <c r="H64" s="33">
        <f t="shared" si="4"/>
        <v>92.74522569712543</v>
      </c>
      <c r="I64" s="42">
        <f>I65+I66+I67+I68</f>
        <v>83967.79000000001</v>
      </c>
    </row>
    <row r="65" spans="1:9" ht="12.75">
      <c r="A65" s="3" t="s">
        <v>28</v>
      </c>
      <c r="B65" s="35">
        <v>245447.3</v>
      </c>
      <c r="C65" s="35">
        <v>78557.2</v>
      </c>
      <c r="D65" s="35">
        <v>78557.2</v>
      </c>
      <c r="E65" s="33">
        <f t="shared" si="0"/>
        <v>32.00572994691732</v>
      </c>
      <c r="F65" s="33">
        <f t="shared" si="1"/>
        <v>100</v>
      </c>
      <c r="G65" s="35">
        <v>92952.8</v>
      </c>
      <c r="H65" s="33">
        <f t="shared" si="4"/>
        <v>84.51300014631082</v>
      </c>
      <c r="I65" s="35">
        <v>25420.5</v>
      </c>
    </row>
    <row r="66" spans="1:9" ht="12.75">
      <c r="A66" s="3" t="s">
        <v>29</v>
      </c>
      <c r="B66" s="35">
        <v>251594</v>
      </c>
      <c r="C66" s="35">
        <v>21100.59</v>
      </c>
      <c r="D66" s="35">
        <v>1155.42</v>
      </c>
      <c r="E66" s="33">
        <f t="shared" si="0"/>
        <v>0.45923988648377945</v>
      </c>
      <c r="F66" s="33">
        <f t="shared" si="1"/>
        <v>5.475771056638701</v>
      </c>
      <c r="G66" s="35">
        <v>36877</v>
      </c>
      <c r="H66" s="33">
        <f t="shared" si="4"/>
        <v>3.1331724381050523</v>
      </c>
      <c r="I66" s="35">
        <v>1155.42</v>
      </c>
    </row>
    <row r="67" spans="1:9" ht="12.75">
      <c r="A67" s="3" t="s">
        <v>30</v>
      </c>
      <c r="B67" s="35">
        <v>865312.2</v>
      </c>
      <c r="C67" s="35">
        <v>147132.36</v>
      </c>
      <c r="D67" s="35">
        <v>145506.64</v>
      </c>
      <c r="E67" s="33">
        <f t="shared" si="0"/>
        <v>16.815507743910235</v>
      </c>
      <c r="F67" s="33">
        <f t="shared" si="1"/>
        <v>98.89506292157621</v>
      </c>
      <c r="G67" s="35">
        <v>113006.7</v>
      </c>
      <c r="H67" s="33">
        <f t="shared" si="4"/>
        <v>128.75930365190737</v>
      </c>
      <c r="I67" s="35">
        <v>57391.87</v>
      </c>
    </row>
    <row r="68" spans="1:9" ht="24.75" customHeight="1">
      <c r="A68" s="3" t="s">
        <v>31</v>
      </c>
      <c r="B68" s="35">
        <v>8.4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-4072.95</v>
      </c>
      <c r="E69" s="33">
        <f t="shared" si="0"/>
        <v>106.0222303206997</v>
      </c>
      <c r="F69" s="33">
        <f t="shared" si="1"/>
        <v>106.0222303206997</v>
      </c>
      <c r="G69" s="34">
        <v>-3543.8</v>
      </c>
      <c r="H69" s="33">
        <f>$D:$D/$G:$G*100</f>
        <v>114.93171172188046</v>
      </c>
      <c r="I69" s="34">
        <v>2010.62</v>
      </c>
    </row>
    <row r="70" spans="1:9" ht="12.75">
      <c r="A70" s="6" t="s">
        <v>32</v>
      </c>
      <c r="B70" s="42">
        <f>B63+B62</f>
        <v>1773308.9999999998</v>
      </c>
      <c r="C70" s="42">
        <f>C63+C62</f>
        <v>325451.04</v>
      </c>
      <c r="D70" s="42">
        <f>D63+D62</f>
        <v>299429.35000000003</v>
      </c>
      <c r="E70" s="33">
        <f t="shared" si="0"/>
        <v>16.88534541921346</v>
      </c>
      <c r="F70" s="33">
        <f t="shared" si="1"/>
        <v>92.00442253925509</v>
      </c>
      <c r="G70" s="42">
        <f>G63+G62</f>
        <v>319145.2</v>
      </c>
      <c r="H70" s="33">
        <f>$D:$D/$G:$G*100</f>
        <v>93.82229467966306</v>
      </c>
      <c r="I70" s="42">
        <f>I63+I62</f>
        <v>114313.04000000001</v>
      </c>
    </row>
    <row r="71" spans="1:9" ht="12.75">
      <c r="A71" s="66" t="s">
        <v>34</v>
      </c>
      <c r="B71" s="67"/>
      <c r="C71" s="67"/>
      <c r="D71" s="67"/>
      <c r="E71" s="67"/>
      <c r="F71" s="67"/>
      <c r="G71" s="67"/>
      <c r="H71" s="67"/>
      <c r="I71" s="68"/>
    </row>
    <row r="72" spans="1:9" ht="12.75">
      <c r="A72" s="13" t="s">
        <v>35</v>
      </c>
      <c r="B72" s="42">
        <f>B73+B74+B75+B76+B77+B78+B79+B80</f>
        <v>88398.5</v>
      </c>
      <c r="C72" s="42">
        <f>C73+C74+C75+C76+C77+C78+C79+C80</f>
        <v>18998.1</v>
      </c>
      <c r="D72" s="42">
        <f>D73+D74+D75+D76+D77+D78+D79+D80</f>
        <v>18126.199999999997</v>
      </c>
      <c r="E72" s="33">
        <f>$D:$D/$B:$B*100</f>
        <v>20.505099068423103</v>
      </c>
      <c r="F72" s="33">
        <f>$D:$D/$C:$C*100</f>
        <v>95.41059369094803</v>
      </c>
      <c r="G72" s="42">
        <f>G73+G74+G75+G76+G77+G78+G79+G80</f>
        <v>13275.481</v>
      </c>
      <c r="H72" s="33">
        <f>$D:$D/$G:$G*100</f>
        <v>136.53893218633658</v>
      </c>
      <c r="I72" s="42">
        <f>I73+I74+I75+I76+I77+I78+I79+I80</f>
        <v>6753.6</v>
      </c>
    </row>
    <row r="73" spans="1:9" ht="14.25" customHeight="1">
      <c r="A73" s="14" t="s">
        <v>36</v>
      </c>
      <c r="B73" s="43">
        <v>1278.6</v>
      </c>
      <c r="C73" s="43">
        <v>277.8</v>
      </c>
      <c r="D73" s="43">
        <v>277.8</v>
      </c>
      <c r="E73" s="36">
        <f>$D:$D/$B:$B*100</f>
        <v>21.726888784608168</v>
      </c>
      <c r="F73" s="36">
        <f>$D:$D/$C:$C*100</f>
        <v>100</v>
      </c>
      <c r="G73" s="43">
        <v>0</v>
      </c>
      <c r="H73" s="36">
        <v>0</v>
      </c>
      <c r="I73" s="43">
        <f>D73-Февраль!D72</f>
        <v>106.9</v>
      </c>
    </row>
    <row r="74" spans="1:9" ht="12.75">
      <c r="A74" s="14" t="s">
        <v>37</v>
      </c>
      <c r="B74" s="43">
        <v>5837.1</v>
      </c>
      <c r="C74" s="43">
        <v>1038.6</v>
      </c>
      <c r="D74" s="43">
        <v>739.1</v>
      </c>
      <c r="E74" s="36">
        <f>$D:$D/$B:$B*100</f>
        <v>12.662109609223757</v>
      </c>
      <c r="F74" s="36">
        <f>$D:$D/$C:$C*100</f>
        <v>71.16310417870211</v>
      </c>
      <c r="G74" s="43">
        <v>970.918</v>
      </c>
      <c r="H74" s="36">
        <f>$D:$D/$G:$G*100</f>
        <v>76.12383332063058</v>
      </c>
      <c r="I74" s="43">
        <f>D74-Февраль!D73</f>
        <v>291.1</v>
      </c>
    </row>
    <row r="75" spans="1:9" ht="25.5">
      <c r="A75" s="14" t="s">
        <v>38</v>
      </c>
      <c r="B75" s="43">
        <v>35995.9</v>
      </c>
      <c r="C75" s="43">
        <v>8119.8</v>
      </c>
      <c r="D75" s="43">
        <v>7664.6</v>
      </c>
      <c r="E75" s="36">
        <f>$D:$D/$B:$B*100</f>
        <v>21.292980589456022</v>
      </c>
      <c r="F75" s="36">
        <f>$D:$D/$C:$C*100</f>
        <v>94.393950589916</v>
      </c>
      <c r="G75" s="43">
        <v>7805.62</v>
      </c>
      <c r="H75" s="36">
        <f>$D:$D/$G:$G*100</f>
        <v>98.19335299438097</v>
      </c>
      <c r="I75" s="43">
        <f>D75-Февраль!D74</f>
        <v>2545.3</v>
      </c>
    </row>
    <row r="76" spans="1:9" ht="12.75">
      <c r="A76" s="14" t="s">
        <v>84</v>
      </c>
      <c r="B76" s="35">
        <v>10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D76-Февраль!D75</f>
        <v>0</v>
      </c>
    </row>
    <row r="77" spans="1:9" ht="25.5">
      <c r="A77" s="3" t="s">
        <v>39</v>
      </c>
      <c r="B77" s="43">
        <v>10286.7</v>
      </c>
      <c r="C77" s="43">
        <v>2772.9</v>
      </c>
      <c r="D77" s="43">
        <v>2769.3</v>
      </c>
      <c r="E77" s="36">
        <f>$D:$D/$B:$B*100</f>
        <v>26.921170054536443</v>
      </c>
      <c r="F77" s="36">
        <f>$D:$D/$C:$C*100</f>
        <v>99.87017202207076</v>
      </c>
      <c r="G77" s="43">
        <v>2386.91</v>
      </c>
      <c r="H77" s="36">
        <f>$D:$D/$G:$G*100</f>
        <v>116.0202940203024</v>
      </c>
      <c r="I77" s="43">
        <f>D77-Февраль!D76</f>
        <v>968.1000000000001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D78-Февраль!D77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D79-Февраль!D78</f>
        <v>0</v>
      </c>
    </row>
    <row r="80" spans="1:9" ht="12.75">
      <c r="A80" s="3" t="s">
        <v>42</v>
      </c>
      <c r="B80" s="43">
        <v>34690.2</v>
      </c>
      <c r="C80" s="43">
        <v>6789</v>
      </c>
      <c r="D80" s="43">
        <v>6675.4</v>
      </c>
      <c r="E80" s="36">
        <f>$D:$D/$B:$B*100</f>
        <v>19.242898570777914</v>
      </c>
      <c r="F80" s="36">
        <f>$D:$D/$C:$C*100</f>
        <v>98.3267049639122</v>
      </c>
      <c r="G80" s="43">
        <v>2112.033</v>
      </c>
      <c r="H80" s="36">
        <f>$D:$D/$G:$G*100</f>
        <v>316.0651372398064</v>
      </c>
      <c r="I80" s="43">
        <f>D80-Февраль!D79</f>
        <v>2842.2</v>
      </c>
    </row>
    <row r="81" spans="1:9" ht="12.75">
      <c r="A81" s="13" t="s">
        <v>43</v>
      </c>
      <c r="B81" s="34">
        <v>263.7</v>
      </c>
      <c r="C81" s="34">
        <v>54.1</v>
      </c>
      <c r="D81" s="34">
        <v>49.9</v>
      </c>
      <c r="E81" s="33">
        <f>$D:$D/$B:$B*100</f>
        <v>18.923018581721653</v>
      </c>
      <c r="F81" s="33">
        <f>$D:$D/$C:$C*100</f>
        <v>92.23659889094269</v>
      </c>
      <c r="G81" s="34">
        <v>41.039</v>
      </c>
      <c r="H81" s="33">
        <f>$D:$D/$G:$G*100</f>
        <v>121.59165671678159</v>
      </c>
      <c r="I81" s="42">
        <f>D81-Февраль!D80</f>
        <v>21.7</v>
      </c>
    </row>
    <row r="82" spans="1:9" ht="25.5">
      <c r="A82" s="15" t="s">
        <v>44</v>
      </c>
      <c r="B82" s="34">
        <v>2045.5</v>
      </c>
      <c r="C82" s="34">
        <v>495.7</v>
      </c>
      <c r="D82" s="34">
        <v>397.7</v>
      </c>
      <c r="E82" s="33">
        <f>$D:$D/$B:$B*100</f>
        <v>19.44267905157663</v>
      </c>
      <c r="F82" s="33">
        <f>$D:$D/$C:$C*100</f>
        <v>80.22997780915877</v>
      </c>
      <c r="G82" s="34">
        <v>449.713</v>
      </c>
      <c r="H82" s="33">
        <f>$D:$D/$G:$G*100</f>
        <v>88.4341791320242</v>
      </c>
      <c r="I82" s="42">
        <f>D82-Февраль!D81</f>
        <v>176.29999999999998</v>
      </c>
    </row>
    <row r="83" spans="1:9" ht="12.75">
      <c r="A83" s="13" t="s">
        <v>45</v>
      </c>
      <c r="B83" s="42">
        <f>B84+B85+B86+B87+B88</f>
        <v>145976.9</v>
      </c>
      <c r="C83" s="42">
        <f>C84+C85+C86+C87+C88</f>
        <v>33464</v>
      </c>
      <c r="D83" s="42">
        <f>D84+D85+D86+D87+D88</f>
        <v>9097.099999999999</v>
      </c>
      <c r="E83" s="33">
        <f>$D:$D/$B:$B*100</f>
        <v>6.231876413322929</v>
      </c>
      <c r="F83" s="33">
        <f>$D:$D/$C:$C*100</f>
        <v>27.184735835524737</v>
      </c>
      <c r="G83" s="42">
        <f>G84+G85+G86+G87+G88</f>
        <v>11220.02</v>
      </c>
      <c r="H83" s="33">
        <f>$D:$D/$G:$G*100</f>
        <v>81.07917811198196</v>
      </c>
      <c r="I83" s="42">
        <f>D83-Февраль!D82</f>
        <v>4885.499999999998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D84-Февраль!D83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D85-Февраль!D84</f>
        <v>0</v>
      </c>
    </row>
    <row r="86" spans="1:9" ht="12.75">
      <c r="A86" s="14" t="s">
        <v>46</v>
      </c>
      <c r="B86" s="43">
        <v>15228</v>
      </c>
      <c r="C86" s="43">
        <v>2496.4</v>
      </c>
      <c r="D86" s="43">
        <v>2495.6</v>
      </c>
      <c r="E86" s="36">
        <f aca="true" t="shared" si="5" ref="E86:E111">$D:$D/$B:$B*100</f>
        <v>16.38823220383504</v>
      </c>
      <c r="F86" s="36">
        <f aca="true" t="shared" si="6" ref="F86:F101">$D:$D/$C:$C*100</f>
        <v>99.9679538535491</v>
      </c>
      <c r="G86" s="43">
        <v>2098.82</v>
      </c>
      <c r="H86" s="36">
        <f>$D:$D/$G:$G*100</f>
        <v>118.90490847237972</v>
      </c>
      <c r="I86" s="43">
        <f>D86-Февраль!D85</f>
        <v>1206.1999999999998</v>
      </c>
    </row>
    <row r="87" spans="1:9" ht="12.75">
      <c r="A87" s="16" t="s">
        <v>89</v>
      </c>
      <c r="B87" s="35">
        <v>119365.3</v>
      </c>
      <c r="C87" s="35">
        <v>28650.4</v>
      </c>
      <c r="D87" s="35">
        <v>4375.3</v>
      </c>
      <c r="E87" s="36">
        <f t="shared" si="5"/>
        <v>3.665470618345533</v>
      </c>
      <c r="F87" s="36">
        <f t="shared" si="6"/>
        <v>15.271340016195238</v>
      </c>
      <c r="G87" s="35">
        <v>7030.1</v>
      </c>
      <c r="H87" s="36">
        <f>$D:$D/$G:$G*100</f>
        <v>62.23666804170638</v>
      </c>
      <c r="I87" s="43">
        <f>D87-Февраль!D86</f>
        <v>2979.1000000000004</v>
      </c>
    </row>
    <row r="88" spans="1:9" ht="12.75">
      <c r="A88" s="14" t="s">
        <v>47</v>
      </c>
      <c r="B88" s="43">
        <v>11383.6</v>
      </c>
      <c r="C88" s="43">
        <v>2317.2</v>
      </c>
      <c r="D88" s="43">
        <v>2226.2</v>
      </c>
      <c r="E88" s="36">
        <f t="shared" si="5"/>
        <v>19.556203661407636</v>
      </c>
      <c r="F88" s="36">
        <f t="shared" si="6"/>
        <v>96.0728465389263</v>
      </c>
      <c r="G88" s="43">
        <v>2091.1</v>
      </c>
      <c r="H88" s="36">
        <f>$D:$D/$G:$G*100</f>
        <v>106.46071445650614</v>
      </c>
      <c r="I88" s="43">
        <f>D88-Февраль!D87</f>
        <v>700.1999999999998</v>
      </c>
    </row>
    <row r="89" spans="1:9" ht="12.75">
      <c r="A89" s="13" t="s">
        <v>48</v>
      </c>
      <c r="B89" s="42">
        <f>B90+B91+B92+B93</f>
        <v>93526.90000000001</v>
      </c>
      <c r="C89" s="42">
        <f>C90+C91+C92+C93</f>
        <v>11436.8</v>
      </c>
      <c r="D89" s="42">
        <f>D90+D91+D92+D93</f>
        <v>8063.900000000001</v>
      </c>
      <c r="E89" s="33">
        <f t="shared" si="5"/>
        <v>8.622011421313012</v>
      </c>
      <c r="F89" s="33">
        <f t="shared" si="6"/>
        <v>70.5083589815333</v>
      </c>
      <c r="G89" s="42">
        <f>G90+G91+G92+G93</f>
        <v>35729.893</v>
      </c>
      <c r="H89" s="33">
        <f>$D:$D/$G:$G*100</f>
        <v>22.569057231713515</v>
      </c>
      <c r="I89" s="42">
        <f>D89-Февраль!D88</f>
        <v>3529.3</v>
      </c>
    </row>
    <row r="90" spans="1:9" ht="12.75" hidden="1">
      <c r="A90" s="14" t="s">
        <v>49</v>
      </c>
      <c r="B90" s="43"/>
      <c r="C90" s="43"/>
      <c r="D90" s="43"/>
      <c r="E90" s="36" t="e">
        <f t="shared" si="5"/>
        <v>#DIV/0!</v>
      </c>
      <c r="F90" s="36" t="e">
        <f t="shared" si="6"/>
        <v>#DIV/0!</v>
      </c>
      <c r="G90" s="43">
        <v>27000</v>
      </c>
      <c r="H90" s="36">
        <v>0</v>
      </c>
      <c r="I90" s="43">
        <f>D90-Февраль!D89</f>
        <v>0</v>
      </c>
    </row>
    <row r="91" spans="1:9" ht="12.75">
      <c r="A91" s="14" t="s">
        <v>50</v>
      </c>
      <c r="B91" s="43">
        <v>41201.7</v>
      </c>
      <c r="C91" s="43">
        <v>405.7</v>
      </c>
      <c r="D91" s="43">
        <v>405.7</v>
      </c>
      <c r="E91" s="36">
        <f t="shared" si="5"/>
        <v>0.9846681083547524</v>
      </c>
      <c r="F91" s="36">
        <f t="shared" si="6"/>
        <v>100</v>
      </c>
      <c r="G91" s="43">
        <v>2.28</v>
      </c>
      <c r="H91" s="36">
        <v>0</v>
      </c>
      <c r="I91" s="43">
        <f>D91-Февраль!D90</f>
        <v>405.7</v>
      </c>
    </row>
    <row r="92" spans="1:9" ht="12.75">
      <c r="A92" s="14" t="s">
        <v>51</v>
      </c>
      <c r="B92" s="43">
        <v>36675.9</v>
      </c>
      <c r="C92" s="43">
        <v>7064.7</v>
      </c>
      <c r="D92" s="43">
        <v>4034.9</v>
      </c>
      <c r="E92" s="36">
        <f t="shared" si="5"/>
        <v>11.001502348953945</v>
      </c>
      <c r="F92" s="36">
        <f t="shared" si="6"/>
        <v>57.11353631435164</v>
      </c>
      <c r="G92" s="43">
        <v>4031.043</v>
      </c>
      <c r="H92" s="36">
        <f aca="true" t="shared" si="7" ref="H92:H101">$D:$D/$G:$G*100</f>
        <v>100.0956824325615</v>
      </c>
      <c r="I92" s="43">
        <f>D92-Февраль!D91</f>
        <v>1735</v>
      </c>
    </row>
    <row r="93" spans="1:9" ht="12.75">
      <c r="A93" s="14" t="s">
        <v>52</v>
      </c>
      <c r="B93" s="43">
        <v>15649.3</v>
      </c>
      <c r="C93" s="43">
        <v>3966.4</v>
      </c>
      <c r="D93" s="43">
        <v>3623.3</v>
      </c>
      <c r="E93" s="36">
        <f t="shared" si="5"/>
        <v>23.153112279782484</v>
      </c>
      <c r="F93" s="36">
        <f t="shared" si="6"/>
        <v>91.34983864461476</v>
      </c>
      <c r="G93" s="43">
        <v>4696.57</v>
      </c>
      <c r="H93" s="36">
        <f t="shared" si="7"/>
        <v>77.14779083458781</v>
      </c>
      <c r="I93" s="43">
        <f>D93-Февраль!D92</f>
        <v>1388.6000000000004</v>
      </c>
    </row>
    <row r="94" spans="1:9" ht="12.75">
      <c r="A94" s="17" t="s">
        <v>53</v>
      </c>
      <c r="B94" s="42">
        <f>B95+B96+B97+B98</f>
        <v>1086223.9</v>
      </c>
      <c r="C94" s="42">
        <f>C95+C96+C97+C98</f>
        <v>215614.02</v>
      </c>
      <c r="D94" s="42">
        <f>D95+D96+D97+D98</f>
        <v>207803.99999999997</v>
      </c>
      <c r="E94" s="33">
        <f t="shared" si="5"/>
        <v>19.13086243084874</v>
      </c>
      <c r="F94" s="33">
        <f t="shared" si="6"/>
        <v>96.37777728925047</v>
      </c>
      <c r="G94" s="42">
        <f>G95+G96+G97+G98</f>
        <v>185166.64</v>
      </c>
      <c r="H94" s="33">
        <f t="shared" si="7"/>
        <v>112.22539870032742</v>
      </c>
      <c r="I94" s="42">
        <f>D94-Февраль!D93</f>
        <v>86580.39999999998</v>
      </c>
    </row>
    <row r="95" spans="1:9" ht="12.75">
      <c r="A95" s="14" t="s">
        <v>54</v>
      </c>
      <c r="B95" s="43">
        <v>421370</v>
      </c>
      <c r="C95" s="43">
        <v>83143.82</v>
      </c>
      <c r="D95" s="43">
        <v>80694.9</v>
      </c>
      <c r="E95" s="36">
        <f t="shared" si="5"/>
        <v>19.15060398224838</v>
      </c>
      <c r="F95" s="36">
        <f t="shared" si="6"/>
        <v>97.05459768386872</v>
      </c>
      <c r="G95" s="43">
        <v>71823.3</v>
      </c>
      <c r="H95" s="36">
        <f t="shared" si="7"/>
        <v>112.35198048544135</v>
      </c>
      <c r="I95" s="43">
        <f>D95-Февраль!D94</f>
        <v>34027.2</v>
      </c>
    </row>
    <row r="96" spans="1:9" ht="12.75">
      <c r="A96" s="14" t="s">
        <v>55</v>
      </c>
      <c r="B96" s="43">
        <v>597538.8</v>
      </c>
      <c r="C96" s="43">
        <v>116990.6</v>
      </c>
      <c r="D96" s="43">
        <v>112994.7</v>
      </c>
      <c r="E96" s="36">
        <f t="shared" si="5"/>
        <v>18.910018897517617</v>
      </c>
      <c r="F96" s="36">
        <f t="shared" si="6"/>
        <v>96.58442644109869</v>
      </c>
      <c r="G96" s="43">
        <v>101417.67</v>
      </c>
      <c r="H96" s="36">
        <f t="shared" si="7"/>
        <v>111.41520013228462</v>
      </c>
      <c r="I96" s="43">
        <f>D96-Февраль!D95</f>
        <v>44498.59999999999</v>
      </c>
    </row>
    <row r="97" spans="1:9" ht="12.75">
      <c r="A97" s="14" t="s">
        <v>56</v>
      </c>
      <c r="B97" s="43">
        <v>22148.2</v>
      </c>
      <c r="C97" s="43">
        <v>7156.3</v>
      </c>
      <c r="D97" s="43">
        <v>5847.8</v>
      </c>
      <c r="E97" s="36">
        <f t="shared" si="5"/>
        <v>26.403048554735825</v>
      </c>
      <c r="F97" s="36">
        <f t="shared" si="6"/>
        <v>81.7154115953775</v>
      </c>
      <c r="G97" s="43">
        <v>2866.94</v>
      </c>
      <c r="H97" s="36">
        <f t="shared" si="7"/>
        <v>203.9735746126532</v>
      </c>
      <c r="I97" s="43">
        <f>D97-Февраль!D96</f>
        <v>4440.4</v>
      </c>
    </row>
    <row r="98" spans="1:9" ht="12.75">
      <c r="A98" s="14" t="s">
        <v>57</v>
      </c>
      <c r="B98" s="43">
        <v>45166.9</v>
      </c>
      <c r="C98" s="43">
        <v>8323.3</v>
      </c>
      <c r="D98" s="35">
        <v>8266.6</v>
      </c>
      <c r="E98" s="36">
        <f t="shared" si="5"/>
        <v>18.30234087351578</v>
      </c>
      <c r="F98" s="36">
        <f t="shared" si="6"/>
        <v>99.31877981089234</v>
      </c>
      <c r="G98" s="35">
        <v>9058.73</v>
      </c>
      <c r="H98" s="36">
        <f t="shared" si="7"/>
        <v>91.25561750929766</v>
      </c>
      <c r="I98" s="43">
        <f>D98-Февраль!D97</f>
        <v>3614.2000000000007</v>
      </c>
    </row>
    <row r="99" spans="1:9" ht="25.5">
      <c r="A99" s="17" t="s">
        <v>58</v>
      </c>
      <c r="B99" s="42">
        <f>B100+B101</f>
        <v>204591.4</v>
      </c>
      <c r="C99" s="42">
        <f>C100+C101</f>
        <v>17929.2</v>
      </c>
      <c r="D99" s="42">
        <f>D100+D101</f>
        <v>16995.8</v>
      </c>
      <c r="E99" s="33">
        <f t="shared" si="5"/>
        <v>8.307191797895708</v>
      </c>
      <c r="F99" s="33">
        <f t="shared" si="6"/>
        <v>94.79396738281685</v>
      </c>
      <c r="G99" s="42">
        <f>G100+G101</f>
        <v>19208.988999999998</v>
      </c>
      <c r="H99" s="33">
        <f t="shared" si="7"/>
        <v>88.47836812234107</v>
      </c>
      <c r="I99" s="42">
        <f>D99-Февраль!D98</f>
        <v>7066.700000000001</v>
      </c>
    </row>
    <row r="100" spans="1:9" ht="12.75">
      <c r="A100" s="14" t="s">
        <v>59</v>
      </c>
      <c r="B100" s="43">
        <v>201670</v>
      </c>
      <c r="C100" s="43">
        <v>17317</v>
      </c>
      <c r="D100" s="43">
        <v>16412.1</v>
      </c>
      <c r="E100" s="36">
        <f t="shared" si="5"/>
        <v>8.13809689096048</v>
      </c>
      <c r="F100" s="36">
        <f t="shared" si="6"/>
        <v>94.77449904717906</v>
      </c>
      <c r="G100" s="43">
        <v>16716.049</v>
      </c>
      <c r="H100" s="36">
        <f t="shared" si="7"/>
        <v>98.18169353296344</v>
      </c>
      <c r="I100" s="43">
        <f>D100-Февраль!D99</f>
        <v>6802.299999999999</v>
      </c>
    </row>
    <row r="101" spans="1:9" ht="25.5">
      <c r="A101" s="14" t="s">
        <v>60</v>
      </c>
      <c r="B101" s="43">
        <v>2921.4</v>
      </c>
      <c r="C101" s="43">
        <v>612.2</v>
      </c>
      <c r="D101" s="43">
        <v>583.7</v>
      </c>
      <c r="E101" s="36">
        <f t="shared" si="5"/>
        <v>19.980146505100297</v>
      </c>
      <c r="F101" s="36">
        <f t="shared" si="6"/>
        <v>95.34465860829793</v>
      </c>
      <c r="G101" s="43">
        <v>2492.94</v>
      </c>
      <c r="H101" s="36">
        <f t="shared" si="7"/>
        <v>23.414121479056856</v>
      </c>
      <c r="I101" s="43">
        <f>D101-Февраль!D100</f>
        <v>264.40000000000003</v>
      </c>
    </row>
    <row r="102" spans="1:9" ht="12.75">
      <c r="A102" s="17" t="s">
        <v>116</v>
      </c>
      <c r="B102" s="42">
        <f>B103</f>
        <v>44.8</v>
      </c>
      <c r="C102" s="42">
        <f>C103</f>
        <v>0</v>
      </c>
      <c r="D102" s="42">
        <f>D103</f>
        <v>0</v>
      </c>
      <c r="E102" s="33">
        <f t="shared" si="5"/>
        <v>0</v>
      </c>
      <c r="F102" s="33">
        <v>0</v>
      </c>
      <c r="G102" s="42">
        <f>G103</f>
        <v>0</v>
      </c>
      <c r="H102" s="33">
        <v>0</v>
      </c>
      <c r="I102" s="43">
        <f>D102-Февраль!D101</f>
        <v>0</v>
      </c>
    </row>
    <row r="103" spans="1:9" ht="12.75">
      <c r="A103" s="14" t="s">
        <v>117</v>
      </c>
      <c r="B103" s="43">
        <v>44.8</v>
      </c>
      <c r="C103" s="43">
        <v>0</v>
      </c>
      <c r="D103" s="43">
        <v>0</v>
      </c>
      <c r="E103" s="36">
        <f t="shared" si="5"/>
        <v>0</v>
      </c>
      <c r="F103" s="36">
        <v>0</v>
      </c>
      <c r="G103" s="43">
        <v>0</v>
      </c>
      <c r="H103" s="36">
        <v>0</v>
      </c>
      <c r="I103" s="43">
        <f>D103-Февраль!D102</f>
        <v>0</v>
      </c>
    </row>
    <row r="104" spans="1:9" ht="12.75">
      <c r="A104" s="17" t="s">
        <v>61</v>
      </c>
      <c r="B104" s="42">
        <f>B105+B106+B107+B108+B109</f>
        <v>132205.3</v>
      </c>
      <c r="C104" s="42">
        <f>C105+C106+C107+C108+C109</f>
        <v>19957.5</v>
      </c>
      <c r="D104" s="42">
        <f>D105+D106+D107+D108+D109</f>
        <v>19039.3</v>
      </c>
      <c r="E104" s="33">
        <f t="shared" si="5"/>
        <v>14.401313714351845</v>
      </c>
      <c r="F104" s="33">
        <f aca="true" t="shared" si="8" ref="F104:F111">$D:$D/$C:$C*100</f>
        <v>95.39922334961794</v>
      </c>
      <c r="G104" s="42">
        <f>G105+G106+G107+G108+G109</f>
        <v>17580.2</v>
      </c>
      <c r="H104" s="33">
        <f>$D:$D/$G:$G*100</f>
        <v>108.29967804689366</v>
      </c>
      <c r="I104" s="42">
        <f>D104-Февраль!D103</f>
        <v>7220.700000000001</v>
      </c>
    </row>
    <row r="105" spans="1:9" ht="12.75">
      <c r="A105" s="14" t="s">
        <v>62</v>
      </c>
      <c r="B105" s="43">
        <v>800</v>
      </c>
      <c r="C105" s="43">
        <v>121.2</v>
      </c>
      <c r="D105" s="43">
        <v>108.4</v>
      </c>
      <c r="E105" s="36">
        <f t="shared" si="5"/>
        <v>13.55</v>
      </c>
      <c r="F105" s="36">
        <f t="shared" si="8"/>
        <v>89.43894389438944</v>
      </c>
      <c r="G105" s="43">
        <v>104.9</v>
      </c>
      <c r="H105" s="36">
        <f>$D:$D/$G:$G*100</f>
        <v>103.33651096282172</v>
      </c>
      <c r="I105" s="43">
        <f>D105-Февраль!D104</f>
        <v>50.60000000000001</v>
      </c>
    </row>
    <row r="106" spans="1:9" ht="12.75">
      <c r="A106" s="14" t="s">
        <v>63</v>
      </c>
      <c r="B106" s="43">
        <v>49205.1</v>
      </c>
      <c r="C106" s="43">
        <v>9102.9</v>
      </c>
      <c r="D106" s="43">
        <v>8868.7</v>
      </c>
      <c r="E106" s="36">
        <f t="shared" si="5"/>
        <v>18.023944672401846</v>
      </c>
      <c r="F106" s="36">
        <f t="shared" si="8"/>
        <v>97.42719353173166</v>
      </c>
      <c r="G106" s="43">
        <v>8730.2</v>
      </c>
      <c r="H106" s="36">
        <f>$D:$D/$G:$G*100</f>
        <v>101.58644704588669</v>
      </c>
      <c r="I106" s="43">
        <f>D106-Февраль!D105</f>
        <v>3210.1000000000004</v>
      </c>
    </row>
    <row r="107" spans="1:9" ht="12.75">
      <c r="A107" s="14" t="s">
        <v>64</v>
      </c>
      <c r="B107" s="43">
        <v>25561.3</v>
      </c>
      <c r="C107" s="43">
        <v>4590.2</v>
      </c>
      <c r="D107" s="43">
        <v>4590.2</v>
      </c>
      <c r="E107" s="36">
        <f t="shared" si="5"/>
        <v>17.957615614229322</v>
      </c>
      <c r="F107" s="36">
        <f t="shared" si="8"/>
        <v>100</v>
      </c>
      <c r="G107" s="43">
        <v>3492.1</v>
      </c>
      <c r="H107" s="36">
        <f>$D:$D/$G:$G*100</f>
        <v>131.4452621631683</v>
      </c>
      <c r="I107" s="43">
        <f>D107-Февраль!D106</f>
        <v>1736.1</v>
      </c>
    </row>
    <row r="108" spans="1:9" ht="12.75">
      <c r="A108" s="14" t="s">
        <v>65</v>
      </c>
      <c r="B108" s="35">
        <v>31005</v>
      </c>
      <c r="C108" s="35">
        <v>1400.9</v>
      </c>
      <c r="D108" s="35">
        <v>801.6</v>
      </c>
      <c r="E108" s="36">
        <f t="shared" si="5"/>
        <v>2.5853894533139816</v>
      </c>
      <c r="F108" s="36">
        <f t="shared" si="8"/>
        <v>57.22035834106646</v>
      </c>
      <c r="G108" s="35">
        <v>555.8</v>
      </c>
      <c r="H108" s="36">
        <v>0</v>
      </c>
      <c r="I108" s="43">
        <f>D108-Февраль!D107</f>
        <v>425.20000000000005</v>
      </c>
    </row>
    <row r="109" spans="1:9" ht="12.75">
      <c r="A109" s="14" t="s">
        <v>66</v>
      </c>
      <c r="B109" s="43">
        <v>25633.9</v>
      </c>
      <c r="C109" s="43">
        <v>4742.3</v>
      </c>
      <c r="D109" s="43">
        <v>4670.4</v>
      </c>
      <c r="E109" s="36">
        <f t="shared" si="5"/>
        <v>18.21962323329653</v>
      </c>
      <c r="F109" s="36">
        <f t="shared" si="8"/>
        <v>98.48385804356535</v>
      </c>
      <c r="G109" s="43">
        <v>4697.2</v>
      </c>
      <c r="H109" s="36">
        <f>$D:$D/$G:$G*100</f>
        <v>99.42944733032445</v>
      </c>
      <c r="I109" s="43">
        <f>D109-Февраль!D108</f>
        <v>1798.6999999999998</v>
      </c>
    </row>
    <row r="110" spans="1:9" ht="12.75">
      <c r="A110" s="17" t="s">
        <v>73</v>
      </c>
      <c r="B110" s="34">
        <f>B111+B112+B113</f>
        <v>26863</v>
      </c>
      <c r="C110" s="34">
        <f>C111+C112+C113</f>
        <v>6264.400000000001</v>
      </c>
      <c r="D110" s="34">
        <f>D111+D112+D113</f>
        <v>6185.6</v>
      </c>
      <c r="E110" s="33">
        <f t="shared" si="5"/>
        <v>23.026467632058967</v>
      </c>
      <c r="F110" s="33">
        <f t="shared" si="8"/>
        <v>98.74209820573398</v>
      </c>
      <c r="G110" s="34">
        <f>G111+G112+G113</f>
        <v>8085.700000000001</v>
      </c>
      <c r="H110" s="33">
        <f>$D:$D/$G:$G*100</f>
        <v>76.50048851676416</v>
      </c>
      <c r="I110" s="42">
        <f>D110-Февраль!D109</f>
        <v>2125.4</v>
      </c>
    </row>
    <row r="111" spans="1:9" ht="12.75">
      <c r="A111" s="51" t="s">
        <v>74</v>
      </c>
      <c r="B111" s="35">
        <v>23913</v>
      </c>
      <c r="C111" s="35">
        <v>5538.6</v>
      </c>
      <c r="D111" s="35">
        <v>5538.6</v>
      </c>
      <c r="E111" s="36">
        <f t="shared" si="5"/>
        <v>23.161460293564172</v>
      </c>
      <c r="F111" s="36">
        <f t="shared" si="8"/>
        <v>100</v>
      </c>
      <c r="G111" s="35">
        <v>5621.8</v>
      </c>
      <c r="H111" s="36">
        <f>$D:$D/$G:$G*100</f>
        <v>98.52004696004839</v>
      </c>
      <c r="I111" s="43">
        <f>D111-Февраль!D110</f>
        <v>1925.2000000000003</v>
      </c>
    </row>
    <row r="112" spans="1:9" ht="24.75" customHeight="1" hidden="1">
      <c r="A112" s="18" t="s">
        <v>75</v>
      </c>
      <c r="B112" s="35">
        <v>0</v>
      </c>
      <c r="C112" s="35">
        <v>0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D112-Февраль!D111</f>
        <v>0</v>
      </c>
    </row>
    <row r="113" spans="1:9" ht="25.5">
      <c r="A113" s="18" t="s">
        <v>85</v>
      </c>
      <c r="B113" s="35">
        <v>2950</v>
      </c>
      <c r="C113" s="35">
        <v>725.8</v>
      </c>
      <c r="D113" s="35">
        <v>647</v>
      </c>
      <c r="E113" s="36">
        <f>$D:$D/$B:$B*100</f>
        <v>21.93220338983051</v>
      </c>
      <c r="F113" s="36">
        <f>$D:$D/$C:$C*100</f>
        <v>89.14301460457426</v>
      </c>
      <c r="G113" s="35">
        <v>2463.9</v>
      </c>
      <c r="H113" s="36">
        <f>$D:$D/$G:$G*100</f>
        <v>26.259182596696295</v>
      </c>
      <c r="I113" s="43">
        <f>D113-Февраль!D112</f>
        <v>200.2</v>
      </c>
    </row>
    <row r="114" spans="1:9" ht="26.25" customHeight="1">
      <c r="A114" s="19" t="s">
        <v>93</v>
      </c>
      <c r="B114" s="34">
        <v>425</v>
      </c>
      <c r="C114" s="34">
        <v>322</v>
      </c>
      <c r="D114" s="34">
        <v>55.8</v>
      </c>
      <c r="E114" s="36">
        <f>$D:$D/$B:$B*100</f>
        <v>13.129411764705882</v>
      </c>
      <c r="F114" s="36">
        <f>$D:$D/$C:$C*100</f>
        <v>17.329192546583847</v>
      </c>
      <c r="G114" s="34">
        <f>G115</f>
        <v>11.6</v>
      </c>
      <c r="H114" s="36">
        <v>0</v>
      </c>
      <c r="I114" s="43">
        <f>D114-Февраль!D113</f>
        <v>55.8</v>
      </c>
    </row>
    <row r="115" spans="1:9" ht="13.5" customHeight="1">
      <c r="A115" s="18" t="s">
        <v>94</v>
      </c>
      <c r="B115" s="35">
        <v>425.5</v>
      </c>
      <c r="C115" s="35">
        <v>322</v>
      </c>
      <c r="D115" s="35">
        <v>55.8</v>
      </c>
      <c r="E115" s="36">
        <f>$D:$D/$B:$B*100</f>
        <v>13.113983548766155</v>
      </c>
      <c r="F115" s="36">
        <f>$D:$D/$C:$C*100</f>
        <v>17.329192546583847</v>
      </c>
      <c r="G115" s="35">
        <v>11.6</v>
      </c>
      <c r="H115" s="36">
        <v>0</v>
      </c>
      <c r="I115" s="43">
        <f>D115-Февраль!D114</f>
        <v>55.8</v>
      </c>
    </row>
    <row r="116" spans="1:9" ht="33.75" customHeight="1">
      <c r="A116" s="20" t="s">
        <v>67</v>
      </c>
      <c r="B116" s="42">
        <f>B72+B81+B82+B83+B89+B94+B99+B102+B104+B110+B114</f>
        <v>1780564.9</v>
      </c>
      <c r="C116" s="42">
        <f>C72+C81+C82+C83+C89+C94+C99+C102+C104+C110+C114</f>
        <v>324535.82</v>
      </c>
      <c r="D116" s="42">
        <f>D72+D81+D82+D83+D89+D94+D99+D102+D104+D110+D114</f>
        <v>285815.29999999993</v>
      </c>
      <c r="E116" s="33">
        <f>$D:$D/$B:$B*100</f>
        <v>16.051945087763997</v>
      </c>
      <c r="F116" s="33">
        <f>$D:$D/$C:$C*100</f>
        <v>88.06895337469987</v>
      </c>
      <c r="G116" s="42">
        <f>G72+G81+G82+G83+G89+G94+G99+G102+G104+G110+G114</f>
        <v>290769.275</v>
      </c>
      <c r="H116" s="33">
        <f>$D:$D/$G:$G*100</f>
        <v>98.29625224329493</v>
      </c>
      <c r="I116" s="42">
        <f>I72+I81+I82+I83+I89+I94+I99+I102+I104+I110+I114</f>
        <v>118415.39999999997</v>
      </c>
    </row>
    <row r="117" spans="1:9" ht="26.25" customHeight="1">
      <c r="A117" s="21" t="s">
        <v>68</v>
      </c>
      <c r="B117" s="37">
        <f>B70-B116</f>
        <v>-7255.90000000014</v>
      </c>
      <c r="C117" s="37">
        <f>C70-C116</f>
        <v>915.2199999999721</v>
      </c>
      <c r="D117" s="37">
        <f>D70-D116</f>
        <v>13614.050000000105</v>
      </c>
      <c r="E117" s="37"/>
      <c r="F117" s="37"/>
      <c r="G117" s="37">
        <f>G70-G116</f>
        <v>28375.92499999999</v>
      </c>
      <c r="H117" s="37"/>
      <c r="I117" s="37">
        <f>I70-I116</f>
        <v>-4102.359999999957</v>
      </c>
    </row>
    <row r="118" spans="1:9" ht="24" customHeight="1">
      <c r="A118" s="3" t="s">
        <v>69</v>
      </c>
      <c r="B118" s="35" t="s">
        <v>133</v>
      </c>
      <c r="C118" s="35"/>
      <c r="D118" s="35" t="s">
        <v>141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-13614.050000000105</v>
      </c>
      <c r="E119" s="35"/>
      <c r="F119" s="35"/>
      <c r="G119" s="47"/>
      <c r="H119" s="44"/>
      <c r="I119" s="34">
        <f>I121+I122</f>
        <v>-13646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1246</v>
      </c>
      <c r="E121" s="35"/>
      <c r="F121" s="35"/>
      <c r="G121" s="35"/>
      <c r="H121" s="44"/>
      <c r="I121" s="35">
        <f>D121-Февраль!D120</f>
        <v>-8726</v>
      </c>
    </row>
    <row r="122" spans="1:9" ht="12.75">
      <c r="A122" s="3" t="s">
        <v>72</v>
      </c>
      <c r="B122" s="35">
        <v>1352</v>
      </c>
      <c r="C122" s="35"/>
      <c r="D122" s="35">
        <v>4624</v>
      </c>
      <c r="E122" s="35"/>
      <c r="F122" s="35"/>
      <c r="G122" s="35"/>
      <c r="H122" s="44"/>
      <c r="I122" s="35">
        <f>D122-Февраль!D121</f>
        <v>-4920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98">
      <selection activeCell="D119" sqref="D119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9" t="s">
        <v>122</v>
      </c>
      <c r="B1" s="69"/>
      <c r="C1" s="69"/>
      <c r="D1" s="69"/>
      <c r="E1" s="69"/>
      <c r="F1" s="69"/>
      <c r="G1" s="69"/>
      <c r="H1" s="69"/>
      <c r="I1" s="38"/>
    </row>
    <row r="2" spans="1:9" ht="15">
      <c r="A2" s="70" t="s">
        <v>142</v>
      </c>
      <c r="B2" s="70"/>
      <c r="C2" s="70"/>
      <c r="D2" s="70"/>
      <c r="E2" s="70"/>
      <c r="F2" s="70"/>
      <c r="G2" s="70"/>
      <c r="H2" s="70"/>
      <c r="I2" s="39"/>
    </row>
    <row r="3" spans="1:9" ht="5.25" customHeight="1" hidden="1">
      <c r="A3" s="71" t="s">
        <v>0</v>
      </c>
      <c r="B3" s="71"/>
      <c r="C3" s="71"/>
      <c r="D3" s="71"/>
      <c r="E3" s="71"/>
      <c r="F3" s="71"/>
      <c r="G3" s="71"/>
      <c r="H3" s="71"/>
      <c r="I3" s="40"/>
    </row>
    <row r="4" spans="1:9" ht="45" customHeight="1">
      <c r="A4" s="9" t="s">
        <v>1</v>
      </c>
      <c r="B4" s="24" t="s">
        <v>2</v>
      </c>
      <c r="C4" s="24" t="s">
        <v>143</v>
      </c>
      <c r="D4" s="24" t="s">
        <v>80</v>
      </c>
      <c r="E4" s="24" t="s">
        <v>78</v>
      </c>
      <c r="F4" s="24" t="s">
        <v>81</v>
      </c>
      <c r="G4" s="24" t="s">
        <v>131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2" t="s">
        <v>3</v>
      </c>
      <c r="B6" s="73"/>
      <c r="C6" s="73"/>
      <c r="D6" s="73"/>
      <c r="E6" s="73"/>
      <c r="F6" s="73"/>
      <c r="G6" s="73"/>
      <c r="H6" s="73"/>
      <c r="I6" s="74"/>
    </row>
    <row r="7" spans="1:9" ht="12.75">
      <c r="A7" s="60" t="s">
        <v>140</v>
      </c>
      <c r="B7" s="42">
        <f>B8+B16+B21+B25+B28+B32+B35+B41+B42+B43+B47+B61</f>
        <v>414788.6999999999</v>
      </c>
      <c r="C7" s="42">
        <f>C8+C16+C21+C25+C28+C32+C35+C41+C42+C43+C47+C61</f>
        <v>122801.15999999997</v>
      </c>
      <c r="D7" s="42">
        <f>D8+D16+D21+D25+D28+D32+D35+D41+D42+D43+D47+D61</f>
        <v>115699.10000000002</v>
      </c>
      <c r="E7" s="33">
        <f>$D:$D/$B:$B*100</f>
        <v>27.89350336689501</v>
      </c>
      <c r="F7" s="33">
        <f>$D:$D/$C:$C*100</f>
        <v>94.2166181492097</v>
      </c>
      <c r="G7" s="42">
        <f>G8+G16+G21+G25+G28+G32+G35+G41+G42+G43+G47+G61</f>
        <v>118902.57</v>
      </c>
      <c r="H7" s="33">
        <f>$D:$D/$G:$G*100</f>
        <v>97.3058025575057</v>
      </c>
      <c r="I7" s="42">
        <f>I8+I16+I21+I25+I28+I32+I35+I41+I42+I43+I47+I61</f>
        <v>37416.040000000015</v>
      </c>
    </row>
    <row r="8" spans="1:9" ht="12.75">
      <c r="A8" s="6" t="s">
        <v>4</v>
      </c>
      <c r="B8" s="33">
        <f>B9+B10</f>
        <v>220558.89999999997</v>
      </c>
      <c r="C8" s="33">
        <f>C9+C10</f>
        <v>60665.15</v>
      </c>
      <c r="D8" s="33">
        <f>D9+D10</f>
        <v>61139.119999999995</v>
      </c>
      <c r="E8" s="33">
        <f aca="true" t="shared" si="0" ref="E8:E70">$D:$D/$B:$B*100</f>
        <v>27.72008746869884</v>
      </c>
      <c r="F8" s="33">
        <f>$D:$D/$C:$C*100</f>
        <v>100.78128876298828</v>
      </c>
      <c r="G8" s="33">
        <f>G9+G10</f>
        <v>58153.54</v>
      </c>
      <c r="H8" s="33">
        <f>$D:$D/$G:$G*100</f>
        <v>105.13396089042901</v>
      </c>
      <c r="I8" s="33">
        <f>I9+I10</f>
        <v>17329.920000000002</v>
      </c>
    </row>
    <row r="9" spans="1:9" ht="25.5">
      <c r="A9" s="4" t="s">
        <v>5</v>
      </c>
      <c r="B9" s="34">
        <v>4347.8</v>
      </c>
      <c r="C9" s="34">
        <v>1300</v>
      </c>
      <c r="D9" s="54">
        <v>876.25</v>
      </c>
      <c r="E9" s="33">
        <f t="shared" si="0"/>
        <v>20.15387092322554</v>
      </c>
      <c r="F9" s="33">
        <f>$D:$D/$C:$C*100</f>
        <v>67.40384615384616</v>
      </c>
      <c r="G9" s="34">
        <v>2423.55</v>
      </c>
      <c r="H9" s="33">
        <f>$D:$D/$G:$G*100</f>
        <v>36.155639454519196</v>
      </c>
      <c r="I9" s="54">
        <v>180.96</v>
      </c>
    </row>
    <row r="10" spans="1:9" ht="12.75" customHeight="1">
      <c r="A10" s="75" t="s">
        <v>82</v>
      </c>
      <c r="B10" s="62">
        <f>B12+B13+B14+B15</f>
        <v>216211.09999999998</v>
      </c>
      <c r="C10" s="62">
        <f>C12+C13+C14+C15</f>
        <v>59365.15</v>
      </c>
      <c r="D10" s="62">
        <f>D12+D13+D14+D15</f>
        <v>60262.869999999995</v>
      </c>
      <c r="E10" s="64">
        <f t="shared" si="0"/>
        <v>27.872236901805692</v>
      </c>
      <c r="F10" s="62">
        <f>$D:$D/$C:$C*100</f>
        <v>101.51220033976162</v>
      </c>
      <c r="G10" s="62">
        <f>G12+G13+G14+G15</f>
        <v>55729.99</v>
      </c>
      <c r="H10" s="64">
        <f>$D:$D/$G:$G*100</f>
        <v>108.13364581619341</v>
      </c>
      <c r="I10" s="62">
        <f>I12+I13+I14+I15</f>
        <v>17148.960000000003</v>
      </c>
    </row>
    <row r="11" spans="1:9" ht="12.75">
      <c r="A11" s="76"/>
      <c r="B11" s="63"/>
      <c r="C11" s="63"/>
      <c r="D11" s="63"/>
      <c r="E11" s="65"/>
      <c r="F11" s="77"/>
      <c r="G11" s="63"/>
      <c r="H11" s="65"/>
      <c r="I11" s="63"/>
    </row>
    <row r="12" spans="1:9" ht="51" customHeight="1">
      <c r="A12" s="1" t="s">
        <v>86</v>
      </c>
      <c r="B12" s="35">
        <v>209649.4</v>
      </c>
      <c r="C12" s="35">
        <v>58250</v>
      </c>
      <c r="D12" s="35">
        <v>59555.53</v>
      </c>
      <c r="E12" s="33">
        <f t="shared" si="0"/>
        <v>28.40720269173201</v>
      </c>
      <c r="F12" s="33">
        <f aca="true" t="shared" si="1" ref="F12:F70">$D:$D/$C:$C*100</f>
        <v>102.24125321888411</v>
      </c>
      <c r="G12" s="35">
        <v>55077.34</v>
      </c>
      <c r="H12" s="33">
        <f aca="true" t="shared" si="2" ref="H12:H30">$D:$D/$G:$G*100</f>
        <v>108.13073035117529</v>
      </c>
      <c r="I12" s="35">
        <v>16909.8</v>
      </c>
    </row>
    <row r="13" spans="1:9" ht="89.25">
      <c r="A13" s="2" t="s">
        <v>87</v>
      </c>
      <c r="B13" s="35">
        <v>2481.4</v>
      </c>
      <c r="C13" s="35">
        <v>457</v>
      </c>
      <c r="D13" s="35">
        <v>206.99</v>
      </c>
      <c r="E13" s="33">
        <f t="shared" si="0"/>
        <v>8.341661965019748</v>
      </c>
      <c r="F13" s="33">
        <f t="shared" si="1"/>
        <v>45.29321663019694</v>
      </c>
      <c r="G13" s="35">
        <v>180.39</v>
      </c>
      <c r="H13" s="33">
        <f t="shared" si="2"/>
        <v>114.74582848273187</v>
      </c>
      <c r="I13" s="35">
        <v>15.63</v>
      </c>
    </row>
    <row r="14" spans="1:9" ht="25.5">
      <c r="A14" s="3" t="s">
        <v>88</v>
      </c>
      <c r="B14" s="35">
        <v>3645.9</v>
      </c>
      <c r="C14" s="35">
        <v>627.3</v>
      </c>
      <c r="D14" s="35">
        <v>325.36</v>
      </c>
      <c r="E14" s="33">
        <f t="shared" si="0"/>
        <v>8.923996818343893</v>
      </c>
      <c r="F14" s="33">
        <f t="shared" si="1"/>
        <v>51.86673043201021</v>
      </c>
      <c r="G14" s="35">
        <v>446.54</v>
      </c>
      <c r="H14" s="33">
        <f t="shared" si="2"/>
        <v>72.86245353159852</v>
      </c>
      <c r="I14" s="35">
        <v>157.08</v>
      </c>
    </row>
    <row r="15" spans="1:9" ht="65.25" customHeight="1">
      <c r="A15" s="7" t="s">
        <v>90</v>
      </c>
      <c r="B15" s="35">
        <v>434.4</v>
      </c>
      <c r="C15" s="49">
        <v>30.85</v>
      </c>
      <c r="D15" s="35">
        <v>174.99</v>
      </c>
      <c r="E15" s="33">
        <f t="shared" si="0"/>
        <v>40.28314917127072</v>
      </c>
      <c r="F15" s="33">
        <f t="shared" si="1"/>
        <v>567.2285251215559</v>
      </c>
      <c r="G15" s="35">
        <v>25.72</v>
      </c>
      <c r="H15" s="33">
        <f t="shared" si="2"/>
        <v>680.3654743390358</v>
      </c>
      <c r="I15" s="35">
        <v>66.45</v>
      </c>
    </row>
    <row r="16" spans="1:9" ht="39.75" customHeight="1">
      <c r="A16" s="26" t="s">
        <v>95</v>
      </c>
      <c r="B16" s="42">
        <f>B17+B18+B19+B20</f>
        <v>24569.399999999998</v>
      </c>
      <c r="C16" s="42">
        <f>C17+C18+C19+C20</f>
        <v>8580.8</v>
      </c>
      <c r="D16" s="42">
        <f>D17+D18+D19+D20</f>
        <v>7055.660000000001</v>
      </c>
      <c r="E16" s="33">
        <f t="shared" si="0"/>
        <v>28.71726619290663</v>
      </c>
      <c r="F16" s="33">
        <f t="shared" si="1"/>
        <v>82.2261327615141</v>
      </c>
      <c r="G16" s="42">
        <f>G17+G18+G19+G20</f>
        <v>6870.63</v>
      </c>
      <c r="H16" s="33">
        <f t="shared" si="2"/>
        <v>102.69305725966906</v>
      </c>
      <c r="I16" s="42">
        <f>I17+I18+I19+I20</f>
        <v>2043.31</v>
      </c>
    </row>
    <row r="17" spans="1:9" ht="37.5" customHeight="1">
      <c r="A17" s="10" t="s">
        <v>96</v>
      </c>
      <c r="B17" s="35">
        <v>7841.5</v>
      </c>
      <c r="C17" s="49">
        <v>2630</v>
      </c>
      <c r="D17" s="35">
        <v>2430.28</v>
      </c>
      <c r="E17" s="33">
        <f t="shared" si="0"/>
        <v>30.99253969266085</v>
      </c>
      <c r="F17" s="33">
        <f t="shared" si="1"/>
        <v>92.40608365019011</v>
      </c>
      <c r="G17" s="35">
        <v>2275.59</v>
      </c>
      <c r="H17" s="33">
        <f t="shared" si="2"/>
        <v>106.79779749427621</v>
      </c>
      <c r="I17" s="35">
        <v>686.78</v>
      </c>
    </row>
    <row r="18" spans="1:9" ht="56.25" customHeight="1">
      <c r="A18" s="10" t="s">
        <v>97</v>
      </c>
      <c r="B18" s="35">
        <v>164.8</v>
      </c>
      <c r="C18" s="49">
        <v>50.8</v>
      </c>
      <c r="D18" s="35">
        <v>41.67</v>
      </c>
      <c r="E18" s="33">
        <f t="shared" si="0"/>
        <v>25.28519417475728</v>
      </c>
      <c r="F18" s="33">
        <f t="shared" si="1"/>
        <v>82.02755905511812</v>
      </c>
      <c r="G18" s="35">
        <v>54.48</v>
      </c>
      <c r="H18" s="33">
        <f t="shared" si="2"/>
        <v>76.48678414096916</v>
      </c>
      <c r="I18" s="35">
        <v>11.22</v>
      </c>
    </row>
    <row r="19" spans="1:9" ht="55.5" customHeight="1">
      <c r="A19" s="10" t="s">
        <v>98</v>
      </c>
      <c r="B19" s="35">
        <v>18156.6</v>
      </c>
      <c r="C19" s="49">
        <v>6115</v>
      </c>
      <c r="D19" s="35">
        <v>5015.59</v>
      </c>
      <c r="E19" s="33">
        <f t="shared" si="0"/>
        <v>27.62405957062446</v>
      </c>
      <c r="F19" s="33">
        <f t="shared" si="1"/>
        <v>82.02109566639412</v>
      </c>
      <c r="G19" s="35">
        <v>4712.03</v>
      </c>
      <c r="H19" s="33">
        <f t="shared" si="2"/>
        <v>106.44223402652362</v>
      </c>
      <c r="I19" s="35">
        <v>1463.71</v>
      </c>
    </row>
    <row r="20" spans="1:9" ht="54" customHeight="1">
      <c r="A20" s="10" t="s">
        <v>99</v>
      </c>
      <c r="B20" s="35">
        <v>-1593.5</v>
      </c>
      <c r="C20" s="49">
        <v>-215</v>
      </c>
      <c r="D20" s="35">
        <v>-431.88</v>
      </c>
      <c r="E20" s="33">
        <f t="shared" si="0"/>
        <v>27.102604330090998</v>
      </c>
      <c r="F20" s="33">
        <f t="shared" si="1"/>
        <v>200.87441860465117</v>
      </c>
      <c r="G20" s="35">
        <v>-171.47</v>
      </c>
      <c r="H20" s="33">
        <f t="shared" si="2"/>
        <v>251.86913162652357</v>
      </c>
      <c r="I20" s="35">
        <v>-118.4</v>
      </c>
    </row>
    <row r="21" spans="1:9" ht="12.75">
      <c r="A21" s="8" t="s">
        <v>7</v>
      </c>
      <c r="B21" s="42">
        <f>B22+B23+B24</f>
        <v>41825.719999999994</v>
      </c>
      <c r="C21" s="42">
        <f>C22+C23+C24</f>
        <v>18299.2</v>
      </c>
      <c r="D21" s="42">
        <f>D22+D23+D24</f>
        <v>18032.510000000002</v>
      </c>
      <c r="E21" s="33">
        <f t="shared" si="0"/>
        <v>43.113447897609426</v>
      </c>
      <c r="F21" s="33">
        <f t="shared" si="1"/>
        <v>98.54261388476</v>
      </c>
      <c r="G21" s="42">
        <f>G22+G23+G24</f>
        <v>17485.250000000004</v>
      </c>
      <c r="H21" s="33">
        <f t="shared" si="2"/>
        <v>103.1298380063196</v>
      </c>
      <c r="I21" s="42">
        <f>I22+I23+I24</f>
        <v>8322.79</v>
      </c>
    </row>
    <row r="22" spans="1:9" ht="18.75" customHeight="1">
      <c r="A22" s="5" t="s">
        <v>102</v>
      </c>
      <c r="B22" s="35">
        <v>40121.82</v>
      </c>
      <c r="C22" s="35">
        <v>17750.2</v>
      </c>
      <c r="D22" s="35">
        <v>17140.11</v>
      </c>
      <c r="E22" s="33">
        <f t="shared" si="0"/>
        <v>42.72017072007202</v>
      </c>
      <c r="F22" s="33">
        <f t="shared" si="1"/>
        <v>96.56291196718911</v>
      </c>
      <c r="G22" s="35">
        <v>17044.97</v>
      </c>
      <c r="H22" s="33">
        <f t="shared" si="2"/>
        <v>100.55817053359436</v>
      </c>
      <c r="I22" s="35">
        <v>7995.56</v>
      </c>
    </row>
    <row r="23" spans="1:9" ht="12.75">
      <c r="A23" s="3" t="s">
        <v>100</v>
      </c>
      <c r="B23" s="35">
        <v>625.7</v>
      </c>
      <c r="C23" s="35">
        <v>200</v>
      </c>
      <c r="D23" s="35">
        <v>383.33</v>
      </c>
      <c r="E23" s="33">
        <f t="shared" si="0"/>
        <v>61.26418411379254</v>
      </c>
      <c r="F23" s="33">
        <v>0</v>
      </c>
      <c r="G23" s="35">
        <v>104.08</v>
      </c>
      <c r="H23" s="33">
        <f t="shared" si="2"/>
        <v>368.30322828593387</v>
      </c>
      <c r="I23" s="35">
        <v>288.83</v>
      </c>
    </row>
    <row r="24" spans="1:9" ht="27" customHeight="1">
      <c r="A24" s="3" t="s">
        <v>101</v>
      </c>
      <c r="B24" s="35">
        <v>1078.2</v>
      </c>
      <c r="C24" s="35">
        <v>349</v>
      </c>
      <c r="D24" s="35">
        <v>509.07</v>
      </c>
      <c r="E24" s="33">
        <f t="shared" si="0"/>
        <v>47.21480244852532</v>
      </c>
      <c r="F24" s="33">
        <f t="shared" si="1"/>
        <v>145.86532951289396</v>
      </c>
      <c r="G24" s="35">
        <v>336.2</v>
      </c>
      <c r="H24" s="33">
        <f t="shared" si="2"/>
        <v>151.4187983343248</v>
      </c>
      <c r="I24" s="35">
        <v>38.4</v>
      </c>
    </row>
    <row r="25" spans="1:9" ht="12.75">
      <c r="A25" s="8" t="s">
        <v>8</v>
      </c>
      <c r="B25" s="42">
        <f>$26:$26+$27:$27</f>
        <v>25336.309999999998</v>
      </c>
      <c r="C25" s="42">
        <f>$26:$26+$27:$27</f>
        <v>5450</v>
      </c>
      <c r="D25" s="42">
        <f>$26:$26+$27:$27</f>
        <v>3995.8199999999997</v>
      </c>
      <c r="E25" s="33">
        <f t="shared" si="0"/>
        <v>15.771120577542666</v>
      </c>
      <c r="F25" s="33">
        <f t="shared" si="1"/>
        <v>73.3177981651376</v>
      </c>
      <c r="G25" s="42">
        <f>$26:$26+$27:$27</f>
        <v>5102.41</v>
      </c>
      <c r="H25" s="33">
        <f t="shared" si="2"/>
        <v>78.31240531435145</v>
      </c>
      <c r="I25" s="42">
        <f>$26:$26+$27:$27</f>
        <v>1067.13</v>
      </c>
    </row>
    <row r="26" spans="1:9" ht="12.75">
      <c r="A26" s="3" t="s">
        <v>9</v>
      </c>
      <c r="B26" s="35">
        <v>8355.6</v>
      </c>
      <c r="C26" s="35">
        <v>950</v>
      </c>
      <c r="D26" s="35">
        <v>453.66</v>
      </c>
      <c r="E26" s="33">
        <f t="shared" si="0"/>
        <v>5.429412609507396</v>
      </c>
      <c r="F26" s="33">
        <f t="shared" si="1"/>
        <v>47.75368421052632</v>
      </c>
      <c r="G26" s="35">
        <v>903.46</v>
      </c>
      <c r="H26" s="33">
        <f t="shared" si="2"/>
        <v>50.21362318198924</v>
      </c>
      <c r="I26" s="35">
        <v>105.88</v>
      </c>
    </row>
    <row r="27" spans="1:9" ht="12.75">
      <c r="A27" s="3" t="s">
        <v>10</v>
      </c>
      <c r="B27" s="35">
        <v>16980.71</v>
      </c>
      <c r="C27" s="35">
        <v>4500</v>
      </c>
      <c r="D27" s="35">
        <v>3542.16</v>
      </c>
      <c r="E27" s="33">
        <f t="shared" si="0"/>
        <v>20.859905151198035</v>
      </c>
      <c r="F27" s="33">
        <f t="shared" si="1"/>
        <v>78.71466666666666</v>
      </c>
      <c r="G27" s="35">
        <v>4198.95</v>
      </c>
      <c r="H27" s="33">
        <f t="shared" si="2"/>
        <v>84.35823241524668</v>
      </c>
      <c r="I27" s="35">
        <v>961.25</v>
      </c>
    </row>
    <row r="28" spans="1:9" ht="12.75">
      <c r="A28" s="6" t="s">
        <v>11</v>
      </c>
      <c r="B28" s="42">
        <f>B29+B30+B31</f>
        <v>19018.3</v>
      </c>
      <c r="C28" s="42">
        <f>C29+C30+C31</f>
        <v>5529.2</v>
      </c>
      <c r="D28" s="42">
        <f>D29+D30+D31</f>
        <v>4362.400000000001</v>
      </c>
      <c r="E28" s="33">
        <f t="shared" si="0"/>
        <v>22.937907173616995</v>
      </c>
      <c r="F28" s="33">
        <f t="shared" si="1"/>
        <v>78.89748969109456</v>
      </c>
      <c r="G28" s="42">
        <f>G29+G30+G31</f>
        <v>4947.8</v>
      </c>
      <c r="H28" s="33">
        <f t="shared" si="2"/>
        <v>88.16847891992401</v>
      </c>
      <c r="I28" s="42">
        <f>I29+I30+I31</f>
        <v>1354.04</v>
      </c>
    </row>
    <row r="29" spans="1:9" ht="25.5">
      <c r="A29" s="3" t="s">
        <v>12</v>
      </c>
      <c r="B29" s="35">
        <v>18910.3</v>
      </c>
      <c r="C29" s="35">
        <v>5500</v>
      </c>
      <c r="D29" s="35">
        <v>4344.8</v>
      </c>
      <c r="E29" s="33">
        <f t="shared" si="0"/>
        <v>22.975838564168736</v>
      </c>
      <c r="F29" s="33">
        <f t="shared" si="1"/>
        <v>78.99636363636364</v>
      </c>
      <c r="G29" s="35">
        <v>4936</v>
      </c>
      <c r="H29" s="33">
        <f t="shared" si="2"/>
        <v>88.0226904376013</v>
      </c>
      <c r="I29" s="35">
        <v>1352.44</v>
      </c>
    </row>
    <row r="30" spans="1:9" ht="25.5">
      <c r="A30" s="5" t="s">
        <v>104</v>
      </c>
      <c r="B30" s="35">
        <v>58</v>
      </c>
      <c r="C30" s="35">
        <v>19.2</v>
      </c>
      <c r="D30" s="35">
        <v>17.6</v>
      </c>
      <c r="E30" s="33">
        <f t="shared" si="0"/>
        <v>30.3448275862069</v>
      </c>
      <c r="F30" s="33">
        <f t="shared" si="1"/>
        <v>91.66666666666667</v>
      </c>
      <c r="G30" s="35">
        <v>11.8</v>
      </c>
      <c r="H30" s="33">
        <f t="shared" si="2"/>
        <v>149.15254237288136</v>
      </c>
      <c r="I30" s="35">
        <v>1.6</v>
      </c>
    </row>
    <row r="31" spans="1:9" ht="25.5">
      <c r="A31" s="3" t="s">
        <v>103</v>
      </c>
      <c r="B31" s="35">
        <v>50</v>
      </c>
      <c r="C31" s="35">
        <v>10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-0.18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-0.29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0.11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70853.01999999999</v>
      </c>
      <c r="C35" s="42">
        <f>C36+C39+C40</f>
        <v>20202.85</v>
      </c>
      <c r="D35" s="42">
        <f>D36+D39+D40</f>
        <v>16367.3</v>
      </c>
      <c r="E35" s="33">
        <f t="shared" si="0"/>
        <v>23.100356202177412</v>
      </c>
      <c r="F35" s="33">
        <f t="shared" si="1"/>
        <v>81.01480731678946</v>
      </c>
      <c r="G35" s="42">
        <f>G36+G39+G40</f>
        <v>19578.12</v>
      </c>
      <c r="H35" s="33">
        <f>$D:$D/$G:$G*100</f>
        <v>83.59995750358053</v>
      </c>
      <c r="I35" s="42">
        <f>I36+I39+I40</f>
        <v>6186.780000000001</v>
      </c>
    </row>
    <row r="36" spans="1:9" ht="84" customHeight="1">
      <c r="A36" s="1" t="s">
        <v>107</v>
      </c>
      <c r="B36" s="35">
        <f>B37+B38</f>
        <v>69258.9</v>
      </c>
      <c r="C36" s="35">
        <f>C37+C38</f>
        <v>19982.85</v>
      </c>
      <c r="D36" s="35">
        <f>D37+D38</f>
        <v>15093.8</v>
      </c>
      <c r="E36" s="33">
        <f t="shared" si="0"/>
        <v>21.793300211236392</v>
      </c>
      <c r="F36" s="33">
        <f t="shared" si="1"/>
        <v>75.53377020795332</v>
      </c>
      <c r="G36" s="35">
        <v>18469.5</v>
      </c>
      <c r="H36" s="33">
        <f>$D:$D/$G:$G*100</f>
        <v>81.72284035842875</v>
      </c>
      <c r="I36" s="35">
        <f>I37+I38</f>
        <v>5487.55</v>
      </c>
    </row>
    <row r="37" spans="1:9" ht="81.75" customHeight="1">
      <c r="A37" s="1" t="s">
        <v>108</v>
      </c>
      <c r="B37" s="35">
        <v>44757.5</v>
      </c>
      <c r="C37" s="35">
        <v>12257.5</v>
      </c>
      <c r="D37" s="35">
        <v>8146.73</v>
      </c>
      <c r="E37" s="33">
        <f t="shared" si="0"/>
        <v>18.201932636988214</v>
      </c>
      <c r="F37" s="33">
        <f t="shared" si="1"/>
        <v>66.46322659596166</v>
      </c>
      <c r="G37" s="35">
        <v>11459.41</v>
      </c>
      <c r="H37" s="33">
        <f>$D:$D/$G:$G*100</f>
        <v>71.09205447749927</v>
      </c>
      <c r="I37" s="35">
        <v>3717.1</v>
      </c>
    </row>
    <row r="38" spans="1:9" ht="76.5">
      <c r="A38" s="3" t="s">
        <v>109</v>
      </c>
      <c r="B38" s="35">
        <v>24501.4</v>
      </c>
      <c r="C38" s="35">
        <v>7725.35</v>
      </c>
      <c r="D38" s="35">
        <v>6947.07</v>
      </c>
      <c r="E38" s="33">
        <f t="shared" si="0"/>
        <v>28.35376753981405</v>
      </c>
      <c r="F38" s="33">
        <f t="shared" si="1"/>
        <v>89.92563443727468</v>
      </c>
      <c r="G38" s="35">
        <v>7010.05</v>
      </c>
      <c r="H38" s="33">
        <f>$D:$D/$G:$G*100</f>
        <v>99.10157559503855</v>
      </c>
      <c r="I38" s="35">
        <v>1770.45</v>
      </c>
    </row>
    <row r="39" spans="1:9" ht="51">
      <c r="A39" s="5" t="s">
        <v>110</v>
      </c>
      <c r="B39" s="35">
        <v>845</v>
      </c>
      <c r="C39" s="35">
        <v>0</v>
      </c>
      <c r="D39" s="35">
        <v>1033.72</v>
      </c>
      <c r="E39" s="33">
        <f t="shared" si="0"/>
        <v>122.33372781065088</v>
      </c>
      <c r="F39" s="33">
        <v>0</v>
      </c>
      <c r="G39" s="35">
        <v>1108.62</v>
      </c>
      <c r="H39" s="33">
        <f>$D:$D/$G:$G*100</f>
        <v>93.2438527177933</v>
      </c>
      <c r="I39" s="35">
        <v>622.93</v>
      </c>
    </row>
    <row r="40" spans="1:9" ht="76.5">
      <c r="A40" s="53" t="s">
        <v>127</v>
      </c>
      <c r="B40" s="35">
        <v>749.12</v>
      </c>
      <c r="C40" s="35">
        <v>220</v>
      </c>
      <c r="D40" s="35">
        <v>239.78</v>
      </c>
      <c r="E40" s="33">
        <f t="shared" si="0"/>
        <v>32.00822298163178</v>
      </c>
      <c r="F40" s="33">
        <f t="shared" si="1"/>
        <v>108.9909090909091</v>
      </c>
      <c r="G40" s="35">
        <v>0</v>
      </c>
      <c r="H40" s="33">
        <v>0</v>
      </c>
      <c r="I40" s="35">
        <v>76.3</v>
      </c>
    </row>
    <row r="41" spans="1:9" ht="25.5">
      <c r="A41" s="4" t="s">
        <v>15</v>
      </c>
      <c r="B41" s="34">
        <v>209</v>
      </c>
      <c r="C41" s="34">
        <v>209</v>
      </c>
      <c r="D41" s="34">
        <v>251.85</v>
      </c>
      <c r="E41" s="33">
        <f t="shared" si="0"/>
        <v>120.5023923444976</v>
      </c>
      <c r="F41" s="33">
        <f t="shared" si="1"/>
        <v>120.5023923444976</v>
      </c>
      <c r="G41" s="34">
        <v>286.86</v>
      </c>
      <c r="H41" s="33">
        <f aca="true" t="shared" si="3" ref="H41:H53">$D:$D/$G:$G*100</f>
        <v>87.79544028445932</v>
      </c>
      <c r="I41" s="34">
        <v>118.33</v>
      </c>
    </row>
    <row r="42" spans="1:9" ht="25.5">
      <c r="A42" s="12" t="s">
        <v>115</v>
      </c>
      <c r="B42" s="34">
        <v>1620.25</v>
      </c>
      <c r="C42" s="34">
        <v>255.06</v>
      </c>
      <c r="D42" s="34">
        <v>416.11</v>
      </c>
      <c r="E42" s="33">
        <f t="shared" si="0"/>
        <v>25.681839222342234</v>
      </c>
      <c r="F42" s="33">
        <f t="shared" si="1"/>
        <v>163.14200580255627</v>
      </c>
      <c r="G42" s="34">
        <v>362.14</v>
      </c>
      <c r="H42" s="33">
        <f t="shared" si="3"/>
        <v>114.9030761583918</v>
      </c>
      <c r="I42" s="34">
        <v>205.98</v>
      </c>
    </row>
    <row r="43" spans="1:9" ht="25.5">
      <c r="A43" s="8" t="s">
        <v>16</v>
      </c>
      <c r="B43" s="42">
        <f>B44+B45+B46</f>
        <v>1440</v>
      </c>
      <c r="C43" s="42">
        <f>C44+C45+C46</f>
        <v>405.5</v>
      </c>
      <c r="D43" s="42">
        <f>D44+D45+D46</f>
        <v>1168.13</v>
      </c>
      <c r="E43" s="33">
        <f t="shared" si="0"/>
        <v>81.12013888888889</v>
      </c>
      <c r="F43" s="33">
        <f t="shared" si="1"/>
        <v>288.0715166461159</v>
      </c>
      <c r="G43" s="42">
        <f>G44+G45+G46</f>
        <v>2333.29</v>
      </c>
      <c r="H43" s="33">
        <f t="shared" si="3"/>
        <v>50.06364403910359</v>
      </c>
      <c r="I43" s="42">
        <f>I44+I45+I46</f>
        <v>305.58</v>
      </c>
    </row>
    <row r="44" spans="1:9" ht="12.75">
      <c r="A44" s="3" t="s">
        <v>112</v>
      </c>
      <c r="B44" s="35">
        <v>40</v>
      </c>
      <c r="C44" s="35">
        <v>15.5</v>
      </c>
      <c r="D44" s="35">
        <v>12.95</v>
      </c>
      <c r="E44" s="33">
        <f t="shared" si="0"/>
        <v>32.375</v>
      </c>
      <c r="F44" s="33">
        <f t="shared" si="1"/>
        <v>83.54838709677419</v>
      </c>
      <c r="G44" s="35">
        <v>28.27</v>
      </c>
      <c r="H44" s="33">
        <f t="shared" si="3"/>
        <v>45.80827732578705</v>
      </c>
      <c r="I44" s="35">
        <v>4.32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85.67</v>
      </c>
      <c r="E45" s="33">
        <v>0</v>
      </c>
      <c r="F45" s="33">
        <v>0</v>
      </c>
      <c r="G45" s="35">
        <v>411.78</v>
      </c>
      <c r="H45" s="33">
        <f t="shared" si="3"/>
        <v>20.804798678906213</v>
      </c>
      <c r="I45" s="35">
        <v>21.7</v>
      </c>
    </row>
    <row r="46" spans="1:9" ht="12.75">
      <c r="A46" s="48" t="s">
        <v>111</v>
      </c>
      <c r="B46" s="35">
        <v>1400</v>
      </c>
      <c r="C46" s="35">
        <v>390</v>
      </c>
      <c r="D46" s="35">
        <v>1069.51</v>
      </c>
      <c r="E46" s="33">
        <f t="shared" si="0"/>
        <v>76.39357142857143</v>
      </c>
      <c r="F46" s="33">
        <f t="shared" si="1"/>
        <v>274.23333333333335</v>
      </c>
      <c r="G46" s="35">
        <v>1893.24</v>
      </c>
      <c r="H46" s="33">
        <f t="shared" si="3"/>
        <v>56.49098899241511</v>
      </c>
      <c r="I46" s="35">
        <v>279.56</v>
      </c>
    </row>
    <row r="47" spans="1:9" ht="12.75">
      <c r="A47" s="4" t="s">
        <v>17</v>
      </c>
      <c r="B47" s="42">
        <f>B48+B49+B50+B51+B52+B53+B54+B56+B57+B59+B60</f>
        <v>9357.8</v>
      </c>
      <c r="C47" s="42">
        <f>C48+C49+C50+C51+C52+C53+C54+C56+C57+C59+C60</f>
        <v>3204.4000000000005</v>
      </c>
      <c r="D47" s="42">
        <f>D48+D49+D50+D51+D52+D53+D54+D56+D57+D59+D60+D55</f>
        <v>2246.79</v>
      </c>
      <c r="E47" s="33">
        <f t="shared" si="0"/>
        <v>24.009809998076474</v>
      </c>
      <c r="F47" s="33">
        <f t="shared" si="1"/>
        <v>70.11577830483084</v>
      </c>
      <c r="G47" s="42">
        <f>G48+G49+G50+G51+G52+G53+G54+G56+G57+G59+G60+G55</f>
        <v>3053.0499999999997</v>
      </c>
      <c r="H47" s="33">
        <f t="shared" si="3"/>
        <v>73.59165424739196</v>
      </c>
      <c r="I47" s="42">
        <f>I48+I49+I50+I51+I52+I53+I54+I56+I57+I59+I60</f>
        <v>669.79</v>
      </c>
    </row>
    <row r="48" spans="1:9" ht="25.5">
      <c r="A48" s="3" t="s">
        <v>18</v>
      </c>
      <c r="B48" s="35">
        <v>189</v>
      </c>
      <c r="C48" s="35">
        <v>66.5</v>
      </c>
      <c r="D48" s="35">
        <v>34.3</v>
      </c>
      <c r="E48" s="33">
        <f t="shared" si="0"/>
        <v>18.148148148148145</v>
      </c>
      <c r="F48" s="33">
        <f t="shared" si="1"/>
        <v>51.57894736842105</v>
      </c>
      <c r="G48" s="35">
        <v>66.62</v>
      </c>
      <c r="H48" s="33">
        <f t="shared" si="3"/>
        <v>51.4860402281597</v>
      </c>
      <c r="I48" s="35">
        <v>9.76</v>
      </c>
    </row>
    <row r="49" spans="1:9" ht="63.75">
      <c r="A49" s="3" t="s">
        <v>125</v>
      </c>
      <c r="B49" s="35">
        <v>279.8</v>
      </c>
      <c r="C49" s="35">
        <v>77.1</v>
      </c>
      <c r="D49" s="35">
        <v>67</v>
      </c>
      <c r="E49" s="33">
        <f t="shared" si="0"/>
        <v>23.94567548248749</v>
      </c>
      <c r="F49" s="33">
        <f t="shared" si="1"/>
        <v>86.90012970168613</v>
      </c>
      <c r="G49" s="35">
        <v>76.05</v>
      </c>
      <c r="H49" s="33">
        <f t="shared" si="3"/>
        <v>88.0999342537804</v>
      </c>
      <c r="I49" s="35">
        <v>51</v>
      </c>
    </row>
    <row r="50" spans="1:9" ht="52.5" customHeight="1">
      <c r="A50" s="5" t="s">
        <v>123</v>
      </c>
      <c r="B50" s="35">
        <v>159.1</v>
      </c>
      <c r="C50" s="35">
        <v>58.8</v>
      </c>
      <c r="D50" s="35">
        <v>11.8</v>
      </c>
      <c r="E50" s="33">
        <f t="shared" si="0"/>
        <v>7.416719044626022</v>
      </c>
      <c r="F50" s="33">
        <f t="shared" si="1"/>
        <v>20.068027210884356</v>
      </c>
      <c r="G50" s="35">
        <v>56.16</v>
      </c>
      <c r="H50" s="33">
        <f t="shared" si="3"/>
        <v>21.011396011396013</v>
      </c>
      <c r="I50" s="35">
        <v>0</v>
      </c>
    </row>
    <row r="51" spans="1:9" ht="38.25">
      <c r="A51" s="3" t="s">
        <v>19</v>
      </c>
      <c r="B51" s="35">
        <v>785.1</v>
      </c>
      <c r="C51" s="35">
        <v>148</v>
      </c>
      <c r="D51" s="35">
        <v>335.56</v>
      </c>
      <c r="E51" s="33">
        <f t="shared" si="0"/>
        <v>42.74105209527448</v>
      </c>
      <c r="F51" s="33">
        <f t="shared" si="1"/>
        <v>226.7297297297297</v>
      </c>
      <c r="G51" s="35">
        <v>161.77</v>
      </c>
      <c r="H51" s="33">
        <f t="shared" si="3"/>
        <v>207.43030228101625</v>
      </c>
      <c r="I51" s="35">
        <v>87.8</v>
      </c>
    </row>
    <row r="52" spans="1:9" ht="63.75">
      <c r="A52" s="3" t="s">
        <v>20</v>
      </c>
      <c r="B52" s="35">
        <v>2470.4</v>
      </c>
      <c r="C52" s="35">
        <v>871</v>
      </c>
      <c r="D52" s="35">
        <v>606.63</v>
      </c>
      <c r="E52" s="33">
        <f t="shared" si="0"/>
        <v>24.555942357512954</v>
      </c>
      <c r="F52" s="33">
        <f t="shared" si="1"/>
        <v>69.64753157290471</v>
      </c>
      <c r="G52" s="35">
        <v>861.01</v>
      </c>
      <c r="H52" s="33">
        <f t="shared" si="3"/>
        <v>70.45562769305815</v>
      </c>
      <c r="I52" s="35">
        <v>236.43</v>
      </c>
    </row>
    <row r="53" spans="1:9" ht="25.5">
      <c r="A53" s="3" t="s">
        <v>21</v>
      </c>
      <c r="B53" s="35">
        <v>149.7</v>
      </c>
      <c r="C53" s="35">
        <v>0</v>
      </c>
      <c r="D53" s="35">
        <v>16</v>
      </c>
      <c r="E53" s="33">
        <f t="shared" si="0"/>
        <v>10.68804275217101</v>
      </c>
      <c r="F53" s="33">
        <v>0</v>
      </c>
      <c r="G53" s="35">
        <v>0.36</v>
      </c>
      <c r="H53" s="33">
        <f t="shared" si="3"/>
        <v>4444.444444444444</v>
      </c>
      <c r="I53" s="35">
        <v>5</v>
      </c>
    </row>
    <row r="54" spans="1:9" ht="38.25">
      <c r="A54" s="3" t="s">
        <v>22</v>
      </c>
      <c r="B54" s="35">
        <v>3</v>
      </c>
      <c r="C54" s="35">
        <v>0</v>
      </c>
      <c r="D54" s="35">
        <v>0</v>
      </c>
      <c r="E54" s="33">
        <f t="shared" si="0"/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0.29</v>
      </c>
      <c r="H55" s="33">
        <f>$D:$D/$G:$G*100</f>
        <v>0</v>
      </c>
      <c r="I55" s="35">
        <v>0</v>
      </c>
    </row>
    <row r="56" spans="1:9" ht="72.75" customHeight="1">
      <c r="A56" s="3" t="s">
        <v>114</v>
      </c>
      <c r="B56" s="35">
        <v>5</v>
      </c>
      <c r="C56" s="35">
        <v>1</v>
      </c>
      <c r="D56" s="35">
        <v>11.44</v>
      </c>
      <c r="E56" s="33">
        <f t="shared" si="0"/>
        <v>228.79999999999998</v>
      </c>
      <c r="F56" s="33">
        <v>0</v>
      </c>
      <c r="G56" s="35">
        <v>1.6</v>
      </c>
      <c r="H56" s="33">
        <v>0</v>
      </c>
      <c r="I56" s="35">
        <v>4.28</v>
      </c>
    </row>
    <row r="57" spans="1:9" ht="79.5" customHeight="1">
      <c r="A57" s="3" t="s">
        <v>128</v>
      </c>
      <c r="B57" s="35">
        <v>2552.5</v>
      </c>
      <c r="C57" s="35">
        <v>1204.7</v>
      </c>
      <c r="D57" s="35">
        <v>451.37</v>
      </c>
      <c r="E57" s="33">
        <f t="shared" si="0"/>
        <v>17.683447600391773</v>
      </c>
      <c r="F57" s="33">
        <f t="shared" si="1"/>
        <v>37.467419274508174</v>
      </c>
      <c r="G57" s="35">
        <v>972.42</v>
      </c>
      <c r="H57" s="33">
        <f>$D:$D/$G:$G*100</f>
        <v>46.41718598959297</v>
      </c>
      <c r="I57" s="35">
        <v>64.75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11.85</v>
      </c>
      <c r="E59" s="33">
        <v>0</v>
      </c>
      <c r="F59" s="33">
        <v>0</v>
      </c>
      <c r="G59" s="35">
        <v>8.18</v>
      </c>
      <c r="H59" s="33">
        <f>$D:$D/$G:$G*100</f>
        <v>144.86552567237163</v>
      </c>
      <c r="I59" s="35">
        <v>0.74</v>
      </c>
    </row>
    <row r="60" spans="1:9" ht="38.25">
      <c r="A60" s="3" t="s">
        <v>23</v>
      </c>
      <c r="B60" s="35">
        <v>2764.2</v>
      </c>
      <c r="C60" s="35">
        <v>777.3</v>
      </c>
      <c r="D60" s="35">
        <v>700.84</v>
      </c>
      <c r="E60" s="33">
        <f t="shared" si="0"/>
        <v>25.354171188770714</v>
      </c>
      <c r="F60" s="33">
        <f t="shared" si="1"/>
        <v>90.16338608002059</v>
      </c>
      <c r="G60" s="35">
        <v>848.59</v>
      </c>
      <c r="H60" s="33">
        <f aca="true" t="shared" si="4" ref="H60:H67">$D:$D/$G:$G*100</f>
        <v>82.58876489235084</v>
      </c>
      <c r="I60" s="35">
        <v>210.03</v>
      </c>
    </row>
    <row r="61" spans="1:9" ht="12.75">
      <c r="A61" s="6" t="s">
        <v>24</v>
      </c>
      <c r="B61" s="34">
        <v>0</v>
      </c>
      <c r="C61" s="34">
        <v>0</v>
      </c>
      <c r="D61" s="34">
        <v>663.41</v>
      </c>
      <c r="E61" s="33">
        <v>0</v>
      </c>
      <c r="F61" s="33">
        <v>0</v>
      </c>
      <c r="G61" s="34">
        <v>729.66</v>
      </c>
      <c r="H61" s="33">
        <f t="shared" si="4"/>
        <v>90.92042869281583</v>
      </c>
      <c r="I61" s="34">
        <v>-187.61</v>
      </c>
    </row>
    <row r="62" spans="1:9" ht="12.75">
      <c r="A62" s="8" t="s">
        <v>25</v>
      </c>
      <c r="B62" s="42">
        <f>B8+B16+B21+B25+B28+B32+B35+B41+B42+B43+B61+B47</f>
        <v>414788.6999999999</v>
      </c>
      <c r="C62" s="42">
        <f>C8+C16+C21+C25+C28+C32+C35+C41+C42+C43+C61+C47</f>
        <v>122801.15999999997</v>
      </c>
      <c r="D62" s="42">
        <f>D8+D16+D21+D25+D28+D32+D35+D41+D42+D43+D61+D47</f>
        <v>115699.10000000002</v>
      </c>
      <c r="E62" s="33">
        <f t="shared" si="0"/>
        <v>27.89350336689501</v>
      </c>
      <c r="F62" s="33">
        <f t="shared" si="1"/>
        <v>94.2166181492097</v>
      </c>
      <c r="G62" s="42">
        <f>G8+G16+G21+G25+G28+G32+G35+G41+G42+G43+G61+G47</f>
        <v>118902.57</v>
      </c>
      <c r="H62" s="33">
        <f t="shared" si="4"/>
        <v>97.3058025575057</v>
      </c>
      <c r="I62" s="42">
        <f>I8+I16+I21+I25+I28+I32+I35+I41+I42+I43+I61+I47</f>
        <v>37416.040000000015</v>
      </c>
    </row>
    <row r="63" spans="1:9" ht="12.75">
      <c r="A63" s="8" t="s">
        <v>26</v>
      </c>
      <c r="B63" s="42">
        <f>B64+B69</f>
        <v>1368915.0599999998</v>
      </c>
      <c r="C63" s="42">
        <f>C64+C69</f>
        <v>350799.02</v>
      </c>
      <c r="D63" s="42">
        <f>D64+D69</f>
        <v>363190.08</v>
      </c>
      <c r="E63" s="33">
        <f t="shared" si="0"/>
        <v>26.531235619542386</v>
      </c>
      <c r="F63" s="33">
        <f t="shared" si="1"/>
        <v>103.53223905813648</v>
      </c>
      <c r="G63" s="42">
        <f>G64+G69</f>
        <v>442699.86000000004</v>
      </c>
      <c r="H63" s="33">
        <f t="shared" si="4"/>
        <v>82.03980005776373</v>
      </c>
      <c r="I63" s="42">
        <f>I64+I69</f>
        <v>142043.76</v>
      </c>
    </row>
    <row r="64" spans="1:9" ht="25.5">
      <c r="A64" s="8" t="s">
        <v>27</v>
      </c>
      <c r="B64" s="42">
        <f>B65+B66+B67+B68</f>
        <v>1372756.66</v>
      </c>
      <c r="C64" s="42">
        <f>C65+C66+C67+C68</f>
        <v>354640.62</v>
      </c>
      <c r="D64" s="42">
        <f>D65+D66+D67+D68</f>
        <v>367272.38</v>
      </c>
      <c r="E64" s="33">
        <f t="shared" si="0"/>
        <v>26.75436883329344</v>
      </c>
      <c r="F64" s="33">
        <f t="shared" si="1"/>
        <v>103.56184804775043</v>
      </c>
      <c r="G64" s="42">
        <f>G65+G66+G67+G68</f>
        <v>446284.16000000003</v>
      </c>
      <c r="H64" s="33">
        <f t="shared" si="4"/>
        <v>82.29563424343807</v>
      </c>
      <c r="I64" s="42">
        <f>I65+I66+I67+I68</f>
        <v>142053.12</v>
      </c>
    </row>
    <row r="65" spans="1:9" ht="12.75">
      <c r="A65" s="3" t="s">
        <v>28</v>
      </c>
      <c r="B65" s="35">
        <v>245447.3</v>
      </c>
      <c r="C65" s="35">
        <v>95141.1</v>
      </c>
      <c r="D65" s="35">
        <v>111841.1</v>
      </c>
      <c r="E65" s="33">
        <f t="shared" si="0"/>
        <v>45.5662376404222</v>
      </c>
      <c r="F65" s="33">
        <f t="shared" si="1"/>
        <v>117.55287672730293</v>
      </c>
      <c r="G65" s="35">
        <v>162250.7</v>
      </c>
      <c r="H65" s="33">
        <f t="shared" si="4"/>
        <v>68.93104313263363</v>
      </c>
      <c r="I65" s="35">
        <v>33283.9</v>
      </c>
    </row>
    <row r="66" spans="1:9" ht="12.75">
      <c r="A66" s="3" t="s">
        <v>29</v>
      </c>
      <c r="B66" s="35">
        <v>261988.76</v>
      </c>
      <c r="C66" s="35">
        <v>40306.8</v>
      </c>
      <c r="D66" s="35">
        <v>11707.89</v>
      </c>
      <c r="E66" s="33">
        <f t="shared" si="0"/>
        <v>4.468852022506614</v>
      </c>
      <c r="F66" s="33">
        <f t="shared" si="1"/>
        <v>29.04693500848492</v>
      </c>
      <c r="G66" s="35">
        <v>122690.85</v>
      </c>
      <c r="H66" s="33">
        <f t="shared" si="4"/>
        <v>9.542594252138606</v>
      </c>
      <c r="I66" s="35">
        <v>10552.47</v>
      </c>
    </row>
    <row r="67" spans="1:9" ht="12.75">
      <c r="A67" s="3" t="s">
        <v>30</v>
      </c>
      <c r="B67" s="35">
        <v>865312.2</v>
      </c>
      <c r="C67" s="35">
        <v>219192.72</v>
      </c>
      <c r="D67" s="35">
        <v>243723.39</v>
      </c>
      <c r="E67" s="33">
        <f t="shared" si="0"/>
        <v>28.165948659917202</v>
      </c>
      <c r="F67" s="33">
        <f t="shared" si="1"/>
        <v>111.19137077180301</v>
      </c>
      <c r="G67" s="35">
        <v>161342.61</v>
      </c>
      <c r="H67" s="33">
        <f t="shared" si="4"/>
        <v>151.05953101911518</v>
      </c>
      <c r="I67" s="35">
        <v>98216.75</v>
      </c>
    </row>
    <row r="68" spans="1:9" ht="24.75" customHeight="1">
      <c r="A68" s="3" t="s">
        <v>31</v>
      </c>
      <c r="B68" s="35">
        <v>8.4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-3841.6</v>
      </c>
      <c r="C69" s="34">
        <v>-3841.6</v>
      </c>
      <c r="D69" s="34">
        <v>-4082.3</v>
      </c>
      <c r="E69" s="33">
        <f t="shared" si="0"/>
        <v>106.26561849229488</v>
      </c>
      <c r="F69" s="33">
        <f t="shared" si="1"/>
        <v>106.26561849229488</v>
      </c>
      <c r="G69" s="34">
        <v>-3584.3</v>
      </c>
      <c r="H69" s="33">
        <f>$D:$D/$G:$G*100</f>
        <v>113.89392628965209</v>
      </c>
      <c r="I69" s="34">
        <v>-9.36</v>
      </c>
    </row>
    <row r="70" spans="1:9" ht="12.75">
      <c r="A70" s="6" t="s">
        <v>32</v>
      </c>
      <c r="B70" s="42">
        <f>B63+B62</f>
        <v>1783703.7599999998</v>
      </c>
      <c r="C70" s="42">
        <f>C63+C62</f>
        <v>473600.18</v>
      </c>
      <c r="D70" s="42">
        <f>D63+D62</f>
        <v>478889.18000000005</v>
      </c>
      <c r="E70" s="33">
        <f t="shared" si="0"/>
        <v>26.848022117753462</v>
      </c>
      <c r="F70" s="33">
        <f t="shared" si="1"/>
        <v>101.11676477825664</v>
      </c>
      <c r="G70" s="42">
        <f>G63+G62</f>
        <v>561602.43</v>
      </c>
      <c r="H70" s="33">
        <f>$D:$D/$G:$G*100</f>
        <v>85.27192092099745</v>
      </c>
      <c r="I70" s="42">
        <f>I63+I62</f>
        <v>179459.80000000002</v>
      </c>
    </row>
    <row r="71" spans="1:9" ht="12.75">
      <c r="A71" s="66" t="s">
        <v>34</v>
      </c>
      <c r="B71" s="67"/>
      <c r="C71" s="67"/>
      <c r="D71" s="67"/>
      <c r="E71" s="67"/>
      <c r="F71" s="67"/>
      <c r="G71" s="67"/>
      <c r="H71" s="67"/>
      <c r="I71" s="68"/>
    </row>
    <row r="72" spans="1:9" ht="12.75">
      <c r="A72" s="13" t="s">
        <v>35</v>
      </c>
      <c r="B72" s="42">
        <f>B73+B74+B75+B76+B77+B78+B79+B80</f>
        <v>87972</v>
      </c>
      <c r="C72" s="42">
        <f>C73+C74+C75+C76+C77+C79+C80</f>
        <v>27251.399999999998</v>
      </c>
      <c r="D72" s="42">
        <f>D73+D74+D75+D76+D77+D78+D79+D80</f>
        <v>25578.6</v>
      </c>
      <c r="E72" s="33">
        <f>$D:$D/$B:$B*100</f>
        <v>29.075842313463372</v>
      </c>
      <c r="F72" s="33">
        <f>$D:$D/$C:$C*100</f>
        <v>93.86159977102095</v>
      </c>
      <c r="G72" s="42">
        <f>G73+G74+G75+G76+G77+G78+G79+G80</f>
        <v>18619.43</v>
      </c>
      <c r="H72" s="33">
        <f>$D:$D/$G:$G*100</f>
        <v>137.37584877732561</v>
      </c>
      <c r="I72" s="42">
        <f>I73+I74+I75+I76+I77+I78+I79+I80</f>
        <v>7452.4000000000015</v>
      </c>
    </row>
    <row r="73" spans="1:9" ht="14.25" customHeight="1">
      <c r="A73" s="14" t="s">
        <v>36</v>
      </c>
      <c r="B73" s="43">
        <v>1278.6</v>
      </c>
      <c r="C73" s="43">
        <v>381.4</v>
      </c>
      <c r="D73" s="43">
        <v>381.4</v>
      </c>
      <c r="E73" s="36">
        <f>$D:$D/$B:$B*100</f>
        <v>29.82950101673706</v>
      </c>
      <c r="F73" s="36">
        <f>$D:$D/$C:$C*100</f>
        <v>100</v>
      </c>
      <c r="G73" s="43">
        <v>0</v>
      </c>
      <c r="H73" s="36">
        <v>0</v>
      </c>
      <c r="I73" s="43">
        <f>D73-март!D73</f>
        <v>103.59999999999997</v>
      </c>
    </row>
    <row r="74" spans="1:9" ht="12.75">
      <c r="A74" s="14" t="s">
        <v>37</v>
      </c>
      <c r="B74" s="43">
        <v>5837.1</v>
      </c>
      <c r="C74" s="43">
        <v>1600.8</v>
      </c>
      <c r="D74" s="43">
        <v>997</v>
      </c>
      <c r="E74" s="36">
        <f>$D:$D/$B:$B*100</f>
        <v>17.080399513457024</v>
      </c>
      <c r="F74" s="36">
        <f>$D:$D/$C:$C*100</f>
        <v>62.28135932033984</v>
      </c>
      <c r="G74" s="43">
        <v>1285.49</v>
      </c>
      <c r="H74" s="36">
        <f>$D:$D/$G:$G*100</f>
        <v>77.55797400213147</v>
      </c>
      <c r="I74" s="43">
        <f>D74-март!D74</f>
        <v>257.9</v>
      </c>
    </row>
    <row r="75" spans="1:9" ht="25.5">
      <c r="A75" s="14" t="s">
        <v>38</v>
      </c>
      <c r="B75" s="43">
        <v>35995.9</v>
      </c>
      <c r="C75" s="43">
        <v>11102.4</v>
      </c>
      <c r="D75" s="43">
        <v>10295.2</v>
      </c>
      <c r="E75" s="36">
        <f>$D:$D/$B:$B*100</f>
        <v>28.60103511788843</v>
      </c>
      <c r="F75" s="36">
        <f>$D:$D/$C:$C*100</f>
        <v>92.72949992794352</v>
      </c>
      <c r="G75" s="43">
        <v>10646.48</v>
      </c>
      <c r="H75" s="36">
        <f>$D:$D/$G:$G*100</f>
        <v>96.7005057070506</v>
      </c>
      <c r="I75" s="43">
        <f>D75-март!D75</f>
        <v>2630.6000000000004</v>
      </c>
    </row>
    <row r="76" spans="1:9" ht="12.75">
      <c r="A76" s="14" t="s">
        <v>84</v>
      </c>
      <c r="B76" s="35">
        <v>10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D76-март!D76</f>
        <v>0</v>
      </c>
    </row>
    <row r="77" spans="1:9" ht="25.5">
      <c r="A77" s="3" t="s">
        <v>39</v>
      </c>
      <c r="B77" s="43">
        <v>10286.7</v>
      </c>
      <c r="C77" s="43">
        <v>3543.6</v>
      </c>
      <c r="D77" s="43">
        <v>3510.9</v>
      </c>
      <c r="E77" s="36">
        <f>$D:$D/$B:$B*100</f>
        <v>34.1304791624136</v>
      </c>
      <c r="F77" s="36">
        <f>$D:$D/$C:$C*100</f>
        <v>99.0772096173383</v>
      </c>
      <c r="G77" s="43">
        <v>3285.69</v>
      </c>
      <c r="H77" s="36">
        <f>$D:$D/$G:$G*100</f>
        <v>106.85426805328562</v>
      </c>
      <c r="I77" s="43">
        <f>D77-март!D77</f>
        <v>741.5999999999999</v>
      </c>
    </row>
    <row r="78" spans="1:9" ht="12.75" hidden="1">
      <c r="A78" s="14" t="s">
        <v>40</v>
      </c>
      <c r="B78" s="43"/>
      <c r="C78" s="43"/>
      <c r="D78" s="43"/>
      <c r="E78" s="36">
        <v>0</v>
      </c>
      <c r="F78" s="36">
        <v>0</v>
      </c>
      <c r="G78" s="43">
        <v>0</v>
      </c>
      <c r="H78" s="36">
        <v>0</v>
      </c>
      <c r="I78" s="43">
        <f>D78-март!D78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D79-март!D79</f>
        <v>0</v>
      </c>
    </row>
    <row r="80" spans="1:9" ht="12.75">
      <c r="A80" s="3" t="s">
        <v>42</v>
      </c>
      <c r="B80" s="43">
        <v>34263.7</v>
      </c>
      <c r="C80" s="43">
        <v>10623.2</v>
      </c>
      <c r="D80" s="43">
        <v>10394.1</v>
      </c>
      <c r="E80" s="36">
        <f>$D:$D/$B:$B*100</f>
        <v>30.335602985083344</v>
      </c>
      <c r="F80" s="36">
        <f>$D:$D/$C:$C*100</f>
        <v>97.84339935236088</v>
      </c>
      <c r="G80" s="43">
        <v>3401.77</v>
      </c>
      <c r="H80" s="36">
        <f>$D:$D/$G:$G*100</f>
        <v>305.5497579201416</v>
      </c>
      <c r="I80" s="43">
        <f>D80-март!D80</f>
        <v>3718.7000000000007</v>
      </c>
    </row>
    <row r="81" spans="1:9" ht="12.75">
      <c r="A81" s="13" t="s">
        <v>43</v>
      </c>
      <c r="B81" s="34">
        <v>263.7</v>
      </c>
      <c r="C81" s="34">
        <v>82.5</v>
      </c>
      <c r="D81" s="34">
        <v>80.3</v>
      </c>
      <c r="E81" s="33">
        <f>$D:$D/$B:$B*100</f>
        <v>30.451270383010996</v>
      </c>
      <c r="F81" s="33">
        <f>$D:$D/$C:$C*100</f>
        <v>97.33333333333333</v>
      </c>
      <c r="G81" s="34">
        <v>72.67</v>
      </c>
      <c r="H81" s="33">
        <f>$D:$D/$G:$G*100</f>
        <v>110.49951837071694</v>
      </c>
      <c r="I81" s="42">
        <f>D81-март!D81</f>
        <v>30.4</v>
      </c>
    </row>
    <row r="82" spans="1:9" ht="25.5">
      <c r="A82" s="15" t="s">
        <v>44</v>
      </c>
      <c r="B82" s="34">
        <v>2045.5</v>
      </c>
      <c r="C82" s="34">
        <v>673.9</v>
      </c>
      <c r="D82" s="34">
        <v>570</v>
      </c>
      <c r="E82" s="33">
        <f>$D:$D/$B:$B*100</f>
        <v>27.866047421168417</v>
      </c>
      <c r="F82" s="33">
        <f>$D:$D/$C:$C*100</f>
        <v>84.58228223772073</v>
      </c>
      <c r="G82" s="34">
        <v>721.32</v>
      </c>
      <c r="H82" s="33">
        <f>$D:$D/$G:$G*100</f>
        <v>79.02179337880551</v>
      </c>
      <c r="I82" s="42">
        <f>D82-март!D82</f>
        <v>172.3</v>
      </c>
    </row>
    <row r="83" spans="1:9" ht="12.75">
      <c r="A83" s="13" t="s">
        <v>45</v>
      </c>
      <c r="B83" s="42">
        <f>B84+B85+B86+B87+B88</f>
        <v>145976.9</v>
      </c>
      <c r="C83" s="42">
        <f>C86+C87+C88</f>
        <v>51345.799999999996</v>
      </c>
      <c r="D83" s="42">
        <f>D84+D85+D86+D87+D88</f>
        <v>15616.8</v>
      </c>
      <c r="E83" s="33">
        <f>$D:$D/$B:$B*100</f>
        <v>10.698131005659114</v>
      </c>
      <c r="F83" s="33">
        <f>$D:$D/$C:$C*100</f>
        <v>30.41495117419536</v>
      </c>
      <c r="G83" s="42">
        <f>G84+G85+G86+G87+G88</f>
        <v>13461.08</v>
      </c>
      <c r="H83" s="33">
        <f>$D:$D/$G:$G*100</f>
        <v>116.01446540693614</v>
      </c>
      <c r="I83" s="42">
        <f>I86+I87+I88</f>
        <v>6519.7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>D84-март!D84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>D85-март!D85</f>
        <v>0</v>
      </c>
    </row>
    <row r="86" spans="1:9" ht="12.75">
      <c r="A86" s="14" t="s">
        <v>46</v>
      </c>
      <c r="B86" s="43">
        <v>15228</v>
      </c>
      <c r="C86" s="43">
        <v>3786.2</v>
      </c>
      <c r="D86" s="43">
        <v>3785.1</v>
      </c>
      <c r="E86" s="36">
        <f aca="true" t="shared" si="5" ref="E86:E111">$D:$D/$B:$B*100</f>
        <v>24.85618597320725</v>
      </c>
      <c r="F86" s="36">
        <f aca="true" t="shared" si="6" ref="F86:F101">$D:$D/$C:$C*100</f>
        <v>99.97094712376526</v>
      </c>
      <c r="G86" s="43">
        <v>3202.33</v>
      </c>
      <c r="H86" s="36">
        <f>$D:$D/$G:$G*100</f>
        <v>118.19831185418117</v>
      </c>
      <c r="I86" s="43">
        <f>D86-март!D86</f>
        <v>1289.5</v>
      </c>
    </row>
    <row r="87" spans="1:9" ht="12.75">
      <c r="A87" s="16" t="s">
        <v>89</v>
      </c>
      <c r="B87" s="35">
        <v>119365.3</v>
      </c>
      <c r="C87" s="35">
        <v>44170.1</v>
      </c>
      <c r="D87" s="35">
        <v>8775.5</v>
      </c>
      <c r="E87" s="36">
        <f t="shared" si="5"/>
        <v>7.351801570473161</v>
      </c>
      <c r="F87" s="36">
        <f t="shared" si="6"/>
        <v>19.867512185845175</v>
      </c>
      <c r="G87" s="35">
        <v>7360.92</v>
      </c>
      <c r="H87" s="36">
        <f>$D:$D/$G:$G*100</f>
        <v>119.21743477717459</v>
      </c>
      <c r="I87" s="43">
        <f>D87-март!D87</f>
        <v>4400.2</v>
      </c>
    </row>
    <row r="88" spans="1:9" ht="12.75">
      <c r="A88" s="14" t="s">
        <v>47</v>
      </c>
      <c r="B88" s="43">
        <v>11383.6</v>
      </c>
      <c r="C88" s="43">
        <v>3389.5</v>
      </c>
      <c r="D88" s="43">
        <v>3056.2</v>
      </c>
      <c r="E88" s="36">
        <f t="shared" si="5"/>
        <v>26.84739449734706</v>
      </c>
      <c r="F88" s="36">
        <f t="shared" si="6"/>
        <v>90.1666912523971</v>
      </c>
      <c r="G88" s="43">
        <v>2897.83</v>
      </c>
      <c r="H88" s="36">
        <f>$D:$D/$G:$G*100</f>
        <v>105.46512390305848</v>
      </c>
      <c r="I88" s="43">
        <f>D88-март!D88</f>
        <v>830</v>
      </c>
    </row>
    <row r="89" spans="1:9" ht="12.75">
      <c r="A89" s="13" t="s">
        <v>48</v>
      </c>
      <c r="B89" s="42">
        <f>B90+B91+B92+B93</f>
        <v>93526.90000000001</v>
      </c>
      <c r="C89" s="42">
        <f>C91+C92+C93</f>
        <v>15734</v>
      </c>
      <c r="D89" s="42">
        <f>D90+D91+D92+D93</f>
        <v>11012</v>
      </c>
      <c r="E89" s="33">
        <f t="shared" si="5"/>
        <v>11.77415267693038</v>
      </c>
      <c r="F89" s="33">
        <f t="shared" si="6"/>
        <v>69.98855980678785</v>
      </c>
      <c r="G89" s="42">
        <f>G90+G91+G92+G93</f>
        <v>110727.59000000001</v>
      </c>
      <c r="H89" s="33">
        <f>$D:$D/$G:$G*100</f>
        <v>9.945127497130569</v>
      </c>
      <c r="I89" s="42">
        <f>D89-март!D89</f>
        <v>2948.0999999999995</v>
      </c>
    </row>
    <row r="90" spans="1:9" ht="12.75" hidden="1">
      <c r="A90" s="14" t="s">
        <v>49</v>
      </c>
      <c r="B90" s="43"/>
      <c r="C90" s="43"/>
      <c r="D90" s="43"/>
      <c r="E90" s="36" t="e">
        <f t="shared" si="5"/>
        <v>#DIV/0!</v>
      </c>
      <c r="F90" s="36" t="e">
        <f t="shared" si="6"/>
        <v>#DIV/0!</v>
      </c>
      <c r="G90" s="43">
        <v>99075.13</v>
      </c>
      <c r="H90" s="36">
        <v>0</v>
      </c>
      <c r="I90" s="43">
        <f>D90-март!D90</f>
        <v>0</v>
      </c>
    </row>
    <row r="91" spans="1:9" ht="12.75">
      <c r="A91" s="14" t="s">
        <v>50</v>
      </c>
      <c r="B91" s="43">
        <v>41201.7</v>
      </c>
      <c r="C91" s="43">
        <v>405.7</v>
      </c>
      <c r="D91" s="43">
        <v>405.7</v>
      </c>
      <c r="E91" s="36">
        <f t="shared" si="5"/>
        <v>0.9846681083547524</v>
      </c>
      <c r="F91" s="36">
        <f t="shared" si="6"/>
        <v>100</v>
      </c>
      <c r="G91" s="43">
        <v>2.3</v>
      </c>
      <c r="H91" s="36">
        <v>0</v>
      </c>
      <c r="I91" s="43">
        <f>D91-март!D91</f>
        <v>0</v>
      </c>
    </row>
    <row r="92" spans="1:9" ht="12.75">
      <c r="A92" s="14" t="s">
        <v>51</v>
      </c>
      <c r="B92" s="43">
        <v>36675.9</v>
      </c>
      <c r="C92" s="43">
        <v>10099.4</v>
      </c>
      <c r="D92" s="43">
        <v>5737.2</v>
      </c>
      <c r="E92" s="36">
        <f t="shared" si="5"/>
        <v>15.642969906668954</v>
      </c>
      <c r="F92" s="36">
        <f t="shared" si="6"/>
        <v>56.80733508921322</v>
      </c>
      <c r="G92" s="43">
        <v>5311.86</v>
      </c>
      <c r="H92" s="36">
        <f aca="true" t="shared" si="7" ref="H92:H101">$D:$D/$G:$G*100</f>
        <v>108.00736465192983</v>
      </c>
      <c r="I92" s="43">
        <f>D92-март!D92</f>
        <v>1702.2999999999997</v>
      </c>
    </row>
    <row r="93" spans="1:9" ht="12.75">
      <c r="A93" s="14" t="s">
        <v>52</v>
      </c>
      <c r="B93" s="43">
        <v>15649.3</v>
      </c>
      <c r="C93" s="43">
        <v>5228.9</v>
      </c>
      <c r="D93" s="43">
        <v>4869.1</v>
      </c>
      <c r="E93" s="36">
        <f t="shared" si="5"/>
        <v>31.113851737777416</v>
      </c>
      <c r="F93" s="36">
        <f t="shared" si="6"/>
        <v>93.11901164680908</v>
      </c>
      <c r="G93" s="43">
        <v>6338.3</v>
      </c>
      <c r="H93" s="36">
        <f t="shared" si="7"/>
        <v>76.82028304119402</v>
      </c>
      <c r="I93" s="43">
        <f>D93-март!D93</f>
        <v>1245.8000000000002</v>
      </c>
    </row>
    <row r="94" spans="1:9" ht="12.75">
      <c r="A94" s="17" t="s">
        <v>53</v>
      </c>
      <c r="B94" s="42">
        <f>B95+B96+B97+B98</f>
        <v>1096054.0999999999</v>
      </c>
      <c r="C94" s="42">
        <f>C95+C96+C97+C98</f>
        <v>311991.8</v>
      </c>
      <c r="D94" s="42">
        <f>D95+D96+D97+D98</f>
        <v>292523.49999999994</v>
      </c>
      <c r="E94" s="33">
        <f t="shared" si="5"/>
        <v>26.68878297157047</v>
      </c>
      <c r="F94" s="33">
        <f t="shared" si="6"/>
        <v>93.75999625631185</v>
      </c>
      <c r="G94" s="42">
        <f>G95+G96+G97+G98</f>
        <v>262281.08999999997</v>
      </c>
      <c r="H94" s="33">
        <f t="shared" si="7"/>
        <v>111.5305339016244</v>
      </c>
      <c r="I94" s="42">
        <f>D94-март!D94</f>
        <v>84719.49999999997</v>
      </c>
    </row>
    <row r="95" spans="1:9" ht="12.75">
      <c r="A95" s="14" t="s">
        <v>54</v>
      </c>
      <c r="B95" s="43">
        <v>421370</v>
      </c>
      <c r="C95" s="43">
        <v>117180.1</v>
      </c>
      <c r="D95" s="43">
        <v>112380.1</v>
      </c>
      <c r="E95" s="36">
        <f t="shared" si="5"/>
        <v>26.670171108526947</v>
      </c>
      <c r="F95" s="36">
        <f t="shared" si="6"/>
        <v>95.9037413349195</v>
      </c>
      <c r="G95" s="43">
        <v>100700.51</v>
      </c>
      <c r="H95" s="36">
        <f t="shared" si="7"/>
        <v>111.59834245129446</v>
      </c>
      <c r="I95" s="43">
        <f>D95-март!D95</f>
        <v>31685.20000000001</v>
      </c>
    </row>
    <row r="96" spans="1:9" ht="12.75">
      <c r="A96" s="14" t="s">
        <v>55</v>
      </c>
      <c r="B96" s="43">
        <v>597594.7</v>
      </c>
      <c r="C96" s="43">
        <v>173769.8</v>
      </c>
      <c r="D96" s="43">
        <v>159461.5</v>
      </c>
      <c r="E96" s="36">
        <f t="shared" si="5"/>
        <v>26.68388792604754</v>
      </c>
      <c r="F96" s="36">
        <f t="shared" si="6"/>
        <v>91.7659455210284</v>
      </c>
      <c r="G96" s="43">
        <v>143273.73</v>
      </c>
      <c r="H96" s="36">
        <f t="shared" si="7"/>
        <v>111.29849135637076</v>
      </c>
      <c r="I96" s="43">
        <f>D96-март!D96</f>
        <v>46466.8</v>
      </c>
    </row>
    <row r="97" spans="1:9" ht="12.75">
      <c r="A97" s="14" t="s">
        <v>56</v>
      </c>
      <c r="B97" s="43">
        <v>31959.7</v>
      </c>
      <c r="C97" s="43">
        <v>8977.3</v>
      </c>
      <c r="D97" s="43">
        <v>8895.1</v>
      </c>
      <c r="E97" s="36">
        <f t="shared" si="5"/>
        <v>27.83223872564511</v>
      </c>
      <c r="F97" s="36">
        <f t="shared" si="6"/>
        <v>99.08435721207937</v>
      </c>
      <c r="G97" s="43">
        <v>4651.49</v>
      </c>
      <c r="H97" s="36">
        <f t="shared" si="7"/>
        <v>191.2311968852991</v>
      </c>
      <c r="I97" s="43">
        <f>D97-март!D97</f>
        <v>3047.3</v>
      </c>
    </row>
    <row r="98" spans="1:9" ht="12.75">
      <c r="A98" s="14" t="s">
        <v>57</v>
      </c>
      <c r="B98" s="43">
        <v>45129.7</v>
      </c>
      <c r="C98" s="43">
        <v>12064.6</v>
      </c>
      <c r="D98" s="35">
        <v>11786.8</v>
      </c>
      <c r="E98" s="36">
        <f t="shared" si="5"/>
        <v>26.117612126825573</v>
      </c>
      <c r="F98" s="36">
        <f t="shared" si="6"/>
        <v>97.69739568655405</v>
      </c>
      <c r="G98" s="35">
        <v>13655.36</v>
      </c>
      <c r="H98" s="36">
        <f t="shared" si="7"/>
        <v>86.31628898835328</v>
      </c>
      <c r="I98" s="43">
        <f>D98-март!D98</f>
        <v>3520.199999999999</v>
      </c>
    </row>
    <row r="99" spans="1:9" ht="25.5">
      <c r="A99" s="17" t="s">
        <v>58</v>
      </c>
      <c r="B99" s="42">
        <f>B100+B101</f>
        <v>205018</v>
      </c>
      <c r="C99" s="42">
        <f>C100+C101</f>
        <v>29603.3</v>
      </c>
      <c r="D99" s="42">
        <f>D100+D101</f>
        <v>29247.9</v>
      </c>
      <c r="E99" s="33">
        <f t="shared" si="5"/>
        <v>14.26601566691705</v>
      </c>
      <c r="F99" s="33">
        <f t="shared" si="6"/>
        <v>98.799458168515</v>
      </c>
      <c r="G99" s="42">
        <f>G100+G101</f>
        <v>31583.87</v>
      </c>
      <c r="H99" s="33">
        <f t="shared" si="7"/>
        <v>92.60391459311353</v>
      </c>
      <c r="I99" s="42">
        <f>D99-март!D99</f>
        <v>12252.100000000002</v>
      </c>
    </row>
    <row r="100" spans="1:9" ht="12.75">
      <c r="A100" s="14" t="s">
        <v>59</v>
      </c>
      <c r="B100" s="43">
        <v>202096.6</v>
      </c>
      <c r="C100" s="43">
        <v>28582.6</v>
      </c>
      <c r="D100" s="43">
        <v>28227.2</v>
      </c>
      <c r="E100" s="36">
        <f t="shared" si="5"/>
        <v>13.967182030771424</v>
      </c>
      <c r="F100" s="36">
        <f t="shared" si="6"/>
        <v>98.75658617480566</v>
      </c>
      <c r="G100" s="43">
        <v>27382.85</v>
      </c>
      <c r="H100" s="36">
        <f t="shared" si="7"/>
        <v>103.08349934356724</v>
      </c>
      <c r="I100" s="43">
        <f>D100-март!D100</f>
        <v>11815.100000000002</v>
      </c>
    </row>
    <row r="101" spans="1:9" ht="25.5">
      <c r="A101" s="14" t="s">
        <v>60</v>
      </c>
      <c r="B101" s="43">
        <v>2921.4</v>
      </c>
      <c r="C101" s="43">
        <v>1020.7</v>
      </c>
      <c r="D101" s="43">
        <v>1020.7</v>
      </c>
      <c r="E101" s="36">
        <f t="shared" si="5"/>
        <v>34.93872800711987</v>
      </c>
      <c r="F101" s="36">
        <f t="shared" si="6"/>
        <v>100</v>
      </c>
      <c r="G101" s="43">
        <v>4201.02</v>
      </c>
      <c r="H101" s="36">
        <f t="shared" si="7"/>
        <v>24.296480378574724</v>
      </c>
      <c r="I101" s="43">
        <f>D101-март!D101</f>
        <v>437</v>
      </c>
    </row>
    <row r="102" spans="1:9" ht="12.75">
      <c r="A102" s="17" t="s">
        <v>116</v>
      </c>
      <c r="B102" s="42">
        <f>B103</f>
        <v>44.8</v>
      </c>
      <c r="C102" s="42">
        <f>C103</f>
        <v>0</v>
      </c>
      <c r="D102" s="42">
        <f>D103</f>
        <v>0</v>
      </c>
      <c r="E102" s="33">
        <f t="shared" si="5"/>
        <v>0</v>
      </c>
      <c r="F102" s="33">
        <v>0</v>
      </c>
      <c r="G102" s="42">
        <f>G103</f>
        <v>0</v>
      </c>
      <c r="H102" s="33">
        <v>0</v>
      </c>
      <c r="I102" s="43">
        <f>D102-март!D102</f>
        <v>0</v>
      </c>
    </row>
    <row r="103" spans="1:9" ht="12.75">
      <c r="A103" s="14" t="s">
        <v>117</v>
      </c>
      <c r="B103" s="43">
        <v>44.8</v>
      </c>
      <c r="C103" s="43">
        <v>0</v>
      </c>
      <c r="D103" s="43">
        <v>0</v>
      </c>
      <c r="E103" s="36">
        <f t="shared" si="5"/>
        <v>0</v>
      </c>
      <c r="F103" s="36">
        <v>0</v>
      </c>
      <c r="G103" s="43">
        <v>0</v>
      </c>
      <c r="H103" s="36">
        <v>0</v>
      </c>
      <c r="I103" s="43">
        <f>D103-март!D103</f>
        <v>0</v>
      </c>
    </row>
    <row r="104" spans="1:9" ht="12.75">
      <c r="A104" s="17" t="s">
        <v>61</v>
      </c>
      <c r="B104" s="42">
        <f>B105+B106+B107+B108+B109</f>
        <v>132769.7</v>
      </c>
      <c r="C104" s="42">
        <f>C105+C106+C107+C108+C109</f>
        <v>30305.299999999996</v>
      </c>
      <c r="D104" s="42">
        <f>D105+D106+D107+D108+D109</f>
        <v>30204.1</v>
      </c>
      <c r="E104" s="33">
        <f t="shared" si="5"/>
        <v>22.74924173211207</v>
      </c>
      <c r="F104" s="33">
        <f aca="true" t="shared" si="8" ref="F104:F111">$D:$D/$C:$C*100</f>
        <v>99.66606501173064</v>
      </c>
      <c r="G104" s="42">
        <f>G105+G106+G107+G108+G109</f>
        <v>28535.33</v>
      </c>
      <c r="H104" s="33">
        <f>$D:$D/$G:$G*100</f>
        <v>105.84808376142836</v>
      </c>
      <c r="I104" s="42">
        <f>D104-март!D104</f>
        <v>11164.8</v>
      </c>
    </row>
    <row r="105" spans="1:9" ht="12.75">
      <c r="A105" s="14" t="s">
        <v>62</v>
      </c>
      <c r="B105" s="43">
        <v>800</v>
      </c>
      <c r="C105" s="43">
        <v>181.8</v>
      </c>
      <c r="D105" s="43">
        <v>158.6</v>
      </c>
      <c r="E105" s="36">
        <f t="shared" si="5"/>
        <v>19.825</v>
      </c>
      <c r="F105" s="36">
        <f t="shared" si="8"/>
        <v>87.23872387238723</v>
      </c>
      <c r="G105" s="43">
        <v>149.9</v>
      </c>
      <c r="H105" s="36">
        <f>$D:$D/$G:$G*100</f>
        <v>105.8038692461641</v>
      </c>
      <c r="I105" s="43">
        <f>D105-март!D105</f>
        <v>50.19999999999999</v>
      </c>
    </row>
    <row r="106" spans="1:9" ht="12.75">
      <c r="A106" s="14" t="s">
        <v>63</v>
      </c>
      <c r="B106" s="43">
        <v>49205.1</v>
      </c>
      <c r="C106" s="43">
        <v>12919.9</v>
      </c>
      <c r="D106" s="43">
        <v>12919.9</v>
      </c>
      <c r="E106" s="36">
        <f t="shared" si="5"/>
        <v>26.257237562772968</v>
      </c>
      <c r="F106" s="36">
        <f t="shared" si="8"/>
        <v>100</v>
      </c>
      <c r="G106" s="43">
        <v>14358.09</v>
      </c>
      <c r="H106" s="36">
        <f>$D:$D/$G:$G*100</f>
        <v>89.98341701438004</v>
      </c>
      <c r="I106" s="43">
        <f>D106-март!D106</f>
        <v>4051.199999999999</v>
      </c>
    </row>
    <row r="107" spans="1:9" ht="12.75">
      <c r="A107" s="14" t="s">
        <v>64</v>
      </c>
      <c r="B107" s="43">
        <v>26125.7</v>
      </c>
      <c r="C107" s="43">
        <v>7129.5</v>
      </c>
      <c r="D107" s="43">
        <v>7129.5</v>
      </c>
      <c r="E107" s="36">
        <f t="shared" si="5"/>
        <v>27.28922095867288</v>
      </c>
      <c r="F107" s="36">
        <f t="shared" si="8"/>
        <v>100</v>
      </c>
      <c r="G107" s="43">
        <v>5281.7</v>
      </c>
      <c r="H107" s="36">
        <f>$D:$D/$G:$G*100</f>
        <v>134.98494802809702</v>
      </c>
      <c r="I107" s="43">
        <f>D107-март!D107</f>
        <v>2539.3</v>
      </c>
    </row>
    <row r="108" spans="1:9" ht="12.75">
      <c r="A108" s="14" t="s">
        <v>65</v>
      </c>
      <c r="B108" s="35">
        <v>31005</v>
      </c>
      <c r="C108" s="35">
        <v>1737.5</v>
      </c>
      <c r="D108" s="35">
        <v>1730.8</v>
      </c>
      <c r="E108" s="36">
        <f t="shared" si="5"/>
        <v>5.582325431382035</v>
      </c>
      <c r="F108" s="36">
        <f t="shared" si="8"/>
        <v>99.61438848920862</v>
      </c>
      <c r="G108" s="35">
        <v>1102.99</v>
      </c>
      <c r="H108" s="36">
        <v>0</v>
      </c>
      <c r="I108" s="43">
        <f>D108-март!D108</f>
        <v>929.1999999999999</v>
      </c>
    </row>
    <row r="109" spans="1:9" ht="12.75">
      <c r="A109" s="14" t="s">
        <v>66</v>
      </c>
      <c r="B109" s="43">
        <v>25633.9</v>
      </c>
      <c r="C109" s="43">
        <v>8336.6</v>
      </c>
      <c r="D109" s="43">
        <v>8265.3</v>
      </c>
      <c r="E109" s="36">
        <f t="shared" si="5"/>
        <v>32.24363050491731</v>
      </c>
      <c r="F109" s="36">
        <f t="shared" si="8"/>
        <v>99.14473526377658</v>
      </c>
      <c r="G109" s="43">
        <v>7642.65</v>
      </c>
      <c r="H109" s="36">
        <f>$D:$D/$G:$G*100</f>
        <v>108.14704323762045</v>
      </c>
      <c r="I109" s="43">
        <f>D109-март!D109</f>
        <v>3594.8999999999996</v>
      </c>
    </row>
    <row r="110" spans="1:9" ht="12.75">
      <c r="A110" s="17" t="s">
        <v>73</v>
      </c>
      <c r="B110" s="34">
        <f>B111+B112+B113</f>
        <v>26863.1</v>
      </c>
      <c r="C110" s="34">
        <f>C111+C113</f>
        <v>8592.8</v>
      </c>
      <c r="D110" s="34">
        <f>D111+D112+D113</f>
        <v>8586.8</v>
      </c>
      <c r="E110" s="33">
        <f t="shared" si="5"/>
        <v>31.965037542204733</v>
      </c>
      <c r="F110" s="33">
        <f t="shared" si="8"/>
        <v>99.93017409924589</v>
      </c>
      <c r="G110" s="34">
        <f>G111+G112+G113</f>
        <v>10847.02</v>
      </c>
      <c r="H110" s="33">
        <f>$D:$D/$G:$G*100</f>
        <v>79.16275622244633</v>
      </c>
      <c r="I110" s="42">
        <f>D110-март!D110</f>
        <v>2401.199999999999</v>
      </c>
    </row>
    <row r="111" spans="1:9" ht="12.75">
      <c r="A111" s="51" t="s">
        <v>74</v>
      </c>
      <c r="B111" s="35">
        <v>23913.1</v>
      </c>
      <c r="C111" s="35">
        <v>7586.3</v>
      </c>
      <c r="D111" s="35">
        <v>7586.3</v>
      </c>
      <c r="E111" s="36">
        <f t="shared" si="5"/>
        <v>31.724452287658234</v>
      </c>
      <c r="F111" s="36">
        <f t="shared" si="8"/>
        <v>100</v>
      </c>
      <c r="G111" s="35">
        <v>7622.62</v>
      </c>
      <c r="H111" s="36">
        <f>$D:$D/$G:$G*100</f>
        <v>99.5235234079621</v>
      </c>
      <c r="I111" s="43">
        <f>D111-март!D111</f>
        <v>2047.6999999999998</v>
      </c>
    </row>
    <row r="112" spans="1:9" ht="24.75" customHeight="1" hidden="1">
      <c r="A112" s="18" t="s">
        <v>75</v>
      </c>
      <c r="B112" s="35">
        <v>0</v>
      </c>
      <c r="C112" s="35">
        <v>0</v>
      </c>
      <c r="D112" s="35">
        <v>0</v>
      </c>
      <c r="E112" s="36">
        <v>0</v>
      </c>
      <c r="F112" s="36">
        <v>0</v>
      </c>
      <c r="G112" s="35">
        <v>0</v>
      </c>
      <c r="H112" s="36">
        <v>0</v>
      </c>
      <c r="I112" s="43">
        <f>D112-март!D112</f>
        <v>0</v>
      </c>
    </row>
    <row r="113" spans="1:9" ht="25.5">
      <c r="A113" s="18" t="s">
        <v>85</v>
      </c>
      <c r="B113" s="35">
        <v>2950</v>
      </c>
      <c r="C113" s="35">
        <v>1006.5</v>
      </c>
      <c r="D113" s="35">
        <v>1000.5</v>
      </c>
      <c r="E113" s="36">
        <f>$D:$D/$B:$B*100</f>
        <v>33.91525423728813</v>
      </c>
      <c r="F113" s="36">
        <f>$D:$D/$C:$C*100</f>
        <v>99.40387481371089</v>
      </c>
      <c r="G113" s="35">
        <v>3224.4</v>
      </c>
      <c r="H113" s="36">
        <f>$D:$D/$G:$G*100</f>
        <v>31.02902865649423</v>
      </c>
      <c r="I113" s="43">
        <f>D113-март!D113</f>
        <v>353.5</v>
      </c>
    </row>
    <row r="114" spans="1:9" ht="26.25" customHeight="1">
      <c r="A114" s="19" t="s">
        <v>93</v>
      </c>
      <c r="B114" s="34">
        <v>425</v>
      </c>
      <c r="C114" s="34">
        <f>C115</f>
        <v>308.8</v>
      </c>
      <c r="D114" s="34">
        <f>D115</f>
        <v>55.8</v>
      </c>
      <c r="E114" s="33">
        <f>$D:$D/$B:$B*100</f>
        <v>13.129411764705882</v>
      </c>
      <c r="F114" s="33">
        <f>$D:$D/$C:$C*100</f>
        <v>18.069948186528496</v>
      </c>
      <c r="G114" s="34">
        <f>G115</f>
        <v>11.58</v>
      </c>
      <c r="H114" s="33">
        <v>0</v>
      </c>
      <c r="I114" s="42">
        <f>D114-март!D114</f>
        <v>0</v>
      </c>
    </row>
    <row r="115" spans="1:9" ht="13.5" customHeight="1">
      <c r="A115" s="18" t="s">
        <v>94</v>
      </c>
      <c r="B115" s="35">
        <v>425.5</v>
      </c>
      <c r="C115" s="35">
        <v>308.8</v>
      </c>
      <c r="D115" s="35">
        <v>55.8</v>
      </c>
      <c r="E115" s="36">
        <f>$D:$D/$B:$B*100</f>
        <v>13.113983548766155</v>
      </c>
      <c r="F115" s="36">
        <f>$D:$D/$C:$C*100</f>
        <v>18.069948186528496</v>
      </c>
      <c r="G115" s="35">
        <v>11.58</v>
      </c>
      <c r="H115" s="36">
        <v>0</v>
      </c>
      <c r="I115" s="43">
        <f>D115-март!D115</f>
        <v>0</v>
      </c>
    </row>
    <row r="116" spans="1:9" ht="16.5" customHeight="1">
      <c r="A116" s="20" t="s">
        <v>67</v>
      </c>
      <c r="B116" s="42">
        <f>B72+B81+B82+B83+B89+B94+B99+B102+B104+B110+B114</f>
        <v>1790959.7</v>
      </c>
      <c r="C116" s="42">
        <f>C72+C81+C82+C83+C89+C94+C99+C102+C104+C110+C114</f>
        <v>475889.5999999999</v>
      </c>
      <c r="D116" s="42">
        <f>D72+D81+D82+D83+D89+D94+D99+D102+D104+D110+D114</f>
        <v>413475.79999999993</v>
      </c>
      <c r="E116" s="33">
        <f>$D:$D/$B:$B*100</f>
        <v>23.086828810274177</v>
      </c>
      <c r="F116" s="33">
        <f>$D:$D/$C:$C*100</f>
        <v>86.88481530170023</v>
      </c>
      <c r="G116" s="42">
        <f>G72+G81+G82+G83+G89+G94+G99+G102+G104+G110+G114</f>
        <v>476860.98000000004</v>
      </c>
      <c r="H116" s="33">
        <f>$D:$D/$G:$G*100</f>
        <v>86.70782834863107</v>
      </c>
      <c r="I116" s="42">
        <f>I72+I81+I82+I83+I89+I94+I99+I102+I104+I110+I114</f>
        <v>127660.49999999997</v>
      </c>
    </row>
    <row r="117" spans="1:9" ht="26.25" customHeight="1">
      <c r="A117" s="21" t="s">
        <v>68</v>
      </c>
      <c r="B117" s="37">
        <f>B70-B116</f>
        <v>-7255.940000000177</v>
      </c>
      <c r="C117" s="37">
        <f>C70-C116</f>
        <v>-2289.4199999999255</v>
      </c>
      <c r="D117" s="37">
        <f>D70-D116</f>
        <v>65413.38000000012</v>
      </c>
      <c r="E117" s="37"/>
      <c r="F117" s="37"/>
      <c r="G117" s="37">
        <f>G70-G116</f>
        <v>84741.45000000001</v>
      </c>
      <c r="H117" s="37"/>
      <c r="I117" s="37">
        <f>I70-I116</f>
        <v>51799.30000000005</v>
      </c>
    </row>
    <row r="118" spans="1:9" ht="24" customHeight="1">
      <c r="A118" s="3" t="s">
        <v>69</v>
      </c>
      <c r="B118" s="35" t="s">
        <v>133</v>
      </c>
      <c r="C118" s="35"/>
      <c r="D118" s="35" t="s">
        <v>144</v>
      </c>
      <c r="E118" s="35"/>
      <c r="F118" s="35"/>
      <c r="G118" s="35"/>
      <c r="H118" s="34"/>
      <c r="I118" s="35"/>
    </row>
    <row r="119" spans="1:9" ht="12.75">
      <c r="A119" s="8" t="s">
        <v>70</v>
      </c>
      <c r="B119" s="34">
        <f>B121+B122</f>
        <v>7283</v>
      </c>
      <c r="C119" s="35"/>
      <c r="D119" s="34">
        <f>-D70+D116</f>
        <v>-65413.38000000012</v>
      </c>
      <c r="E119" s="35"/>
      <c r="F119" s="35"/>
      <c r="G119" s="47"/>
      <c r="H119" s="44"/>
      <c r="I119" s="34">
        <f>I121+I122</f>
        <v>38152.2</v>
      </c>
    </row>
    <row r="120" spans="1:9" ht="12" customHeight="1">
      <c r="A120" s="3" t="s">
        <v>6</v>
      </c>
      <c r="B120" s="35"/>
      <c r="C120" s="35"/>
      <c r="D120" s="35"/>
      <c r="E120" s="35"/>
      <c r="F120" s="35"/>
      <c r="G120" s="35"/>
      <c r="H120" s="44"/>
      <c r="I120" s="35"/>
    </row>
    <row r="121" spans="1:9" ht="12.75">
      <c r="A121" s="10" t="s">
        <v>71</v>
      </c>
      <c r="B121" s="35">
        <v>5931</v>
      </c>
      <c r="C121" s="35"/>
      <c r="D121" s="35">
        <v>47181.2</v>
      </c>
      <c r="E121" s="35"/>
      <c r="F121" s="35"/>
      <c r="G121" s="35"/>
      <c r="H121" s="44"/>
      <c r="I121" s="35">
        <f>D121-Февраль!D120</f>
        <v>37209.2</v>
      </c>
    </row>
    <row r="122" spans="1:9" ht="12.75">
      <c r="A122" s="3" t="s">
        <v>72</v>
      </c>
      <c r="B122" s="35">
        <v>1352</v>
      </c>
      <c r="C122" s="35"/>
      <c r="D122" s="35">
        <v>10487</v>
      </c>
      <c r="E122" s="35"/>
      <c r="F122" s="35"/>
      <c r="G122" s="35"/>
      <c r="H122" s="44"/>
      <c r="I122" s="35">
        <f>D122-Февраль!D121</f>
        <v>943</v>
      </c>
    </row>
    <row r="123" spans="1:9" ht="12.75">
      <c r="A123" s="8" t="s">
        <v>119</v>
      </c>
      <c r="B123" s="50">
        <f>B124+B125</f>
        <v>0</v>
      </c>
      <c r="C123" s="50"/>
      <c r="D123" s="50">
        <v>0</v>
      </c>
      <c r="E123" s="50"/>
      <c r="F123" s="50"/>
      <c r="G123" s="50"/>
      <c r="H123" s="52"/>
      <c r="I123" s="50"/>
    </row>
    <row r="124" spans="1:9" ht="12.75">
      <c r="A124" s="5" t="s">
        <v>120</v>
      </c>
      <c r="B124" s="45"/>
      <c r="C124" s="45"/>
      <c r="D124" s="45">
        <v>15000</v>
      </c>
      <c r="E124" s="45"/>
      <c r="F124" s="45"/>
      <c r="G124" s="45"/>
      <c r="H124" s="46"/>
      <c r="I124" s="45"/>
    </row>
    <row r="125" spans="1:9" ht="12.75">
      <c r="A125" s="5" t="s">
        <v>121</v>
      </c>
      <c r="B125" s="45"/>
      <c r="C125" s="45"/>
      <c r="D125" s="45">
        <v>-15000</v>
      </c>
      <c r="E125" s="45"/>
      <c r="F125" s="45"/>
      <c r="G125" s="45"/>
      <c r="H125" s="46"/>
      <c r="I125" s="45"/>
    </row>
    <row r="126" spans="1:9" ht="12.75">
      <c r="A126" s="22"/>
      <c r="B126" s="32"/>
      <c r="C126" s="32"/>
      <c r="D126" s="32"/>
      <c r="E126" s="32"/>
      <c r="F126" s="32"/>
      <c r="G126" s="32"/>
      <c r="H126" s="32"/>
      <c r="I126" s="32"/>
    </row>
    <row r="128" ht="12" customHeight="1">
      <c r="A128" s="29" t="s">
        <v>91</v>
      </c>
    </row>
    <row r="129" ht="12.75" customHeight="1" hidden="1"/>
    <row r="131" spans="1:9" ht="31.5">
      <c r="A131" s="23" t="s">
        <v>126</v>
      </c>
      <c r="B131" s="31" t="s">
        <v>118</v>
      </c>
      <c r="C131" s="31"/>
      <c r="D131" s="31"/>
      <c r="E131" s="31"/>
      <c r="F131" s="31"/>
      <c r="G131" s="31"/>
      <c r="H131" s="31"/>
      <c r="I131" s="32"/>
    </row>
  </sheetData>
  <sheetProtection/>
  <mergeCells count="14"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71:I7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nata</cp:lastModifiedBy>
  <cp:lastPrinted>2016-05-12T02:12:11Z</cp:lastPrinted>
  <dcterms:created xsi:type="dcterms:W3CDTF">2010-09-10T01:16:58Z</dcterms:created>
  <dcterms:modified xsi:type="dcterms:W3CDTF">2016-05-16T01:59:11Z</dcterms:modified>
  <cp:category/>
  <cp:version/>
  <cp:contentType/>
  <cp:contentStatus/>
</cp:coreProperties>
</file>