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state="hidden" r:id="rId11"/>
    <sheet name="декабрь" sheetId="12" state="hidden" r:id="rId12"/>
  </sheets>
  <definedNames>
    <definedName name="_xlnm._FilterDatabase" localSheetId="7" hidden="1">'август'!$A$8:$I$133</definedName>
    <definedName name="_xlnm._FilterDatabase" localSheetId="3" hidden="1">'апрель'!$A$8:$I$133</definedName>
    <definedName name="_xlnm._FilterDatabase" localSheetId="11" hidden="1">'декабрь'!$A$8:$G$133</definedName>
    <definedName name="_xlnm._FilterDatabase" localSheetId="6" hidden="1">'июль'!$A$8:$I$133</definedName>
    <definedName name="_xlnm._FilterDatabase" localSheetId="5" hidden="1">'июнь'!$A$8:$I$133</definedName>
    <definedName name="_xlnm._FilterDatabase" localSheetId="4" hidden="1">'май'!$A$8:$I$133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<sst xmlns="http://schemas.openxmlformats.org/spreadsheetml/2006/main" count="2066" uniqueCount="192">
  <si>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</si>
  <si>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</si>
  <si>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</si>
  <si>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</si>
  <si>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</si>
  <si>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</si>
  <si>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</si>
  <si>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</si>
  <si>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</si>
  <si>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</si>
  <si>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</si>
  <si>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</si>
  <si>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</si>
  <si>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</si>
  <si>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</si>
  <si>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</si>
  <si>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</si>
  <si>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</si>
  <si>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</si>
  <si>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</si>
  <si>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</si>
  <si>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</si>
  <si>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</si>
  <si>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</si>
  <si>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</si>
  <si>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</si>
  <si>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</si>
  <si>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</si>
  <si>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</si>
  <si>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</si>
  <si>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</si>
  <si>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</si>
  <si>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</si>
  <si>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</si>
  <si>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</si>
  <si>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</si>
  <si>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</si>
  <si>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</si>
  <si>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</si>
  <si>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</si>
  <si>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</si>
  <si>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</si>
  <si>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</si>
  <si>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</si>
  <si>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</si>
  <si>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</si>
  <si>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</si>
  <si>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</si>
  <si>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</si>
  <si>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</si>
  <si>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</si>
  <si>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</si>
  <si>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</si>
  <si>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</si>
  <si>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</si>
  <si>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</si>
  <si>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</si>
  <si>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</si>
  <si>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</si>
  <si>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</si>
  <si>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</si>
  <si>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</si>
  <si>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</si>
  <si>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</si>
  <si>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</si>
  <si>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</si>
  <si>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</si>
  <si>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</si>
  <si>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</si>
  <si>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</si>
  <si>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</si>
  <si>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</si>
  <si>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</si>
  <si>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</si>
  <si>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</si>
  <si>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</si>
  <si>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</si>
  <si>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</si>
  <si>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</si>
  <si>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</si>
  <si>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</si>
  <si>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</si>
  <si>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</si>
  <si>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</si>
  <si>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</si>
  <si>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</si>
  <si>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</si>
  <si>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</si>
  <si>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</si>
  <si>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</si>
  <si>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</si>
  <si>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</si>
  <si>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</si>
  <si>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</si>
  <si>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</si>
  <si>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</si>
  <si>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</si>
  <si>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</si>
  <si>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</si>
  <si>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</si>
  <si>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</si>
  <si>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</si>
  <si>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</si>
  <si>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</si>
  <si>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</si>
  <si>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</si>
  <si>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</si>
  <si>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</si>
  <si>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</si>
  <si>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</si>
  <si>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</si>
  <si>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</si>
  <si>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</si>
  <si>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</si>
  <si>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</si>
  <si>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</si>
  <si>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</si>
  <si>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</si>
  <si>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</si>
  <si>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</si>
  <si>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</si>
  <si>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</si>
  <si>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</si>
  <si>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</si>
  <si>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</si>
  <si>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</si>
  <si>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</si>
  <si>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</si>
  <si>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</si>
  <si>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</si>
  <si>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</si>
  <si>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</si>
  <si>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</si>
  <si>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</si>
  <si>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</si>
  <si>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</si>
  <si>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</si>
  <si>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</si>
  <si>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</si>
  <si>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Прочие безвозмездные поступления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</si>
  <si>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</si>
  <si>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</si>
  <si>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01.09.2018</t>
  </si>
  <si>
    <t>На 01.10.2018</t>
  </si>
  <si>
    <t>На 01.11.2018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</si>
  <si>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</si>
  <si>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</si>
  <si>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</si>
  <si>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</si>
  <si>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</si>
  <si>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</si>
  <si>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</si>
  <si>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</si>
  <si>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</si>
  <si>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</si>
  <si>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</si>
  <si>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</si>
  <si>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</si>
  <si>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</si>
  <si>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</si>
  <si>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</si>
  <si>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</si>
  <si>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</si>
  <si>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</si>
  <si>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</si>
  <si>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</si>
  <si>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</si>
  <si>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</si>
  <si>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</si>
  <si>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</si>
  <si>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</si>
  <si>
    <t>План за 4 мес 2019 г.</t>
  </si>
  <si>
    <t>на 01 мая 2019 года</t>
  </si>
  <si>
    <t>На 01.05.2019</t>
  </si>
  <si>
    <t xml:space="preserve"> -доходы,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(1 11 5002)</t>
  </si>
  <si>
    <t>На 01.06.2019</t>
  </si>
  <si>
    <t>на 01 июня 2019 года</t>
  </si>
  <si>
    <t>на 01 июля 2019 года</t>
  </si>
  <si>
    <t>На 01.07.2019</t>
  </si>
  <si>
    <t>План за 6 мес 2019 г.</t>
  </si>
  <si>
    <t>План за 5 мес 2019 г.</t>
  </si>
  <si>
    <t>на 01 августа 2019 года</t>
  </si>
  <si>
    <t>План за 7 мес 2019 г.</t>
  </si>
  <si>
    <t>На 01.08.2019</t>
  </si>
  <si>
    <t>на 01 сентября 2019 года</t>
  </si>
  <si>
    <t>План за 8 мес 2019 г.</t>
  </si>
  <si>
    <t>На 01.09.2019</t>
  </si>
  <si>
    <t>на 01 октября 2019 года</t>
  </si>
  <si>
    <t>План за 9 мес 2019 г.</t>
  </si>
  <si>
    <t>На 01.10.2019</t>
  </si>
  <si>
    <t>на 01 ноября 2019 года</t>
  </si>
  <si>
    <t>На 01.11.2019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</si>
</sst>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  <numFmt numFmtId="179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5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5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5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2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:B12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153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155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66">
        <f>B8+B15+B20+B24+B27+B31+B34+B42+B43+B44+B48</f>
        <v>415750.39999999997</v>
      </c>
      <c r="C7" s="66">
        <f>C8+C15+C20+C24+C27+C31+C34+C42+C43+C44+C48+C65</f>
        <v>22928.51</v>
      </c>
      <c r="D7" s="66">
        <f>D8+D15+D20+D24+D27+D31+D34+D42+D43+D44+D48+D65</f>
        <v>24698.530000000002</v>
      </c>
      <c r="E7" s="52">
        <f aca="true" t="shared" si="0" ref="E7:E30">$D:$D/$B:$B*100</f>
        <v>5.940711061252137</v>
      </c>
      <c r="F7" s="52">
        <f aca="true" t="shared" si="1" ref="F7:F70">$D:$D/$C:$C*100</f>
        <v>107.71973407779225</v>
      </c>
      <c r="G7" s="70">
        <f>G8+G15+G20+G24+G27+G31+G34+G42+G43+G44+G48+G65</f>
        <v>23090.709999999995</v>
      </c>
      <c r="H7" s="52">
        <f aca="true" t="shared" si="2" ref="H7:H27">$D:$D/$G:$G*100</f>
        <v>106.96306003583263</v>
      </c>
      <c r="I7" s="66">
        <f>I8+I15+I20+I24+I27+I31+I34+I42+I43+I44+I48+I65</f>
        <v>24698.530000000002</v>
      </c>
    </row>
    <row r="8" spans="1:9" ht="12.75">
      <c r="A8" s="55" t="s">
        <v>4</v>
      </c>
      <c r="B8" s="67">
        <f>B9+B10</f>
        <v>260617.69</v>
      </c>
      <c r="C8" s="67">
        <f>C9+C10</f>
        <v>9091.92</v>
      </c>
      <c r="D8" s="67">
        <f>D9+D10</f>
        <v>11487.07</v>
      </c>
      <c r="E8" s="52">
        <f t="shared" si="0"/>
        <v>4.407632498008865</v>
      </c>
      <c r="F8" s="52">
        <f t="shared" si="1"/>
        <v>126.3437205782717</v>
      </c>
      <c r="G8" s="71">
        <f>G9+G10</f>
        <v>8716.469999999998</v>
      </c>
      <c r="H8" s="52">
        <f t="shared" si="2"/>
        <v>131.7858031978542</v>
      </c>
      <c r="I8" s="67">
        <f>I9+I10</f>
        <v>11487.07</v>
      </c>
    </row>
    <row r="9" spans="1:9" ht="25.5">
      <c r="A9" s="56" t="s">
        <v>5</v>
      </c>
      <c r="B9" s="65">
        <v>3588.4</v>
      </c>
      <c r="C9" s="65">
        <v>39.7</v>
      </c>
      <c r="D9" s="65">
        <v>153.51</v>
      </c>
      <c r="E9" s="52">
        <f t="shared" si="0"/>
        <v>4.277951176011593</v>
      </c>
      <c r="F9" s="52">
        <f t="shared" si="1"/>
        <v>386.67506297229215</v>
      </c>
      <c r="G9" s="44">
        <v>33.8</v>
      </c>
      <c r="H9" s="52">
        <f t="shared" si="2"/>
        <v>454.1715976331362</v>
      </c>
      <c r="I9" s="65">
        <v>153.51</v>
      </c>
    </row>
    <row r="10" spans="1:9" ht="12.75" customHeight="1">
      <c r="A10" s="57" t="s">
        <v>76</v>
      </c>
      <c r="B10" s="72">
        <f>B11+B12+B13+B14</f>
        <v>257029.29</v>
      </c>
      <c r="C10" s="72">
        <f>C11+C12+C13+C14</f>
        <v>9052.22</v>
      </c>
      <c r="D10" s="72">
        <f>D11+D12+D13+D14</f>
        <v>11333.56</v>
      </c>
      <c r="E10" s="58">
        <f t="shared" si="0"/>
        <v>4.409442986050345</v>
      </c>
      <c r="F10" s="52">
        <f t="shared" si="1"/>
        <v>125.20199464882648</v>
      </c>
      <c r="G10" s="73">
        <f>G11+G12+G13+G14</f>
        <v>8682.669999999998</v>
      </c>
      <c r="H10" s="58">
        <f t="shared" si="2"/>
        <v>130.53081598171994</v>
      </c>
      <c r="I10" s="72">
        <f>I11+I12+I13+I14</f>
        <v>11333.56</v>
      </c>
    </row>
    <row r="11" spans="1:9" ht="51">
      <c r="A11" s="59" t="s">
        <v>80</v>
      </c>
      <c r="B11" s="74">
        <v>244126.42</v>
      </c>
      <c r="C11" s="74">
        <v>8730.58</v>
      </c>
      <c r="D11" s="74">
        <v>10909.65</v>
      </c>
      <c r="E11" s="52">
        <f t="shared" si="0"/>
        <v>4.468852654292804</v>
      </c>
      <c r="F11" s="52">
        <f t="shared" si="1"/>
        <v>124.95905197592829</v>
      </c>
      <c r="G11" s="45">
        <v>8414.13</v>
      </c>
      <c r="H11" s="52">
        <f t="shared" si="2"/>
        <v>129.6586812896877</v>
      </c>
      <c r="I11" s="74">
        <v>10909.65</v>
      </c>
    </row>
    <row r="12" spans="1:9" ht="51" customHeight="1">
      <c r="A12" s="59" t="s">
        <v>81</v>
      </c>
      <c r="B12" s="74">
        <v>5757.46</v>
      </c>
      <c r="C12" s="74">
        <v>150</v>
      </c>
      <c r="D12" s="74">
        <v>129.77</v>
      </c>
      <c r="E12" s="52">
        <f t="shared" si="0"/>
        <v>2.253945316163725</v>
      </c>
      <c r="F12" s="52">
        <f t="shared" si="1"/>
        <v>86.51333333333334</v>
      </c>
      <c r="G12" s="45">
        <v>97.5</v>
      </c>
      <c r="H12" s="52">
        <f t="shared" si="2"/>
        <v>133.0974358974359</v>
      </c>
      <c r="I12" s="74">
        <v>129.77</v>
      </c>
    </row>
    <row r="13" spans="1:9" ht="25.5">
      <c r="A13" s="59" t="s">
        <v>82</v>
      </c>
      <c r="B13" s="74">
        <v>4626.52</v>
      </c>
      <c r="C13" s="74">
        <v>21.64</v>
      </c>
      <c r="D13" s="74">
        <v>102.33</v>
      </c>
      <c r="E13" s="52">
        <f t="shared" si="0"/>
        <v>2.211813630979656</v>
      </c>
      <c r="F13" s="52">
        <f t="shared" si="1"/>
        <v>472.8743068391867</v>
      </c>
      <c r="G13" s="45">
        <v>13.32</v>
      </c>
      <c r="H13" s="52">
        <f t="shared" si="2"/>
        <v>768.2432432432432</v>
      </c>
      <c r="I13" s="74">
        <v>102.33</v>
      </c>
    </row>
    <row r="14" spans="1:9" ht="63.75">
      <c r="A14" s="60" t="s">
        <v>84</v>
      </c>
      <c r="B14" s="74">
        <v>2518.89</v>
      </c>
      <c r="C14" s="74">
        <v>150</v>
      </c>
      <c r="D14" s="74">
        <v>191.81</v>
      </c>
      <c r="E14" s="52">
        <f t="shared" si="0"/>
        <v>7.614862101957609</v>
      </c>
      <c r="F14" s="52">
        <f t="shared" si="1"/>
        <v>127.87333333333333</v>
      </c>
      <c r="G14" s="45">
        <v>157.72</v>
      </c>
      <c r="H14" s="52">
        <f t="shared" si="2"/>
        <v>121.6142531067715</v>
      </c>
      <c r="I14" s="74">
        <v>191.81</v>
      </c>
    </row>
    <row r="15" spans="1:9" ht="37.5" customHeight="1">
      <c r="A15" s="61" t="s">
        <v>89</v>
      </c>
      <c r="B15" s="66">
        <f>B16+B17+B18+B19</f>
        <v>20755</v>
      </c>
      <c r="C15" s="66">
        <f>C16+C17+C18+C19</f>
        <v>1633.05</v>
      </c>
      <c r="D15" s="66">
        <f>D16+D17+D18+D19</f>
        <v>2166.92</v>
      </c>
      <c r="E15" s="52">
        <f t="shared" si="0"/>
        <v>10.440472175379426</v>
      </c>
      <c r="F15" s="52">
        <f t="shared" si="1"/>
        <v>132.6915893573375</v>
      </c>
      <c r="G15" s="70">
        <f>G16+G17+G18+G19</f>
        <v>1497.34</v>
      </c>
      <c r="H15" s="52">
        <f t="shared" si="2"/>
        <v>144.71796652730845</v>
      </c>
      <c r="I15" s="66">
        <f>I16+I17+I18+I19</f>
        <v>2166.92</v>
      </c>
    </row>
    <row r="16" spans="1:9" ht="39.75" customHeight="1">
      <c r="A16" s="39" t="s">
        <v>90</v>
      </c>
      <c r="B16" s="74">
        <v>7517.8</v>
      </c>
      <c r="C16" s="74">
        <v>510.4</v>
      </c>
      <c r="D16" s="74">
        <v>946.31</v>
      </c>
      <c r="E16" s="52">
        <f t="shared" si="0"/>
        <v>12.587592114714411</v>
      </c>
      <c r="F16" s="52">
        <f t="shared" si="1"/>
        <v>185.40556426332287</v>
      </c>
      <c r="G16" s="45">
        <v>598.41</v>
      </c>
      <c r="H16" s="52">
        <f t="shared" si="2"/>
        <v>158.13739743654017</v>
      </c>
      <c r="I16" s="74">
        <v>946.31</v>
      </c>
    </row>
    <row r="17" spans="1:9" ht="37.5" customHeight="1">
      <c r="A17" s="39" t="s">
        <v>91</v>
      </c>
      <c r="B17" s="74">
        <v>52.9</v>
      </c>
      <c r="C17" s="74">
        <v>2.39</v>
      </c>
      <c r="D17" s="74">
        <v>7.06</v>
      </c>
      <c r="E17" s="52">
        <f t="shared" si="0"/>
        <v>13.34593572778828</v>
      </c>
      <c r="F17" s="52">
        <f t="shared" si="1"/>
        <v>295.3974895397489</v>
      </c>
      <c r="G17" s="45">
        <v>3.84</v>
      </c>
      <c r="H17" s="52">
        <f t="shared" si="2"/>
        <v>183.85416666666669</v>
      </c>
      <c r="I17" s="74">
        <v>7.06</v>
      </c>
    </row>
    <row r="18" spans="1:9" ht="56.25" customHeight="1">
      <c r="A18" s="39" t="s">
        <v>92</v>
      </c>
      <c r="B18" s="74">
        <v>14571.5</v>
      </c>
      <c r="C18" s="74">
        <v>1224.96</v>
      </c>
      <c r="D18" s="74">
        <v>1377.31</v>
      </c>
      <c r="E18" s="52">
        <f t="shared" si="0"/>
        <v>9.452081117249426</v>
      </c>
      <c r="F18" s="52">
        <f t="shared" si="1"/>
        <v>112.4371408045977</v>
      </c>
      <c r="G18" s="45">
        <v>1036.51</v>
      </c>
      <c r="H18" s="52">
        <f t="shared" si="2"/>
        <v>132.87956700851896</v>
      </c>
      <c r="I18" s="74">
        <v>1377.31</v>
      </c>
    </row>
    <row r="19" spans="1:9" ht="55.5" customHeight="1">
      <c r="A19" s="39" t="s">
        <v>93</v>
      </c>
      <c r="B19" s="74">
        <v>-1387.2</v>
      </c>
      <c r="C19" s="74">
        <v>-104.7</v>
      </c>
      <c r="D19" s="74">
        <v>-163.76</v>
      </c>
      <c r="E19" s="52">
        <f t="shared" si="0"/>
        <v>11.805074971164936</v>
      </c>
      <c r="F19" s="52">
        <f t="shared" si="1"/>
        <v>156.4087870105062</v>
      </c>
      <c r="G19" s="45">
        <v>-141.42</v>
      </c>
      <c r="H19" s="52">
        <f t="shared" si="2"/>
        <v>115.79691698486778</v>
      </c>
      <c r="I19" s="74">
        <v>-163.76</v>
      </c>
    </row>
    <row r="20" spans="1:9" ht="15.75" customHeight="1">
      <c r="A20" s="63" t="s">
        <v>7</v>
      </c>
      <c r="B20" s="66">
        <f>B21+B22+B23</f>
        <v>29971.8</v>
      </c>
      <c r="C20" s="66">
        <f>C21+C22+C23</f>
        <v>7187.72</v>
      </c>
      <c r="D20" s="66">
        <f>D21+D22+D23</f>
        <v>5868.509999999999</v>
      </c>
      <c r="E20" s="52">
        <f t="shared" si="0"/>
        <v>19.58010529898104</v>
      </c>
      <c r="F20" s="52">
        <f t="shared" si="1"/>
        <v>81.6463356947683</v>
      </c>
      <c r="G20" s="70">
        <f>G21+G22+G23</f>
        <v>7182.93</v>
      </c>
      <c r="H20" s="52">
        <f t="shared" si="2"/>
        <v>81.70078227130153</v>
      </c>
      <c r="I20" s="66">
        <f>I21+I22+I23</f>
        <v>5868.509999999999</v>
      </c>
    </row>
    <row r="21" spans="1:9" ht="12.75">
      <c r="A21" s="59" t="s">
        <v>96</v>
      </c>
      <c r="B21" s="74">
        <v>27972.7</v>
      </c>
      <c r="C21" s="74">
        <v>7080.62</v>
      </c>
      <c r="D21" s="74">
        <v>5713.78</v>
      </c>
      <c r="E21" s="52">
        <f t="shared" si="0"/>
        <v>20.42627275879697</v>
      </c>
      <c r="F21" s="52">
        <f t="shared" si="1"/>
        <v>80.69604074219488</v>
      </c>
      <c r="G21" s="45">
        <v>7083.23</v>
      </c>
      <c r="H21" s="52">
        <f t="shared" si="2"/>
        <v>80.66630619081972</v>
      </c>
      <c r="I21" s="74">
        <v>5713.78</v>
      </c>
    </row>
    <row r="22" spans="1:9" ht="18.75" customHeight="1">
      <c r="A22" s="59" t="s">
        <v>94</v>
      </c>
      <c r="B22" s="74">
        <v>622</v>
      </c>
      <c r="C22" s="74">
        <v>83</v>
      </c>
      <c r="D22" s="74">
        <v>140.23</v>
      </c>
      <c r="E22" s="52">
        <f t="shared" si="0"/>
        <v>22.545016077170416</v>
      </c>
      <c r="F22" s="52">
        <f t="shared" si="1"/>
        <v>168.95180722891564</v>
      </c>
      <c r="G22" s="45">
        <v>76.6</v>
      </c>
      <c r="H22" s="52">
        <f t="shared" si="2"/>
        <v>183.0678851174935</v>
      </c>
      <c r="I22" s="74">
        <v>140.23</v>
      </c>
    </row>
    <row r="23" spans="1:9" ht="30" customHeight="1">
      <c r="A23" s="59" t="s">
        <v>95</v>
      </c>
      <c r="B23" s="74">
        <v>1377.1</v>
      </c>
      <c r="C23" s="74">
        <v>24.1</v>
      </c>
      <c r="D23" s="74">
        <v>14.5</v>
      </c>
      <c r="E23" s="52">
        <f t="shared" si="0"/>
        <v>1.0529373320746498</v>
      </c>
      <c r="F23" s="52">
        <f t="shared" si="1"/>
        <v>60.16597510373444</v>
      </c>
      <c r="G23" s="45">
        <v>23.1</v>
      </c>
      <c r="H23" s="52">
        <f t="shared" si="2"/>
        <v>62.77056277056276</v>
      </c>
      <c r="I23" s="74">
        <v>14.5</v>
      </c>
    </row>
    <row r="24" spans="1:9" ht="15" customHeight="1">
      <c r="A24" s="63" t="s">
        <v>8</v>
      </c>
      <c r="B24" s="66">
        <f>SUM(B25:B26)</f>
        <v>29967.57</v>
      </c>
      <c r="C24" s="66">
        <f>SUM(C25:C26)</f>
        <v>1623.62</v>
      </c>
      <c r="D24" s="66">
        <f>SUM(D25:D26)</f>
        <v>1390.79</v>
      </c>
      <c r="E24" s="52">
        <f t="shared" si="0"/>
        <v>4.640983569905735</v>
      </c>
      <c r="F24" s="52">
        <f t="shared" si="1"/>
        <v>85.65982187950382</v>
      </c>
      <c r="G24" s="70">
        <f>SUM(G25:G26)</f>
        <v>1668.17</v>
      </c>
      <c r="H24" s="52">
        <f t="shared" si="2"/>
        <v>83.372198277154</v>
      </c>
      <c r="I24" s="66">
        <f>SUM(I25:I26)</f>
        <v>1390.79</v>
      </c>
    </row>
    <row r="25" spans="1:9" ht="12.75">
      <c r="A25" s="59" t="s">
        <v>128</v>
      </c>
      <c r="B25" s="74">
        <v>14091.86</v>
      </c>
      <c r="C25" s="74">
        <v>364.27</v>
      </c>
      <c r="D25" s="74">
        <v>422.24</v>
      </c>
      <c r="E25" s="52">
        <f t="shared" si="0"/>
        <v>2.9963397308800968</v>
      </c>
      <c r="F25" s="52">
        <f t="shared" si="1"/>
        <v>115.91401982046285</v>
      </c>
      <c r="G25" s="45">
        <v>306.72</v>
      </c>
      <c r="H25" s="52">
        <f t="shared" si="2"/>
        <v>137.66301512780385</v>
      </c>
      <c r="I25" s="74">
        <v>422.24</v>
      </c>
    </row>
    <row r="26" spans="1:9" ht="12.75">
      <c r="A26" s="59" t="s">
        <v>129</v>
      </c>
      <c r="B26" s="74">
        <v>15875.71</v>
      </c>
      <c r="C26" s="74">
        <v>1259.35</v>
      </c>
      <c r="D26" s="74">
        <v>968.55</v>
      </c>
      <c r="E26" s="52">
        <f t="shared" si="0"/>
        <v>6.100829506207912</v>
      </c>
      <c r="F26" s="52">
        <f t="shared" si="1"/>
        <v>76.90872275380156</v>
      </c>
      <c r="G26" s="45">
        <v>1361.45</v>
      </c>
      <c r="H26" s="52">
        <f t="shared" si="2"/>
        <v>71.14106283741599</v>
      </c>
      <c r="I26" s="74">
        <v>968.55</v>
      </c>
    </row>
    <row r="27" spans="1:9" ht="12.75">
      <c r="A27" s="55" t="s">
        <v>9</v>
      </c>
      <c r="B27" s="66">
        <f>B28+B29+B30</f>
        <v>16801.6</v>
      </c>
      <c r="C27" s="66">
        <f>C28+C29+C30</f>
        <v>876.9</v>
      </c>
      <c r="D27" s="66">
        <f>D28+D29+D30</f>
        <v>824.5300000000001</v>
      </c>
      <c r="E27" s="52">
        <f t="shared" si="0"/>
        <v>4.907449290543759</v>
      </c>
      <c r="F27" s="52">
        <f t="shared" si="1"/>
        <v>94.02782529364809</v>
      </c>
      <c r="G27" s="70">
        <f>G28+G29+G30</f>
        <v>876.16</v>
      </c>
      <c r="H27" s="52">
        <f t="shared" si="2"/>
        <v>94.1072406866326</v>
      </c>
      <c r="I27" s="66">
        <f>I28+I29+I30</f>
        <v>824.5300000000001</v>
      </c>
    </row>
    <row r="28" spans="1:9" ht="25.5">
      <c r="A28" s="59" t="s">
        <v>10</v>
      </c>
      <c r="B28" s="74">
        <v>16670</v>
      </c>
      <c r="C28" s="74">
        <v>873.1</v>
      </c>
      <c r="D28" s="74">
        <v>821.33</v>
      </c>
      <c r="E28" s="52">
        <f t="shared" si="0"/>
        <v>4.926994601079785</v>
      </c>
      <c r="F28" s="52">
        <f t="shared" si="1"/>
        <v>94.07055320123698</v>
      </c>
      <c r="G28" s="45">
        <v>834.56</v>
      </c>
      <c r="H28" s="52" t="s">
        <v>133</v>
      </c>
      <c r="I28" s="74">
        <v>821.33</v>
      </c>
    </row>
    <row r="29" spans="1:9" ht="25.5">
      <c r="A29" s="59" t="s">
        <v>98</v>
      </c>
      <c r="B29" s="74">
        <v>81.6</v>
      </c>
      <c r="C29" s="74">
        <v>3.8</v>
      </c>
      <c r="D29" s="74">
        <v>3.2</v>
      </c>
      <c r="E29" s="52">
        <f t="shared" si="0"/>
        <v>3.921568627450981</v>
      </c>
      <c r="F29" s="52">
        <f t="shared" si="1"/>
        <v>84.21052631578948</v>
      </c>
      <c r="G29" s="45">
        <v>1.6</v>
      </c>
      <c r="H29" s="52" t="s">
        <v>133</v>
      </c>
      <c r="I29" s="74">
        <v>3.2</v>
      </c>
    </row>
    <row r="30" spans="1:9" ht="25.5">
      <c r="A30" s="59" t="s">
        <v>97</v>
      </c>
      <c r="B30" s="74">
        <v>50</v>
      </c>
      <c r="C30" s="74">
        <v>0</v>
      </c>
      <c r="D30" s="74">
        <v>0</v>
      </c>
      <c r="E30" s="52">
        <f t="shared" si="0"/>
        <v>0</v>
      </c>
      <c r="F30" s="52">
        <v>0</v>
      </c>
      <c r="G30" s="45">
        <v>40</v>
      </c>
      <c r="H30" s="52" t="s">
        <v>133</v>
      </c>
      <c r="I30" s="74">
        <v>0</v>
      </c>
    </row>
    <row r="31" spans="1:9" ht="25.5">
      <c r="A31" s="63" t="s">
        <v>11</v>
      </c>
      <c r="B31" s="66">
        <f>$32:$32+$33:$33</f>
        <v>0</v>
      </c>
      <c r="C31" s="66">
        <f>C32+C33</f>
        <v>0</v>
      </c>
      <c r="D31" s="66">
        <f>D32+D33</f>
        <v>0.14</v>
      </c>
      <c r="E31" s="52" t="s">
        <v>133</v>
      </c>
      <c r="F31" s="52">
        <v>0</v>
      </c>
      <c r="G31" s="70">
        <f>G32+G33</f>
        <v>0</v>
      </c>
      <c r="H31" s="52" t="s">
        <v>133</v>
      </c>
      <c r="I31" s="66">
        <f>I32+I33</f>
        <v>0.14</v>
      </c>
    </row>
    <row r="32" spans="1:9" ht="25.5">
      <c r="A32" s="59" t="s">
        <v>157</v>
      </c>
      <c r="B32" s="74">
        <v>0</v>
      </c>
      <c r="C32" s="74">
        <v>0</v>
      </c>
      <c r="D32" s="74">
        <v>0.14</v>
      </c>
      <c r="E32" s="52" t="s">
        <v>134</v>
      </c>
      <c r="F32" s="52">
        <v>0</v>
      </c>
      <c r="G32" s="45">
        <v>0</v>
      </c>
      <c r="H32" s="52" t="s">
        <v>133</v>
      </c>
      <c r="I32" s="74">
        <v>0.14</v>
      </c>
    </row>
    <row r="33" spans="1:9" ht="25.5">
      <c r="A33" s="59" t="s">
        <v>99</v>
      </c>
      <c r="B33" s="74">
        <v>0</v>
      </c>
      <c r="C33" s="74">
        <v>0</v>
      </c>
      <c r="D33" s="74">
        <v>0</v>
      </c>
      <c r="E33" s="52" t="s">
        <v>134</v>
      </c>
      <c r="F33" s="52">
        <v>0</v>
      </c>
      <c r="G33" s="45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f>B35+B37+B38+B39+B40+B41+B36</f>
        <v>40711.88</v>
      </c>
      <c r="C34" s="66">
        <f>C35+C37+C38+C39+C40+C41+C36</f>
        <v>1765.7099999999998</v>
      </c>
      <c r="D34" s="66">
        <f>D35+D37+D38+D39+D40+D41+D36</f>
        <v>2369.65</v>
      </c>
      <c r="E34" s="52">
        <f>$D:$D/$B:$B*100</f>
        <v>5.820536904706931</v>
      </c>
      <c r="F34" s="52">
        <f t="shared" si="1"/>
        <v>134.20380470179137</v>
      </c>
      <c r="G34" s="70">
        <f>SUM(G35:G41)</f>
        <v>1931.18</v>
      </c>
      <c r="H34" s="52">
        <f>$D:$D/$G:$G*100</f>
        <v>122.70477117617209</v>
      </c>
      <c r="I34" s="70">
        <f>SUM(I35:I41)</f>
        <v>2369.65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f t="shared" si="1"/>
        <v>#DIV/0!</v>
      </c>
      <c r="G35" s="45"/>
      <c r="H35" s="52" t="e">
        <f>$D:$D/$G:$G*100</f>
        <v>#DIV/0!</v>
      </c>
      <c r="I35" s="74"/>
    </row>
    <row r="36" spans="1:9" ht="84" customHeight="1">
      <c r="A36" s="59" t="s">
        <v>158</v>
      </c>
      <c r="B36" s="74">
        <v>23483</v>
      </c>
      <c r="C36" s="74">
        <v>500</v>
      </c>
      <c r="D36" s="74">
        <v>1087.03</v>
      </c>
      <c r="E36" s="52">
        <f>$D:$D/$B:$B*100</f>
        <v>4.629008218711409</v>
      </c>
      <c r="F36" s="52">
        <f t="shared" si="1"/>
        <v>217.40599999999998</v>
      </c>
      <c r="G36" s="45">
        <v>1456.98</v>
      </c>
      <c r="H36" s="52" t="s">
        <v>134</v>
      </c>
      <c r="I36" s="74">
        <v>1087.03</v>
      </c>
    </row>
    <row r="37" spans="1:9" ht="81.75" customHeight="1" hidden="1">
      <c r="A37" s="59" t="s">
        <v>159</v>
      </c>
      <c r="B37" s="74"/>
      <c r="C37" s="74"/>
      <c r="D37" s="74"/>
      <c r="E37" s="52" t="e">
        <f>$D:$D/$B:$B*100</f>
        <v>#DIV/0!</v>
      </c>
      <c r="F37" s="52" t="e">
        <f t="shared" si="1"/>
        <v>#DIV/0!</v>
      </c>
      <c r="G37" s="45">
        <v>0</v>
      </c>
      <c r="H37" s="52" t="s">
        <v>134</v>
      </c>
      <c r="I37" s="74"/>
    </row>
    <row r="38" spans="1:9" ht="76.5">
      <c r="A38" s="59" t="s">
        <v>160</v>
      </c>
      <c r="B38" s="74">
        <v>0</v>
      </c>
      <c r="C38" s="74">
        <v>0</v>
      </c>
      <c r="D38" s="74">
        <v>2.89</v>
      </c>
      <c r="E38" s="52" t="s">
        <v>134</v>
      </c>
      <c r="F38" s="52">
        <v>0</v>
      </c>
      <c r="G38" s="45">
        <v>1.98</v>
      </c>
      <c r="H38" s="52">
        <f>$D:$D/$G:$G*100</f>
        <v>145.959595959596</v>
      </c>
      <c r="I38" s="74">
        <v>2.89</v>
      </c>
    </row>
    <row r="39" spans="1:9" ht="38.25">
      <c r="A39" s="59" t="s">
        <v>161</v>
      </c>
      <c r="B39" s="74">
        <v>13501.3</v>
      </c>
      <c r="C39" s="74">
        <v>1125.11</v>
      </c>
      <c r="D39" s="74">
        <v>1186.27</v>
      </c>
      <c r="E39" s="52">
        <f aca="true" t="shared" si="3" ref="E39:E45">$D:$D/$B:$B*100</f>
        <v>8.786339093272499</v>
      </c>
      <c r="F39" s="52">
        <f t="shared" si="1"/>
        <v>105.43591293295766</v>
      </c>
      <c r="G39" s="45">
        <v>382.26</v>
      </c>
      <c r="H39" s="52" t="s">
        <v>134</v>
      </c>
      <c r="I39" s="74">
        <v>1186.27</v>
      </c>
    </row>
    <row r="40" spans="1:9" ht="51">
      <c r="A40" s="59" t="s">
        <v>162</v>
      </c>
      <c r="B40" s="74">
        <v>1025</v>
      </c>
      <c r="C40" s="74">
        <v>0</v>
      </c>
      <c r="D40" s="74">
        <v>0</v>
      </c>
      <c r="E40" s="52">
        <f t="shared" si="3"/>
        <v>0</v>
      </c>
      <c r="F40" s="52">
        <v>0</v>
      </c>
      <c r="G40" s="45">
        <v>0</v>
      </c>
      <c r="H40" s="52">
        <v>0</v>
      </c>
      <c r="I40" s="74">
        <v>0</v>
      </c>
    </row>
    <row r="41" spans="1:9" ht="76.5">
      <c r="A41" s="64" t="s">
        <v>163</v>
      </c>
      <c r="B41" s="74">
        <v>2702.58</v>
      </c>
      <c r="C41" s="74">
        <v>140.6</v>
      </c>
      <c r="D41" s="74">
        <v>93.46</v>
      </c>
      <c r="E41" s="52">
        <f t="shared" si="3"/>
        <v>3.4581770012358555</v>
      </c>
      <c r="F41" s="52">
        <f t="shared" si="1"/>
        <v>66.47226173541962</v>
      </c>
      <c r="G41" s="45">
        <v>89.96</v>
      </c>
      <c r="H41" s="52">
        <f aca="true" t="shared" si="4" ref="H41:H51">$D:$D/$G:$G*100</f>
        <v>103.89061805246776</v>
      </c>
      <c r="I41" s="74">
        <v>93.46</v>
      </c>
    </row>
    <row r="42" spans="1:9" ht="25.5">
      <c r="A42" s="56" t="s">
        <v>13</v>
      </c>
      <c r="B42" s="65">
        <v>643.1</v>
      </c>
      <c r="C42" s="65">
        <v>48.59</v>
      </c>
      <c r="D42" s="65">
        <v>128.33</v>
      </c>
      <c r="E42" s="52">
        <f t="shared" si="3"/>
        <v>19.95490592442855</v>
      </c>
      <c r="F42" s="52">
        <f t="shared" si="1"/>
        <v>264.10784111957196</v>
      </c>
      <c r="G42" s="44">
        <v>48.23</v>
      </c>
      <c r="H42" s="52">
        <f t="shared" si="4"/>
        <v>266.07920381505295</v>
      </c>
      <c r="I42" s="65">
        <v>128.33</v>
      </c>
    </row>
    <row r="43" spans="1:9" ht="25.5">
      <c r="A43" s="56" t="s">
        <v>108</v>
      </c>
      <c r="B43" s="65">
        <v>4551.8</v>
      </c>
      <c r="C43" s="65">
        <v>87.65</v>
      </c>
      <c r="D43" s="65">
        <v>65.56</v>
      </c>
      <c r="E43" s="52">
        <f t="shared" si="3"/>
        <v>1.4403093281778638</v>
      </c>
      <c r="F43" s="52">
        <f t="shared" si="1"/>
        <v>74.79749001711352</v>
      </c>
      <c r="G43" s="44">
        <v>87.5</v>
      </c>
      <c r="H43" s="52">
        <f t="shared" si="4"/>
        <v>74.92571428571428</v>
      </c>
      <c r="I43" s="65">
        <v>65.56</v>
      </c>
    </row>
    <row r="44" spans="1:9" ht="25.5">
      <c r="A44" s="63" t="s">
        <v>14</v>
      </c>
      <c r="B44" s="66">
        <f>B45+B46+B47</f>
        <v>1400</v>
      </c>
      <c r="C44" s="66">
        <f>C45+C46+C47</f>
        <v>30</v>
      </c>
      <c r="D44" s="66">
        <f>D45+D46+D47</f>
        <v>78.88000000000001</v>
      </c>
      <c r="E44" s="52">
        <f t="shared" si="3"/>
        <v>5.634285714285715</v>
      </c>
      <c r="F44" s="52">
        <f t="shared" si="1"/>
        <v>262.9333333333334</v>
      </c>
      <c r="G44" s="66">
        <f>G45+G46+G47</f>
        <v>468.43</v>
      </c>
      <c r="H44" s="52">
        <f t="shared" si="4"/>
        <v>16.839228913605023</v>
      </c>
      <c r="I44" s="66">
        <f>I45+I46+I47</f>
        <v>78.88000000000001</v>
      </c>
    </row>
    <row r="45" spans="1:9" ht="14.25" customHeight="1" hidden="1">
      <c r="A45" s="59" t="s">
        <v>105</v>
      </c>
      <c r="B45" s="74"/>
      <c r="C45" s="74"/>
      <c r="D45" s="74"/>
      <c r="E45" s="52" t="e">
        <f t="shared" si="3"/>
        <v>#DIV/0!</v>
      </c>
      <c r="F45" s="52" t="e">
        <f t="shared" si="1"/>
        <v>#DIV/0!</v>
      </c>
      <c r="G45" s="74"/>
      <c r="H45" s="52" t="e">
        <f t="shared" si="4"/>
        <v>#DIV/0!</v>
      </c>
      <c r="I45" s="74"/>
    </row>
    <row r="46" spans="1:9" ht="76.5">
      <c r="A46" s="59" t="s">
        <v>106</v>
      </c>
      <c r="B46" s="74">
        <v>0</v>
      </c>
      <c r="C46" s="74">
        <v>0</v>
      </c>
      <c r="D46" s="74">
        <v>12.62</v>
      </c>
      <c r="E46" s="52" t="s">
        <v>134</v>
      </c>
      <c r="F46" s="52">
        <v>0</v>
      </c>
      <c r="G46" s="74">
        <v>12.95</v>
      </c>
      <c r="H46" s="52">
        <f t="shared" si="4"/>
        <v>97.45173745173746</v>
      </c>
      <c r="I46" s="74">
        <v>12.62</v>
      </c>
    </row>
    <row r="47" spans="1:9" ht="12.75">
      <c r="A47" s="64" t="s">
        <v>104</v>
      </c>
      <c r="B47" s="74">
        <v>1400</v>
      </c>
      <c r="C47" s="74">
        <v>30</v>
      </c>
      <c r="D47" s="74">
        <v>66.26</v>
      </c>
      <c r="E47" s="52">
        <f aca="true" t="shared" si="5" ref="E47:E52">$D:$D/$B:$B*100</f>
        <v>4.732857142857143</v>
      </c>
      <c r="F47" s="52">
        <f t="shared" si="1"/>
        <v>220.86666666666667</v>
      </c>
      <c r="G47" s="74">
        <v>455.48</v>
      </c>
      <c r="H47" s="52">
        <f t="shared" si="4"/>
        <v>14.547290770176518</v>
      </c>
      <c r="I47" s="74">
        <v>66.26</v>
      </c>
    </row>
    <row r="48" spans="1:9" ht="12.75">
      <c r="A48" s="56" t="s">
        <v>15</v>
      </c>
      <c r="B48" s="66">
        <f>B49+B50+B51+B54+B55+B56+B58+B60+B61+B63+B64+B52+B53+B62+B57</f>
        <v>10329.960000000001</v>
      </c>
      <c r="C48" s="66">
        <f>C49+C50+C51+C54+C55+C56+C58+C60+C61+C63+C64+C52+C53+C62+C57</f>
        <v>583.35</v>
      </c>
      <c r="D48" s="66">
        <f>D49+D50+D51+D54+D55+D56+D58+D60+D61+D63+D64+D52+D53+D62+D57</f>
        <v>315.17</v>
      </c>
      <c r="E48" s="52">
        <f t="shared" si="5"/>
        <v>3.051028271164651</v>
      </c>
      <c r="F48" s="52">
        <f t="shared" si="1"/>
        <v>54.027599211451104</v>
      </c>
      <c r="G48" s="66">
        <f>G49+G50+G51+G54+G55+G56+G58+G60+G61+G63+G64+G52+G53+G62+G57</f>
        <v>600.87</v>
      </c>
      <c r="H48" s="52">
        <f t="shared" si="4"/>
        <v>52.45227753091351</v>
      </c>
      <c r="I48" s="66">
        <f>I49+I50+I51+I54+I55+I56+I58+I60+I61+I63+I64+I52+I53+I62+I57</f>
        <v>315.17</v>
      </c>
    </row>
    <row r="49" spans="1:9" ht="25.5">
      <c r="A49" s="59" t="s">
        <v>16</v>
      </c>
      <c r="B49" s="74">
        <v>214</v>
      </c>
      <c r="C49" s="74">
        <v>9</v>
      </c>
      <c r="D49" s="74">
        <v>22.93</v>
      </c>
      <c r="E49" s="52">
        <f t="shared" si="5"/>
        <v>10.714953271028037</v>
      </c>
      <c r="F49" s="52">
        <f t="shared" si="1"/>
        <v>254.77777777777777</v>
      </c>
      <c r="G49" s="74">
        <v>21.11</v>
      </c>
      <c r="H49" s="52">
        <f t="shared" si="4"/>
        <v>108.62150639507342</v>
      </c>
      <c r="I49" s="74">
        <v>22.93</v>
      </c>
    </row>
    <row r="50" spans="1:9" ht="52.5" customHeight="1">
      <c r="A50" s="59" t="s">
        <v>118</v>
      </c>
      <c r="B50" s="74">
        <v>240</v>
      </c>
      <c r="C50" s="74">
        <v>20</v>
      </c>
      <c r="D50" s="74">
        <v>64.1</v>
      </c>
      <c r="E50" s="52">
        <f t="shared" si="5"/>
        <v>26.70833333333333</v>
      </c>
      <c r="F50" s="52">
        <f t="shared" si="1"/>
        <v>320.49999999999994</v>
      </c>
      <c r="G50" s="74">
        <v>20</v>
      </c>
      <c r="H50" s="52">
        <f t="shared" si="4"/>
        <v>320.49999999999994</v>
      </c>
      <c r="I50" s="74">
        <v>64.1</v>
      </c>
    </row>
    <row r="51" spans="1:9" ht="63.75">
      <c r="A51" s="59" t="s">
        <v>116</v>
      </c>
      <c r="B51" s="74">
        <v>600</v>
      </c>
      <c r="C51" s="74">
        <v>0.05</v>
      </c>
      <c r="D51" s="74">
        <v>9.18</v>
      </c>
      <c r="E51" s="52">
        <f t="shared" si="5"/>
        <v>1.53</v>
      </c>
      <c r="F51" s="52">
        <f t="shared" si="1"/>
        <v>18360</v>
      </c>
      <c r="G51" s="74">
        <v>2.03</v>
      </c>
      <c r="H51" s="52">
        <f t="shared" si="4"/>
        <v>452.21674876847294</v>
      </c>
      <c r="I51" s="74">
        <v>9.18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f t="shared" si="5"/>
        <v>0</v>
      </c>
      <c r="F52" s="52">
        <f t="shared" si="1"/>
        <v>0</v>
      </c>
      <c r="G52" s="74"/>
      <c r="H52" s="52" t="s">
        <v>134</v>
      </c>
      <c r="I52" s="74">
        <v>0</v>
      </c>
    </row>
    <row r="53" spans="1:9" ht="51" hidden="1">
      <c r="A53" s="59" t="s">
        <v>136</v>
      </c>
      <c r="B53" s="74"/>
      <c r="C53" s="74"/>
      <c r="D53" s="74"/>
      <c r="E53" s="52" t="s">
        <v>134</v>
      </c>
      <c r="F53" s="52" t="e">
        <f t="shared" si="1"/>
        <v>#DIV/0!</v>
      </c>
      <c r="G53" s="74"/>
      <c r="H53" s="52" t="e">
        <f>$D:$D/$G:$G*100</f>
        <v>#DIV/0!</v>
      </c>
      <c r="I53" s="74"/>
    </row>
    <row r="54" spans="1:9" ht="38.25">
      <c r="A54" s="59" t="s">
        <v>17</v>
      </c>
      <c r="B54" s="74">
        <v>1800</v>
      </c>
      <c r="C54" s="74">
        <v>265.1</v>
      </c>
      <c r="D54" s="74">
        <v>20.5</v>
      </c>
      <c r="E54" s="52">
        <f>$D:$D/$B:$B*100</f>
        <v>1.1388888888888888</v>
      </c>
      <c r="F54" s="52">
        <f t="shared" si="1"/>
        <v>7.732930969445492</v>
      </c>
      <c r="G54" s="74">
        <v>265.14</v>
      </c>
      <c r="H54" s="52">
        <f>$D:$D/$G:$G*100</f>
        <v>7.7317643509089535</v>
      </c>
      <c r="I54" s="74">
        <v>20.5</v>
      </c>
    </row>
    <row r="55" spans="1:9" ht="29.25" customHeight="1">
      <c r="A55" s="59" t="s">
        <v>18</v>
      </c>
      <c r="B55" s="74">
        <v>3620</v>
      </c>
      <c r="C55" s="74">
        <v>125.4</v>
      </c>
      <c r="D55" s="74">
        <v>94.4</v>
      </c>
      <c r="E55" s="52">
        <f>$D:$D/$B:$B*100</f>
        <v>2.6077348066298347</v>
      </c>
      <c r="F55" s="52">
        <f t="shared" si="1"/>
        <v>75.27910685805422</v>
      </c>
      <c r="G55" s="74">
        <v>140.22</v>
      </c>
      <c r="H55" s="52">
        <f>$D:$D/$G:$G*100</f>
        <v>67.32277849094281</v>
      </c>
      <c r="I55" s="74">
        <v>94.4</v>
      </c>
    </row>
    <row r="56" spans="1:9" ht="38.25" customHeight="1">
      <c r="A56" s="59" t="s">
        <v>19</v>
      </c>
      <c r="B56" s="74">
        <v>30</v>
      </c>
      <c r="C56" s="74">
        <v>5</v>
      </c>
      <c r="D56" s="74">
        <v>0</v>
      </c>
      <c r="E56" s="52">
        <f>$D:$D/$B:$B*100</f>
        <v>0</v>
      </c>
      <c r="F56" s="52">
        <f t="shared" si="1"/>
        <v>0</v>
      </c>
      <c r="G56" s="74">
        <v>5</v>
      </c>
      <c r="H56" s="52">
        <f>$D:$D/$G:$G*100</f>
        <v>0</v>
      </c>
      <c r="I56" s="74">
        <v>0</v>
      </c>
    </row>
    <row r="57" spans="1:9" ht="43.5" customHeight="1">
      <c r="A57" s="59" t="s">
        <v>146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74"/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0</v>
      </c>
      <c r="D58" s="74">
        <v>0</v>
      </c>
      <c r="E58" s="52">
        <f>$D:$D/$B:$B*100</f>
        <v>0</v>
      </c>
      <c r="F58" s="52">
        <v>0</v>
      </c>
      <c r="G58" s="74"/>
      <c r="H58" s="52" t="s">
        <v>134</v>
      </c>
      <c r="I58" s="74">
        <v>0</v>
      </c>
    </row>
    <row r="59" spans="1:9" ht="51" hidden="1">
      <c r="A59" s="59" t="s">
        <v>117</v>
      </c>
      <c r="B59" s="74"/>
      <c r="C59" s="74"/>
      <c r="D59" s="74"/>
      <c r="E59" s="52" t="s">
        <v>134</v>
      </c>
      <c r="F59" s="52" t="e">
        <f t="shared" si="1"/>
        <v>#DIV/0!</v>
      </c>
      <c r="G59" s="74"/>
      <c r="H59" s="52" t="s">
        <v>134</v>
      </c>
      <c r="I59" s="74"/>
    </row>
    <row r="60" spans="1:9" ht="63.75">
      <c r="A60" s="59" t="s">
        <v>107</v>
      </c>
      <c r="B60" s="74">
        <v>14.38</v>
      </c>
      <c r="C60" s="74">
        <v>0</v>
      </c>
      <c r="D60" s="74">
        <v>0</v>
      </c>
      <c r="E60" s="52">
        <f>$D:$D/$B:$B*100</f>
        <v>0</v>
      </c>
      <c r="F60" s="52">
        <v>0</v>
      </c>
      <c r="G60" s="74"/>
      <c r="H60" s="52">
        <v>0</v>
      </c>
      <c r="I60" s="74">
        <v>0</v>
      </c>
    </row>
    <row r="61" spans="1:9" ht="76.5">
      <c r="A61" s="59" t="s">
        <v>164</v>
      </c>
      <c r="B61" s="74">
        <v>1501.78</v>
      </c>
      <c r="C61" s="74">
        <v>47</v>
      </c>
      <c r="D61" s="74">
        <v>9.44</v>
      </c>
      <c r="E61" s="52">
        <f>$D:$D/$B:$B*100</f>
        <v>0.6285874096072661</v>
      </c>
      <c r="F61" s="52">
        <f t="shared" si="1"/>
        <v>20.085106382978722</v>
      </c>
      <c r="G61" s="74">
        <v>31.58</v>
      </c>
      <c r="H61" s="52">
        <f>$D:$D/$G:$G*100</f>
        <v>29.892336922102597</v>
      </c>
      <c r="I61" s="74">
        <v>9.44</v>
      </c>
    </row>
    <row r="62" spans="1:9" ht="76.5" hidden="1">
      <c r="A62" s="59" t="s">
        <v>138</v>
      </c>
      <c r="B62" s="74"/>
      <c r="C62" s="74"/>
      <c r="D62" s="74"/>
      <c r="E62" s="52" t="s">
        <v>134</v>
      </c>
      <c r="F62" s="52" t="e">
        <f t="shared" si="1"/>
        <v>#DIV/0!</v>
      </c>
      <c r="G62" s="74"/>
      <c r="H62" s="52" t="s">
        <v>134</v>
      </c>
      <c r="I62" s="74"/>
    </row>
    <row r="63" spans="1:9" ht="63.75">
      <c r="A63" s="59" t="s">
        <v>86</v>
      </c>
      <c r="B63" s="74">
        <v>50</v>
      </c>
      <c r="C63" s="74">
        <v>2</v>
      </c>
      <c r="D63" s="74">
        <v>3.5</v>
      </c>
      <c r="E63" s="52">
        <f>$D:$D/$B:$B*100</f>
        <v>7.000000000000001</v>
      </c>
      <c r="F63" s="52">
        <f t="shared" si="1"/>
        <v>175</v>
      </c>
      <c r="G63" s="74">
        <v>2</v>
      </c>
      <c r="H63" s="52">
        <f aca="true" t="shared" si="6" ref="H63:H71">$D:$D/$G:$G*100</f>
        <v>175</v>
      </c>
      <c r="I63" s="74">
        <v>3.5</v>
      </c>
    </row>
    <row r="64" spans="1:9" ht="38.25">
      <c r="A64" s="59" t="s">
        <v>21</v>
      </c>
      <c r="B64" s="74">
        <v>2157</v>
      </c>
      <c r="C64" s="74">
        <v>109</v>
      </c>
      <c r="D64" s="74">
        <v>91.12</v>
      </c>
      <c r="E64" s="52">
        <f>$D:$D/$B:$B*100</f>
        <v>4.2243857209086695</v>
      </c>
      <c r="F64" s="52">
        <f t="shared" si="1"/>
        <v>83.59633027522936</v>
      </c>
      <c r="G64" s="74">
        <v>113.79</v>
      </c>
      <c r="H64" s="52">
        <f t="shared" si="6"/>
        <v>80.07733544248177</v>
      </c>
      <c r="I64" s="74">
        <v>91.12</v>
      </c>
    </row>
    <row r="65" spans="1:9" ht="12.75">
      <c r="A65" s="55" t="s">
        <v>22</v>
      </c>
      <c r="B65" s="65">
        <v>0</v>
      </c>
      <c r="C65" s="65">
        <v>0</v>
      </c>
      <c r="D65" s="65">
        <v>2.98</v>
      </c>
      <c r="E65" s="52" t="s">
        <v>134</v>
      </c>
      <c r="F65" s="52">
        <v>0</v>
      </c>
      <c r="G65" s="65">
        <v>13.43</v>
      </c>
      <c r="H65" s="52">
        <f t="shared" si="6"/>
        <v>22.189128816083397</v>
      </c>
      <c r="I65" s="65">
        <v>2.98</v>
      </c>
    </row>
    <row r="66" spans="1:9" ht="12.75">
      <c r="A66" s="63" t="s">
        <v>23</v>
      </c>
      <c r="B66" s="66">
        <f>B8+B15+B20+B24+B27+B31+B34+B42+B43+B44+B65+B48</f>
        <v>415750.39999999997</v>
      </c>
      <c r="C66" s="66">
        <f>C8+C15+C20+C24+C27+C31+C34+C42+C43+C44+C65+C48</f>
        <v>22928.51</v>
      </c>
      <c r="D66" s="66">
        <f>D8+D15+D20+D24+D27+D31+D34+D42+D43+D44+D65+D48</f>
        <v>24698.530000000002</v>
      </c>
      <c r="E66" s="52">
        <f aca="true" t="shared" si="7" ref="E66:E72">$D:$D/$B:$B*100</f>
        <v>5.940711061252137</v>
      </c>
      <c r="F66" s="52">
        <f t="shared" si="1"/>
        <v>107.71973407779225</v>
      </c>
      <c r="G66" s="66">
        <f>G8+G15+G20+G24+G27+G31+G34+G42+G43+G44+G65+G48</f>
        <v>23090.709999999995</v>
      </c>
      <c r="H66" s="52">
        <f t="shared" si="6"/>
        <v>106.96306003583263</v>
      </c>
      <c r="I66" s="66">
        <f>I8+I15+I20+I24+I27+I31+I34+I42+I43+I44+I65+I48</f>
        <v>24698.530000000002</v>
      </c>
    </row>
    <row r="67" spans="1:9" ht="12.75" customHeight="1" hidden="1">
      <c r="A67" s="63" t="s">
        <v>24</v>
      </c>
      <c r="B67" s="66">
        <f>B68+B74+B73</f>
        <v>1506627.77</v>
      </c>
      <c r="C67" s="66">
        <f>C68+C74+C73</f>
        <v>56447.229999999996</v>
      </c>
      <c r="D67" s="66">
        <f>D68+D74+D73</f>
        <v>55592.2</v>
      </c>
      <c r="E67" s="52">
        <f t="shared" si="7"/>
        <v>3.68984304597014</v>
      </c>
      <c r="F67" s="52">
        <f t="shared" si="1"/>
        <v>98.48525782398887</v>
      </c>
      <c r="G67" s="66">
        <f>G68+G74+G73</f>
        <v>39527.63</v>
      </c>
      <c r="H67" s="52">
        <f t="shared" si="6"/>
        <v>140.6413690879013</v>
      </c>
      <c r="I67" s="66">
        <f>I68+I74+I73</f>
        <v>55592.2</v>
      </c>
    </row>
    <row r="68" spans="1:9" ht="24.75" customHeight="1" hidden="1">
      <c r="A68" s="63" t="s">
        <v>25</v>
      </c>
      <c r="B68" s="66">
        <f>B69+B70+B72+B71</f>
        <v>1506627.77</v>
      </c>
      <c r="C68" s="66">
        <f>C69+C70+C72+C71</f>
        <v>56447.229999999996</v>
      </c>
      <c r="D68" s="66">
        <f>D69+D70+D72+D71</f>
        <v>56447.229999999996</v>
      </c>
      <c r="E68" s="52">
        <f t="shared" si="7"/>
        <v>3.7465942898424074</v>
      </c>
      <c r="F68" s="52">
        <f t="shared" si="1"/>
        <v>100</v>
      </c>
      <c r="G68" s="66">
        <f>G69+G70+G72+G71</f>
        <v>42505.6</v>
      </c>
      <c r="H68" s="52">
        <f t="shared" si="6"/>
        <v>132.7995134758714</v>
      </c>
      <c r="I68" s="66">
        <f>I69+I70+I72+I71</f>
        <v>56447.229999999996</v>
      </c>
    </row>
    <row r="69" spans="1:9" ht="12.75" customHeight="1" hidden="1">
      <c r="A69" s="59" t="s">
        <v>130</v>
      </c>
      <c r="B69" s="74">
        <v>363513.7</v>
      </c>
      <c r="C69" s="74">
        <v>18264.8</v>
      </c>
      <c r="D69" s="74">
        <v>18264.8</v>
      </c>
      <c r="E69" s="52">
        <f t="shared" si="7"/>
        <v>5.024514894486782</v>
      </c>
      <c r="F69" s="52">
        <f t="shared" si="1"/>
        <v>100</v>
      </c>
      <c r="G69" s="74">
        <v>13800.3</v>
      </c>
      <c r="H69" s="52">
        <f t="shared" si="6"/>
        <v>132.3507459982754</v>
      </c>
      <c r="I69" s="74">
        <v>18264.8</v>
      </c>
    </row>
    <row r="70" spans="1:9" ht="12.75" customHeight="1" hidden="1">
      <c r="A70" s="59" t="s">
        <v>131</v>
      </c>
      <c r="B70" s="74">
        <v>182428.91</v>
      </c>
      <c r="C70" s="74">
        <v>7793.5</v>
      </c>
      <c r="D70" s="74">
        <v>7793.5</v>
      </c>
      <c r="E70" s="52">
        <f t="shared" si="7"/>
        <v>4.272075078451108</v>
      </c>
      <c r="F70" s="52">
        <f t="shared" si="1"/>
        <v>100</v>
      </c>
      <c r="G70" s="74">
        <v>3200.7</v>
      </c>
      <c r="H70" s="52">
        <f t="shared" si="6"/>
        <v>243.49361077264348</v>
      </c>
      <c r="I70" s="74">
        <v>7793.5</v>
      </c>
    </row>
    <row r="71" spans="1:9" ht="12.75">
      <c r="A71" s="59" t="s">
        <v>132</v>
      </c>
      <c r="B71" s="74">
        <v>959100.6</v>
      </c>
      <c r="C71" s="74">
        <v>30388.93</v>
      </c>
      <c r="D71" s="74">
        <v>30388.93</v>
      </c>
      <c r="E71" s="52">
        <f t="shared" si="7"/>
        <v>3.168482013252833</v>
      </c>
      <c r="F71" s="52">
        <f>$D:$D/$C:$C*100</f>
        <v>100</v>
      </c>
      <c r="G71" s="74">
        <v>25504.6</v>
      </c>
      <c r="H71" s="52">
        <f t="shared" si="6"/>
        <v>119.15078064349176</v>
      </c>
      <c r="I71" s="74">
        <v>30388.93</v>
      </c>
    </row>
    <row r="72" spans="1:9" ht="12.75">
      <c r="A72" s="2" t="s">
        <v>165</v>
      </c>
      <c r="B72" s="74">
        <v>1584.56</v>
      </c>
      <c r="C72" s="74">
        <v>0</v>
      </c>
      <c r="D72" s="74">
        <v>0</v>
      </c>
      <c r="E72" s="52">
        <f t="shared" si="7"/>
        <v>0</v>
      </c>
      <c r="F72" s="52">
        <v>0</v>
      </c>
      <c r="G72" s="74">
        <v>0</v>
      </c>
      <c r="H72" s="52">
        <v>0</v>
      </c>
      <c r="I72" s="74">
        <v>0</v>
      </c>
    </row>
    <row r="73" spans="1:9" ht="12.75">
      <c r="A73" s="63" t="s">
        <v>139</v>
      </c>
      <c r="B73" s="74"/>
      <c r="C73" s="74"/>
      <c r="D73" s="74"/>
      <c r="E73" s="52" t="s">
        <v>134</v>
      </c>
      <c r="F73" s="52">
        <v>0</v>
      </c>
      <c r="G73" s="74"/>
      <c r="H73" s="52" t="s">
        <v>134</v>
      </c>
      <c r="I73" s="74"/>
    </row>
    <row r="74" spans="1:9" ht="25.5">
      <c r="A74" s="63" t="s">
        <v>27</v>
      </c>
      <c r="B74" s="65">
        <v>0</v>
      </c>
      <c r="C74" s="65">
        <v>0</v>
      </c>
      <c r="D74" s="65">
        <v>-855.03</v>
      </c>
      <c r="E74" s="52" t="s">
        <v>134</v>
      </c>
      <c r="F74" s="52">
        <v>0</v>
      </c>
      <c r="G74" s="65">
        <v>-2977.97</v>
      </c>
      <c r="H74" s="52">
        <f>$D:$D/$G:$G*100</f>
        <v>28.711840616258726</v>
      </c>
      <c r="I74" s="65">
        <v>-855.03</v>
      </c>
    </row>
    <row r="75" spans="1:9" ht="12.75">
      <c r="A75" s="55" t="s">
        <v>26</v>
      </c>
      <c r="B75" s="66">
        <f>B67+B66</f>
        <v>1922378.17</v>
      </c>
      <c r="C75" s="66">
        <f>C67+C66</f>
        <v>79375.73999999999</v>
      </c>
      <c r="D75" s="66">
        <f>D67+D66</f>
        <v>80290.73</v>
      </c>
      <c r="E75" s="52">
        <f>$D:$D/$B:$B*100</f>
        <v>4.176635547208695</v>
      </c>
      <c r="F75" s="52">
        <f>$D:$D/$C:$C*100</f>
        <v>101.15273256035158</v>
      </c>
      <c r="G75" s="66">
        <f>G67+G66</f>
        <v>62618.34</v>
      </c>
      <c r="H75" s="52">
        <f>$D:$D/$G:$G*100</f>
        <v>128.22238660430793</v>
      </c>
      <c r="I75" s="66">
        <f>I67+I66</f>
        <v>80290.73</v>
      </c>
    </row>
    <row r="76" spans="1:9" ht="12.75" hidden="1">
      <c r="A76" s="75"/>
      <c r="B76" s="76"/>
      <c r="C76" s="76"/>
      <c r="D76" s="76"/>
      <c r="E76" s="77"/>
      <c r="F76" s="77"/>
      <c r="G76" s="76"/>
      <c r="H76" s="77"/>
      <c r="I76" s="78"/>
    </row>
    <row r="77" spans="1:9" ht="12.75">
      <c r="A77" s="85" t="s">
        <v>28</v>
      </c>
      <c r="B77" s="86"/>
      <c r="C77" s="86"/>
      <c r="D77" s="86"/>
      <c r="E77" s="86"/>
      <c r="F77" s="86"/>
      <c r="G77" s="86"/>
      <c r="H77" s="86"/>
      <c r="I77" s="87"/>
    </row>
    <row r="78" spans="1:9" ht="12.75">
      <c r="A78" s="7" t="s">
        <v>29</v>
      </c>
      <c r="B78" s="35">
        <f>B79+B80+B81+B82+B83+B84+B85+B86</f>
        <v>91925.4</v>
      </c>
      <c r="C78" s="35">
        <f>C79+C80+C81+C82+C83+C84+C85+C86</f>
        <v>4945.5</v>
      </c>
      <c r="D78" s="35">
        <f>D79+D80+D81+D82+D83+D84+D85+D86</f>
        <v>4354.599999999999</v>
      </c>
      <c r="E78" s="26">
        <f>$D:$D/$B:$B*100</f>
        <v>4.737102041437948</v>
      </c>
      <c r="F78" s="26">
        <f>$D:$D/$C:$C*100</f>
        <v>88.05176423010816</v>
      </c>
      <c r="G78" s="35">
        <f>G79+G80+G81+G82+G83+G84+G85+G86</f>
        <v>3703.8</v>
      </c>
      <c r="H78" s="26">
        <f>$D:$D/$G:$G*100</f>
        <v>117.57114315027808</v>
      </c>
      <c r="I78" s="35">
        <f>I79+I80+I81+I82+I83+I84+I85+I86</f>
        <v>4357.599999999999</v>
      </c>
    </row>
    <row r="79" spans="1:9" ht="14.25" customHeight="1">
      <c r="A79" s="8" t="s">
        <v>30</v>
      </c>
      <c r="B79" s="36">
        <v>1555.8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66.9</v>
      </c>
      <c r="H79" s="29">
        <f>$D:$D/$G:$G*100</f>
        <v>0</v>
      </c>
      <c r="I79" s="36">
        <f>D79</f>
        <v>0</v>
      </c>
    </row>
    <row r="80" spans="1:9" ht="12.75">
      <c r="A80" s="8" t="s">
        <v>31</v>
      </c>
      <c r="B80" s="36">
        <v>7111.8</v>
      </c>
      <c r="C80" s="36">
        <v>351.3</v>
      </c>
      <c r="D80" s="36">
        <v>324.1</v>
      </c>
      <c r="E80" s="29">
        <f>$D:$D/$B:$B*100</f>
        <v>4.557214769819174</v>
      </c>
      <c r="F80" s="29">
        <f>$D:$D/$C:$C*100</f>
        <v>92.25732991744948</v>
      </c>
      <c r="G80" s="36">
        <v>278.7</v>
      </c>
      <c r="H80" s="29">
        <f>$D:$D/$G:$G*100</f>
        <v>116.28991747398638</v>
      </c>
      <c r="I80" s="36">
        <f aca="true" t="shared" si="8" ref="I80:I122">D80</f>
        <v>324.1</v>
      </c>
    </row>
    <row r="81" spans="1:9" ht="25.5">
      <c r="A81" s="8" t="s">
        <v>32</v>
      </c>
      <c r="B81" s="36">
        <v>38452</v>
      </c>
      <c r="C81" s="36">
        <v>2587.8</v>
      </c>
      <c r="D81" s="36">
        <v>2293.7</v>
      </c>
      <c r="E81" s="29">
        <f>$D:$D/$B:$B*100</f>
        <v>5.965099344637469</v>
      </c>
      <c r="F81" s="29">
        <f>$D:$D/$C:$C*100</f>
        <v>88.63513409073343</v>
      </c>
      <c r="G81" s="36">
        <v>1815.5</v>
      </c>
      <c r="H81" s="29">
        <f>$D:$D/$G:$G*100</f>
        <v>126.33985128063894</v>
      </c>
      <c r="I81" s="36">
        <f t="shared" si="8"/>
        <v>2293.7</v>
      </c>
    </row>
    <row r="82" spans="1:9" ht="12.75">
      <c r="A82" s="8" t="s">
        <v>78</v>
      </c>
      <c r="B82" s="46">
        <v>28.7</v>
      </c>
      <c r="C82" s="46">
        <v>0</v>
      </c>
      <c r="D82" s="46">
        <v>0</v>
      </c>
      <c r="E82" s="29">
        <v>0</v>
      </c>
      <c r="F82" s="29">
        <v>0</v>
      </c>
      <c r="G82" s="46">
        <v>0</v>
      </c>
      <c r="H82" s="29">
        <v>0</v>
      </c>
      <c r="I82" s="36">
        <f>D83</f>
        <v>913.8</v>
      </c>
    </row>
    <row r="83" spans="1:9" ht="25.5">
      <c r="A83" s="1" t="s">
        <v>33</v>
      </c>
      <c r="B83" s="28">
        <v>11573.4</v>
      </c>
      <c r="C83" s="28">
        <v>948.9</v>
      </c>
      <c r="D83" s="28">
        <v>913.8</v>
      </c>
      <c r="E83" s="29">
        <f>$D:$D/$B:$B*100</f>
        <v>7.895691845093059</v>
      </c>
      <c r="F83" s="29">
        <v>0</v>
      </c>
      <c r="G83" s="28">
        <v>655.2</v>
      </c>
      <c r="H83" s="29">
        <f>$D:$D/$G:$G*100</f>
        <v>139.46886446886447</v>
      </c>
      <c r="I83" s="36">
        <f>D84</f>
        <v>0</v>
      </c>
    </row>
    <row r="84" spans="1:9" ht="12.75" hidden="1">
      <c r="A84" s="8" t="s">
        <v>34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35</v>
      </c>
      <c r="B85" s="36">
        <v>300</v>
      </c>
      <c r="C85" s="36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823</v>
      </c>
    </row>
    <row r="86" spans="1:9" ht="12.75">
      <c r="A86" s="1" t="s">
        <v>36</v>
      </c>
      <c r="B86" s="36">
        <v>32903.7</v>
      </c>
      <c r="C86" s="36">
        <v>1057.5</v>
      </c>
      <c r="D86" s="36">
        <v>823</v>
      </c>
      <c r="E86" s="29">
        <f>$D:$D/$B:$B*100</f>
        <v>2.5012384625437263</v>
      </c>
      <c r="F86" s="29">
        <f>$D:$D/$C:$C*100</f>
        <v>77.82505910165484</v>
      </c>
      <c r="G86" s="36">
        <v>887.5</v>
      </c>
      <c r="H86" s="29">
        <f>$D:$D/$G:$G*100</f>
        <v>92.73239436619718</v>
      </c>
      <c r="I86" s="36">
        <f>D87</f>
        <v>3</v>
      </c>
    </row>
    <row r="87" spans="1:9" ht="12.75">
      <c r="A87" s="7" t="s">
        <v>37</v>
      </c>
      <c r="B87" s="27">
        <v>346.8</v>
      </c>
      <c r="C87" s="27">
        <v>3</v>
      </c>
      <c r="D87" s="35">
        <v>3</v>
      </c>
      <c r="E87" s="26">
        <f>$D:$D/$B:$B*100</f>
        <v>0.8650519031141868</v>
      </c>
      <c r="F87" s="26">
        <f>$D:$D/$C:$C*100</f>
        <v>100</v>
      </c>
      <c r="G87" s="35">
        <v>0</v>
      </c>
      <c r="H87" s="26">
        <v>0</v>
      </c>
      <c r="I87" s="35">
        <f>D87</f>
        <v>3</v>
      </c>
    </row>
    <row r="88" spans="1:9" ht="25.5">
      <c r="A88" s="9" t="s">
        <v>38</v>
      </c>
      <c r="B88" s="27">
        <v>3687.1</v>
      </c>
      <c r="C88" s="27">
        <v>88.8</v>
      </c>
      <c r="D88" s="27">
        <v>72</v>
      </c>
      <c r="E88" s="26">
        <f>$D:$D/$B:$B*100</f>
        <v>1.9527541970654445</v>
      </c>
      <c r="F88" s="26">
        <f>$D:$D/$C:$C*100</f>
        <v>81.08108108108108</v>
      </c>
      <c r="G88" s="27">
        <v>65.5</v>
      </c>
      <c r="H88" s="26">
        <f>$D:$D/$G:$G*100</f>
        <v>109.92366412213741</v>
      </c>
      <c r="I88" s="35">
        <f t="shared" si="8"/>
        <v>72</v>
      </c>
    </row>
    <row r="89" spans="1:9" ht="12.75">
      <c r="A89" s="7" t="s">
        <v>39</v>
      </c>
      <c r="B89" s="35">
        <f>B90+B91+B92+B93+B94</f>
        <v>176185.49999999997</v>
      </c>
      <c r="C89" s="35">
        <f>C90+C91+C92+C93+C94</f>
        <v>1619.3</v>
      </c>
      <c r="D89" s="35">
        <f>D90+D91+D92+D93+D94</f>
        <v>1512.9</v>
      </c>
      <c r="E89" s="26">
        <f>$D:$D/$B:$B*100</f>
        <v>0.8586972253675815</v>
      </c>
      <c r="F89" s="26">
        <f>$D:$D/$C:$C*100</f>
        <v>93.42925955659854</v>
      </c>
      <c r="G89" s="35">
        <f>G90+G91+G92+G93+G94</f>
        <v>643.9</v>
      </c>
      <c r="H89" s="26">
        <f>$D:$D/$G:$G*100</f>
        <v>234.95884454107784</v>
      </c>
      <c r="I89" s="35">
        <f t="shared" si="8"/>
        <v>1512.9</v>
      </c>
    </row>
    <row r="90" spans="1:9" ht="12.75" customHeight="1" hidden="1">
      <c r="A90" s="10" t="s">
        <v>70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8"/>
        <v>0</v>
      </c>
    </row>
    <row r="91" spans="1:9" ht="12.75" customHeight="1">
      <c r="A91" s="10" t="s">
        <v>73</v>
      </c>
      <c r="B91" s="36">
        <v>7539.6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8"/>
        <v>0</v>
      </c>
    </row>
    <row r="92" spans="1:9" ht="12.75">
      <c r="A92" s="8" t="s">
        <v>40</v>
      </c>
      <c r="B92" s="36">
        <v>19345.7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8"/>
        <v>0</v>
      </c>
    </row>
    <row r="93" spans="1:9" ht="12.75">
      <c r="A93" s="10" t="s">
        <v>83</v>
      </c>
      <c r="B93" s="28">
        <v>138679.3</v>
      </c>
      <c r="C93" s="28">
        <v>850</v>
      </c>
      <c r="D93" s="28">
        <v>850</v>
      </c>
      <c r="E93" s="29">
        <f>$D:$D/$B:$B*100</f>
        <v>0.6129249282337018</v>
      </c>
      <c r="F93" s="29">
        <f>$D:$D/$C:$C*100</f>
        <v>100</v>
      </c>
      <c r="G93" s="28">
        <v>0</v>
      </c>
      <c r="H93" s="29">
        <v>0</v>
      </c>
      <c r="I93" s="36">
        <f t="shared" si="8"/>
        <v>850</v>
      </c>
    </row>
    <row r="94" spans="1:9" ht="12.75">
      <c r="A94" s="8" t="s">
        <v>41</v>
      </c>
      <c r="B94" s="36">
        <v>10620.9</v>
      </c>
      <c r="C94" s="36">
        <v>769.3</v>
      </c>
      <c r="D94" s="36">
        <v>662.9</v>
      </c>
      <c r="E94" s="29">
        <f>$D:$D/$B:$B*100</f>
        <v>6.24146729561525</v>
      </c>
      <c r="F94" s="29">
        <f>$D:$D/$C:$C*100</f>
        <v>86.16924476797088</v>
      </c>
      <c r="G94" s="36">
        <v>643.9</v>
      </c>
      <c r="H94" s="29">
        <f>$D:$D/$G:$G*100</f>
        <v>102.95076875291194</v>
      </c>
      <c r="I94" s="36">
        <f t="shared" si="8"/>
        <v>662.9</v>
      </c>
    </row>
    <row r="95" spans="1:9" ht="12.75">
      <c r="A95" s="7" t="s">
        <v>42</v>
      </c>
      <c r="B95" s="35">
        <f>B97+B98+B99+B96</f>
        <v>81004.7</v>
      </c>
      <c r="C95" s="35">
        <f>C97+C98+C99+C96</f>
        <v>3133.5</v>
      </c>
      <c r="D95" s="35">
        <f>D97+D98+D99+D96</f>
        <v>3070</v>
      </c>
      <c r="E95" s="35">
        <f>E98+E99+E96</f>
        <v>12.681088738528313</v>
      </c>
      <c r="F95" s="26">
        <f>$D:$D/$C:$C*100</f>
        <v>97.97351204723152</v>
      </c>
      <c r="G95" s="35">
        <f>G97+G98+G99+G96</f>
        <v>1862.1</v>
      </c>
      <c r="H95" s="35">
        <f>H97+H98+H99</f>
        <v>394.99143000387124</v>
      </c>
      <c r="I95" s="35">
        <f t="shared" si="8"/>
        <v>3070</v>
      </c>
    </row>
    <row r="96" spans="1:9" ht="12.75" hidden="1">
      <c r="A96" s="8" t="s">
        <v>43</v>
      </c>
      <c r="B96" s="50">
        <v>0</v>
      </c>
      <c r="C96" s="50">
        <v>0</v>
      </c>
      <c r="D96" s="50">
        <v>0</v>
      </c>
      <c r="E96" s="49">
        <v>0</v>
      </c>
      <c r="F96" s="29">
        <v>0</v>
      </c>
      <c r="G96" s="50">
        <v>0</v>
      </c>
      <c r="H96" s="29">
        <v>0</v>
      </c>
      <c r="I96" s="36">
        <f t="shared" si="8"/>
        <v>0</v>
      </c>
    </row>
    <row r="97" spans="1:9" ht="12.75">
      <c r="A97" s="8" t="s">
        <v>44</v>
      </c>
      <c r="B97" s="36">
        <v>29826.4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8"/>
        <v>0</v>
      </c>
    </row>
    <row r="98" spans="1:9" ht="12.75">
      <c r="A98" s="8" t="s">
        <v>45</v>
      </c>
      <c r="B98" s="36">
        <v>36074.4</v>
      </c>
      <c r="C98" s="36">
        <v>1986.3</v>
      </c>
      <c r="D98" s="36">
        <v>1986.3</v>
      </c>
      <c r="E98" s="29">
        <f>$D:$D/$B:$B*100</f>
        <v>5.506120683919899</v>
      </c>
      <c r="F98" s="29">
        <f>$D:$D/$C:$C*100</f>
        <v>100</v>
      </c>
      <c r="G98" s="36">
        <v>650</v>
      </c>
      <c r="H98" s="29">
        <f>$D:$D/$G:$G*100</f>
        <v>305.5846153846154</v>
      </c>
      <c r="I98" s="36">
        <f t="shared" si="8"/>
        <v>1986.3</v>
      </c>
    </row>
    <row r="99" spans="1:9" ht="12.75">
      <c r="A99" s="8" t="s">
        <v>46</v>
      </c>
      <c r="B99" s="36">
        <v>15103.9</v>
      </c>
      <c r="C99" s="36">
        <v>1147.2</v>
      </c>
      <c r="D99" s="36">
        <v>1083.7</v>
      </c>
      <c r="E99" s="29">
        <f>$D:$D/$B:$B*100</f>
        <v>7.174968054608414</v>
      </c>
      <c r="F99" s="29">
        <f>$D:$D/$C:$C*100</f>
        <v>94.46478382147838</v>
      </c>
      <c r="G99" s="36">
        <v>1212.1</v>
      </c>
      <c r="H99" s="29">
        <f>$D:$D/$G:$G*100</f>
        <v>89.40681461925585</v>
      </c>
      <c r="I99" s="36">
        <f t="shared" si="8"/>
        <v>1083.7</v>
      </c>
    </row>
    <row r="100" spans="1:9" ht="12.75">
      <c r="A100" s="11" t="s">
        <v>47</v>
      </c>
      <c r="B100" s="35">
        <f>B101+B102+B103+B104+B105</f>
        <v>1265193.2000000002</v>
      </c>
      <c r="C100" s="35">
        <f>C101+C102+C103+C104+C105</f>
        <v>47879.200000000004</v>
      </c>
      <c r="D100" s="35">
        <f>D101+D102+D103+D104+D105</f>
        <v>38432.5</v>
      </c>
      <c r="E100" s="35">
        <f>E101+E102+E104+E105+E103</f>
        <v>12.884556594536543</v>
      </c>
      <c r="F100" s="35">
        <f>F101+F102+F104+F105+F103</f>
        <v>346.62913192102013</v>
      </c>
      <c r="G100" s="35">
        <f>G101+G102+G103+G104+G105</f>
        <v>31677.6</v>
      </c>
      <c r="H100" s="35">
        <f>H101+H102+H104+H105+H103</f>
        <v>508.68939188137034</v>
      </c>
      <c r="I100" s="35">
        <f t="shared" si="8"/>
        <v>38432.5</v>
      </c>
    </row>
    <row r="101" spans="1:9" ht="12.75">
      <c r="A101" s="8" t="s">
        <v>48</v>
      </c>
      <c r="B101" s="36">
        <v>495542.7</v>
      </c>
      <c r="C101" s="36">
        <v>18757</v>
      </c>
      <c r="D101" s="36">
        <v>15432.6</v>
      </c>
      <c r="E101" s="29">
        <f aca="true" t="shared" si="9" ref="E101:E118">$D:$D/$B:$B*100</f>
        <v>3.1142825835190386</v>
      </c>
      <c r="F101" s="29">
        <f aca="true" t="shared" si="10" ref="F101:F108">$D:$D/$C:$C*100</f>
        <v>82.2764834461801</v>
      </c>
      <c r="G101" s="36">
        <v>12481.6</v>
      </c>
      <c r="H101" s="29">
        <f>$D:$D/$G:$G*100</f>
        <v>123.64280220484554</v>
      </c>
      <c r="I101" s="36">
        <f t="shared" si="8"/>
        <v>15432.6</v>
      </c>
    </row>
    <row r="102" spans="1:9" ht="12.75">
      <c r="A102" s="8" t="s">
        <v>49</v>
      </c>
      <c r="B102" s="36">
        <v>503670.5</v>
      </c>
      <c r="C102" s="36">
        <v>18288.4</v>
      </c>
      <c r="D102" s="36">
        <v>16475.7</v>
      </c>
      <c r="E102" s="29">
        <f t="shared" si="9"/>
        <v>3.2711266591948505</v>
      </c>
      <c r="F102" s="29">
        <f t="shared" si="10"/>
        <v>90.08825266289013</v>
      </c>
      <c r="G102" s="36">
        <v>14780.6</v>
      </c>
      <c r="H102" s="29">
        <f>$D:$D/$G:$G*100</f>
        <v>111.46841129588785</v>
      </c>
      <c r="I102" s="36">
        <f t="shared" si="8"/>
        <v>16475.7</v>
      </c>
    </row>
    <row r="103" spans="1:9" ht="12.75">
      <c r="A103" s="8" t="s">
        <v>123</v>
      </c>
      <c r="B103" s="36">
        <v>106910.1</v>
      </c>
      <c r="C103" s="36">
        <v>3863.6</v>
      </c>
      <c r="D103" s="36">
        <v>2875.1</v>
      </c>
      <c r="E103" s="29">
        <f t="shared" si="9"/>
        <v>2.6892688342822613</v>
      </c>
      <c r="F103" s="29">
        <f t="shared" si="10"/>
        <v>74.41505331814888</v>
      </c>
      <c r="G103" s="36">
        <v>2148.2</v>
      </c>
      <c r="H103" s="29">
        <v>0</v>
      </c>
      <c r="I103" s="36">
        <f t="shared" si="8"/>
        <v>2875.1</v>
      </c>
    </row>
    <row r="104" spans="1:9" ht="12.75">
      <c r="A104" s="8" t="s">
        <v>50</v>
      </c>
      <c r="B104" s="36">
        <v>32604.1</v>
      </c>
      <c r="C104" s="36">
        <v>869.8</v>
      </c>
      <c r="D104" s="36">
        <v>406.1</v>
      </c>
      <c r="E104" s="29">
        <f t="shared" si="9"/>
        <v>1.245548872687791</v>
      </c>
      <c r="F104" s="29">
        <f t="shared" si="10"/>
        <v>46.68889399862038</v>
      </c>
      <c r="G104" s="36">
        <v>410.6</v>
      </c>
      <c r="H104" s="29">
        <f>$D:$D/$G:$G*100</f>
        <v>98.90404286410131</v>
      </c>
      <c r="I104" s="36">
        <f t="shared" si="8"/>
        <v>406.1</v>
      </c>
    </row>
    <row r="105" spans="1:9" ht="12.75">
      <c r="A105" s="8" t="s">
        <v>51</v>
      </c>
      <c r="B105" s="36">
        <v>126465.8</v>
      </c>
      <c r="C105" s="36">
        <v>6100.4</v>
      </c>
      <c r="D105" s="28">
        <v>3243</v>
      </c>
      <c r="E105" s="29">
        <f t="shared" si="9"/>
        <v>2.5643296448526005</v>
      </c>
      <c r="F105" s="29">
        <f t="shared" si="10"/>
        <v>53.160448495180646</v>
      </c>
      <c r="G105" s="28">
        <v>1856.6</v>
      </c>
      <c r="H105" s="29">
        <f>$D:$D/$G:$G*100</f>
        <v>174.6741355165356</v>
      </c>
      <c r="I105" s="36">
        <f t="shared" si="8"/>
        <v>3243</v>
      </c>
    </row>
    <row r="106" spans="1:9" ht="25.5">
      <c r="A106" s="11" t="s">
        <v>52</v>
      </c>
      <c r="B106" s="35">
        <f>B107+B108</f>
        <v>96092.6</v>
      </c>
      <c r="C106" s="35">
        <f>C107+C108</f>
        <v>2793.6</v>
      </c>
      <c r="D106" s="35">
        <f>D107+D108</f>
        <v>2445.6</v>
      </c>
      <c r="E106" s="26">
        <f t="shared" si="9"/>
        <v>2.54504509192175</v>
      </c>
      <c r="F106" s="26">
        <f t="shared" si="10"/>
        <v>87.54295532646049</v>
      </c>
      <c r="G106" s="35">
        <f>G107+G108</f>
        <v>2438.3999999999996</v>
      </c>
      <c r="H106" s="26">
        <f>$D:$D/$G:$G*100</f>
        <v>100.2952755905512</v>
      </c>
      <c r="I106" s="35">
        <f t="shared" si="8"/>
        <v>2445.6</v>
      </c>
    </row>
    <row r="107" spans="1:9" ht="12.75">
      <c r="A107" s="8" t="s">
        <v>53</v>
      </c>
      <c r="B107" s="36">
        <v>93338.1</v>
      </c>
      <c r="C107" s="36">
        <v>2738.6</v>
      </c>
      <c r="D107" s="36">
        <v>2390.6</v>
      </c>
      <c r="E107" s="29">
        <f t="shared" si="9"/>
        <v>2.5612263373691984</v>
      </c>
      <c r="F107" s="29">
        <f t="shared" si="10"/>
        <v>87.29277733148324</v>
      </c>
      <c r="G107" s="36">
        <v>2350.7</v>
      </c>
      <c r="H107" s="29">
        <f>$D:$D/$G:$G*100</f>
        <v>101.6973667418216</v>
      </c>
      <c r="I107" s="36">
        <f t="shared" si="8"/>
        <v>2390.6</v>
      </c>
    </row>
    <row r="108" spans="1:9" ht="25.5">
      <c r="A108" s="8" t="s">
        <v>54</v>
      </c>
      <c r="B108" s="36">
        <v>2754.5</v>
      </c>
      <c r="C108" s="36">
        <v>55</v>
      </c>
      <c r="D108" s="36">
        <v>55</v>
      </c>
      <c r="E108" s="29">
        <f t="shared" si="9"/>
        <v>1.9967326193501542</v>
      </c>
      <c r="F108" s="29">
        <f t="shared" si="10"/>
        <v>100</v>
      </c>
      <c r="G108" s="36">
        <v>87.7</v>
      </c>
      <c r="H108" s="29">
        <v>0</v>
      </c>
      <c r="I108" s="36">
        <f t="shared" si="8"/>
        <v>55</v>
      </c>
    </row>
    <row r="109" spans="1:9" ht="12.75">
      <c r="A109" s="11" t="s">
        <v>109</v>
      </c>
      <c r="B109" s="35">
        <f>B110</f>
        <v>42.5</v>
      </c>
      <c r="C109" s="35">
        <f>C110</f>
        <v>0</v>
      </c>
      <c r="D109" s="35">
        <f>D110</f>
        <v>0</v>
      </c>
      <c r="E109" s="26">
        <f t="shared" si="9"/>
        <v>0</v>
      </c>
      <c r="F109" s="26">
        <v>0</v>
      </c>
      <c r="G109" s="35">
        <f>G110</f>
        <v>0</v>
      </c>
      <c r="H109" s="26">
        <v>0</v>
      </c>
      <c r="I109" s="36">
        <f t="shared" si="8"/>
        <v>0</v>
      </c>
    </row>
    <row r="110" spans="1:9" ht="12.75">
      <c r="A110" s="8" t="s">
        <v>110</v>
      </c>
      <c r="B110" s="36">
        <v>42.5</v>
      </c>
      <c r="C110" s="36">
        <v>0</v>
      </c>
      <c r="D110" s="36">
        <v>0</v>
      </c>
      <c r="E110" s="29">
        <f t="shared" si="9"/>
        <v>0</v>
      </c>
      <c r="F110" s="29">
        <v>0</v>
      </c>
      <c r="G110" s="36">
        <v>0</v>
      </c>
      <c r="H110" s="29">
        <v>0</v>
      </c>
      <c r="I110" s="36">
        <f t="shared" si="8"/>
        <v>0</v>
      </c>
    </row>
    <row r="111" spans="1:9" ht="12.75">
      <c r="A111" s="11" t="s">
        <v>55</v>
      </c>
      <c r="B111" s="35">
        <f>B112+B113+B114+B115+B116</f>
        <v>155150.19999999998</v>
      </c>
      <c r="C111" s="35">
        <f>C112+C113+C114+C115+C116</f>
        <v>5042.9</v>
      </c>
      <c r="D111" s="35">
        <f>D112+D113+D114+D115+D116</f>
        <v>4675.299999999999</v>
      </c>
      <c r="E111" s="26">
        <f t="shared" si="9"/>
        <v>3.0134024964195985</v>
      </c>
      <c r="F111" s="26">
        <f>$D:$D/$C:$C*100</f>
        <v>92.7105435364572</v>
      </c>
      <c r="G111" s="35">
        <f>G112+G113+G114+G115+G116</f>
        <v>2697.6</v>
      </c>
      <c r="H111" s="26">
        <v>0</v>
      </c>
      <c r="I111" s="36">
        <f t="shared" si="8"/>
        <v>4675.299999999999</v>
      </c>
    </row>
    <row r="112" spans="1:9" ht="12.75">
      <c r="A112" s="8" t="s">
        <v>56</v>
      </c>
      <c r="B112" s="36">
        <v>1730</v>
      </c>
      <c r="C112" s="36">
        <v>0</v>
      </c>
      <c r="D112" s="36">
        <v>0</v>
      </c>
      <c r="E112" s="29">
        <f t="shared" si="9"/>
        <v>0</v>
      </c>
      <c r="F112" s="29">
        <v>0</v>
      </c>
      <c r="G112" s="36">
        <v>0</v>
      </c>
      <c r="H112" s="29">
        <v>0</v>
      </c>
      <c r="I112" s="36">
        <f t="shared" si="8"/>
        <v>0</v>
      </c>
    </row>
    <row r="113" spans="1:9" ht="12.75">
      <c r="A113" s="8" t="s">
        <v>57</v>
      </c>
      <c r="B113" s="36">
        <v>60681.5</v>
      </c>
      <c r="C113" s="36">
        <v>1851.2</v>
      </c>
      <c r="D113" s="36">
        <v>1851.2</v>
      </c>
      <c r="E113" s="29">
        <f t="shared" si="9"/>
        <v>3.050682662755535</v>
      </c>
      <c r="F113" s="29">
        <f>$D:$D/$C:$C*100</f>
        <v>100</v>
      </c>
      <c r="G113" s="36">
        <v>1679.8</v>
      </c>
      <c r="H113" s="29">
        <f>$D:$D/$G:$G*100</f>
        <v>110.20359566615075</v>
      </c>
      <c r="I113" s="36">
        <f t="shared" si="8"/>
        <v>1851.2</v>
      </c>
    </row>
    <row r="114" spans="1:9" ht="12.75">
      <c r="A114" s="8" t="s">
        <v>58</v>
      </c>
      <c r="B114" s="36">
        <v>32568.4</v>
      </c>
      <c r="C114" s="36">
        <v>1402.8</v>
      </c>
      <c r="D114" s="36">
        <v>1402.8</v>
      </c>
      <c r="E114" s="29">
        <f t="shared" si="9"/>
        <v>4.307242603259601</v>
      </c>
      <c r="F114" s="29">
        <f>$D:$D/$C:$C*100</f>
        <v>100</v>
      </c>
      <c r="G114" s="36">
        <v>3</v>
      </c>
      <c r="H114" s="29">
        <v>0</v>
      </c>
      <c r="I114" s="36">
        <f t="shared" si="8"/>
        <v>1402.8</v>
      </c>
    </row>
    <row r="115" spans="1:9" ht="12.75">
      <c r="A115" s="8" t="s">
        <v>59</v>
      </c>
      <c r="B115" s="28">
        <v>28242.7</v>
      </c>
      <c r="C115" s="28">
        <v>353.5</v>
      </c>
      <c r="D115" s="28">
        <v>343.7</v>
      </c>
      <c r="E115" s="29">
        <f t="shared" si="9"/>
        <v>1.216951637060196</v>
      </c>
      <c r="F115" s="29">
        <v>0</v>
      </c>
      <c r="G115" s="28">
        <v>0</v>
      </c>
      <c r="H115" s="29">
        <v>0</v>
      </c>
      <c r="I115" s="36">
        <f t="shared" si="8"/>
        <v>343.7</v>
      </c>
    </row>
    <row r="116" spans="1:9" ht="12.75">
      <c r="A116" s="8" t="s">
        <v>60</v>
      </c>
      <c r="B116" s="36">
        <v>31927.6</v>
      </c>
      <c r="C116" s="36">
        <v>1435.4</v>
      </c>
      <c r="D116" s="36">
        <v>1077.6</v>
      </c>
      <c r="E116" s="29">
        <f t="shared" si="9"/>
        <v>3.3751362457560226</v>
      </c>
      <c r="F116" s="29">
        <f>$D:$D/$C:$C*100</f>
        <v>75.07315034136825</v>
      </c>
      <c r="G116" s="36">
        <v>1014.8</v>
      </c>
      <c r="H116" s="29">
        <f>$D:$D/$G:$G*100</f>
        <v>106.18841150965707</v>
      </c>
      <c r="I116" s="36">
        <f t="shared" si="8"/>
        <v>1077.6</v>
      </c>
    </row>
    <row r="117" spans="1:9" ht="12.75">
      <c r="A117" s="11" t="s">
        <v>67</v>
      </c>
      <c r="B117" s="27">
        <f>B118+B119+B120</f>
        <v>60650.2</v>
      </c>
      <c r="C117" s="27">
        <f>C118+C119+C120</f>
        <v>3624.2</v>
      </c>
      <c r="D117" s="27">
        <f>D118+D119+D120</f>
        <v>2566.1</v>
      </c>
      <c r="E117" s="26">
        <f t="shared" si="9"/>
        <v>4.230983574662573</v>
      </c>
      <c r="F117" s="26">
        <f>$D:$D/$C:$C*100</f>
        <v>70.80459135809282</v>
      </c>
      <c r="G117" s="27">
        <f>G118+G119+G120</f>
        <v>2282.2</v>
      </c>
      <c r="H117" s="26">
        <f>$D:$D/$G:$G*100</f>
        <v>112.43975111734292</v>
      </c>
      <c r="I117" s="36">
        <f t="shared" si="8"/>
        <v>2566.1</v>
      </c>
    </row>
    <row r="118" spans="1:9" ht="12.75">
      <c r="A118" s="42" t="s">
        <v>68</v>
      </c>
      <c r="B118" s="28">
        <v>54146</v>
      </c>
      <c r="C118" s="28">
        <v>3155.5</v>
      </c>
      <c r="D118" s="28">
        <v>2259.4</v>
      </c>
      <c r="E118" s="29">
        <f t="shared" si="9"/>
        <v>4.17279208067078</v>
      </c>
      <c r="F118" s="29">
        <f>$D:$D/$C:$C*100</f>
        <v>71.60196482332437</v>
      </c>
      <c r="G118" s="28">
        <v>2090.7</v>
      </c>
      <c r="H118" s="29">
        <v>0</v>
      </c>
      <c r="I118" s="36">
        <f t="shared" si="8"/>
        <v>2259.4</v>
      </c>
    </row>
    <row r="119" spans="1:9" ht="24.75" customHeight="1">
      <c r="A119" s="12" t="s">
        <v>69</v>
      </c>
      <c r="B119" s="28">
        <v>3413.6</v>
      </c>
      <c r="C119" s="28">
        <v>204.1</v>
      </c>
      <c r="D119" s="28">
        <v>61</v>
      </c>
      <c r="E119" s="29">
        <v>0</v>
      </c>
      <c r="F119" s="29">
        <v>0</v>
      </c>
      <c r="G119" s="28">
        <v>0</v>
      </c>
      <c r="H119" s="29">
        <v>0</v>
      </c>
      <c r="I119" s="36">
        <f t="shared" si="8"/>
        <v>61</v>
      </c>
    </row>
    <row r="120" spans="1:9" ht="25.5">
      <c r="A120" s="12" t="s">
        <v>79</v>
      </c>
      <c r="B120" s="28">
        <v>3090.6</v>
      </c>
      <c r="C120" s="28">
        <v>264.6</v>
      </c>
      <c r="D120" s="28">
        <v>245.7</v>
      </c>
      <c r="E120" s="29">
        <f>$D:$D/$B:$B*100</f>
        <v>7.9499126383226555</v>
      </c>
      <c r="F120" s="29">
        <f>$D:$D/$C:$C*100</f>
        <v>92.85714285714285</v>
      </c>
      <c r="G120" s="28">
        <v>191.5</v>
      </c>
      <c r="H120" s="29">
        <v>0</v>
      </c>
      <c r="I120" s="36">
        <f t="shared" si="8"/>
        <v>245.7</v>
      </c>
    </row>
    <row r="121" spans="1:9" ht="26.25" customHeight="1">
      <c r="A121" s="13" t="s">
        <v>87</v>
      </c>
      <c r="B121" s="27">
        <f>B122</f>
        <v>100</v>
      </c>
      <c r="C121" s="27">
        <f>C122</f>
        <v>0</v>
      </c>
      <c r="D121" s="27">
        <f>D122</f>
        <v>0</v>
      </c>
      <c r="E121" s="29">
        <f>$D:$D/$B:$B*100</f>
        <v>0</v>
      </c>
      <c r="F121" s="29">
        <v>0</v>
      </c>
      <c r="G121" s="27">
        <f>G122</f>
        <v>0</v>
      </c>
      <c r="H121" s="29">
        <v>0</v>
      </c>
      <c r="I121" s="36">
        <f t="shared" si="8"/>
        <v>0</v>
      </c>
    </row>
    <row r="122" spans="1:9" ht="13.5" customHeight="1">
      <c r="A122" s="12" t="s">
        <v>88</v>
      </c>
      <c r="B122" s="28">
        <v>100</v>
      </c>
      <c r="C122" s="28">
        <v>0</v>
      </c>
      <c r="D122" s="28">
        <v>0</v>
      </c>
      <c r="E122" s="29">
        <f>$D:$D/$B:$B*100</f>
        <v>0</v>
      </c>
      <c r="F122" s="29">
        <v>0</v>
      </c>
      <c r="G122" s="28">
        <v>0</v>
      </c>
      <c r="H122" s="29">
        <v>0</v>
      </c>
      <c r="I122" s="36">
        <f t="shared" si="8"/>
        <v>0</v>
      </c>
    </row>
    <row r="123" spans="1:9" ht="15.75" customHeight="1">
      <c r="A123" s="14" t="s">
        <v>61</v>
      </c>
      <c r="B123" s="35">
        <f>B78+B87+B88+B89+B95+B100+B106+B109+B111+B117+B121</f>
        <v>1930378.2000000002</v>
      </c>
      <c r="C123" s="35">
        <f>C78+C87+C88+C89+C95+C100+C106+C109+C111+C117+C121</f>
        <v>69130</v>
      </c>
      <c r="D123" s="35">
        <f>D78+D87+D88+D89+D95+D100+D106+D109+D111+D117+D121</f>
        <v>57131.99999999999</v>
      </c>
      <c r="E123" s="26">
        <f>$D:$D/$B:$B*100</f>
        <v>2.9596272896160967</v>
      </c>
      <c r="F123" s="26">
        <f>$D:$D/$C:$C*100</f>
        <v>82.64429336033558</v>
      </c>
      <c r="G123" s="35">
        <f>G78+G87+G88+G89+G95+G100+G106+G109+G111+G117+G121</f>
        <v>45371.09999999999</v>
      </c>
      <c r="H123" s="26">
        <f>$D:$D/$G:$G*100</f>
        <v>125.92156681235413</v>
      </c>
      <c r="I123" s="35">
        <f>I78+I87+I88+I89+I95+I100+I106+I109+I111+I117+I121</f>
        <v>57134.99999999999</v>
      </c>
    </row>
    <row r="124" spans="1:9" ht="26.25" customHeight="1">
      <c r="A124" s="15" t="s">
        <v>62</v>
      </c>
      <c r="B124" s="30">
        <f>B75-B123</f>
        <v>-8000.030000000261</v>
      </c>
      <c r="C124" s="30">
        <f>C75-C123</f>
        <v>10245.73999999999</v>
      </c>
      <c r="D124" s="30">
        <f>D75-D123</f>
        <v>23158.730000000003</v>
      </c>
      <c r="E124" s="30"/>
      <c r="F124" s="30"/>
      <c r="G124" s="30">
        <f>G72-G123</f>
        <v>-45371.09999999999</v>
      </c>
      <c r="H124" s="30"/>
      <c r="I124" s="30">
        <f>I72-I123</f>
        <v>-57134.99999999999</v>
      </c>
    </row>
    <row r="125" spans="1:9" ht="24" customHeight="1">
      <c r="A125" s="1" t="s">
        <v>63</v>
      </c>
      <c r="B125" s="28" t="s">
        <v>152</v>
      </c>
      <c r="C125" s="28"/>
      <c r="D125" s="28" t="s">
        <v>154</v>
      </c>
      <c r="E125" s="28"/>
      <c r="F125" s="28"/>
      <c r="G125" s="28"/>
      <c r="H125" s="27"/>
      <c r="I125" s="28"/>
    </row>
    <row r="126" spans="1:9" ht="12.75">
      <c r="A126" s="3" t="s">
        <v>64</v>
      </c>
      <c r="B126" s="27">
        <f>B128+B129</f>
        <v>4763.73</v>
      </c>
      <c r="C126" s="27"/>
      <c r="D126" s="27">
        <f>D128+D129</f>
        <v>27922.5</v>
      </c>
      <c r="E126" s="28"/>
      <c r="F126" s="28"/>
      <c r="G126" s="40"/>
      <c r="H126" s="37"/>
      <c r="I126" s="27">
        <f>I128+I129</f>
        <v>27922.5</v>
      </c>
    </row>
    <row r="127" spans="1:9" ht="12" customHeight="1">
      <c r="A127" s="1" t="s">
        <v>6</v>
      </c>
      <c r="B127" s="28"/>
      <c r="C127" s="28"/>
      <c r="D127" s="28"/>
      <c r="E127" s="28"/>
      <c r="F127" s="28"/>
      <c r="G127" s="28"/>
      <c r="H127" s="37"/>
      <c r="I127" s="28"/>
    </row>
    <row r="128" spans="1:9" ht="12.75">
      <c r="A128" s="5" t="s">
        <v>65</v>
      </c>
      <c r="B128" s="28">
        <v>855.03</v>
      </c>
      <c r="C128" s="28"/>
      <c r="D128" s="28">
        <v>2393.4</v>
      </c>
      <c r="E128" s="28"/>
      <c r="F128" s="28"/>
      <c r="G128" s="28"/>
      <c r="H128" s="37"/>
      <c r="I128" s="28">
        <f>D128</f>
        <v>2393.4</v>
      </c>
    </row>
    <row r="129" spans="1:9" ht="12.75">
      <c r="A129" s="1" t="s">
        <v>66</v>
      </c>
      <c r="B129" s="28">
        <v>3908.7</v>
      </c>
      <c r="C129" s="28"/>
      <c r="D129" s="28">
        <v>25529.1</v>
      </c>
      <c r="E129" s="28"/>
      <c r="F129" s="28"/>
      <c r="G129" s="28"/>
      <c r="H129" s="37"/>
      <c r="I129" s="28">
        <f>D129</f>
        <v>25529.1</v>
      </c>
    </row>
    <row r="130" spans="1:9" ht="12.75">
      <c r="A130" s="3" t="s">
        <v>112</v>
      </c>
      <c r="B130" s="41">
        <f>B131+B132</f>
        <v>0</v>
      </c>
      <c r="C130" s="41"/>
      <c r="D130" s="41">
        <v>0</v>
      </c>
      <c r="E130" s="41"/>
      <c r="F130" s="41"/>
      <c r="G130" s="41"/>
      <c r="H130" s="43"/>
      <c r="I130" s="41"/>
    </row>
    <row r="131" spans="1:9" ht="12.75">
      <c r="A131" s="2" t="s">
        <v>113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8">
        <v>0</v>
      </c>
    </row>
    <row r="132" spans="1:9" ht="12.75">
      <c r="A132" s="2" t="s">
        <v>114</v>
      </c>
      <c r="B132" s="38">
        <v>0</v>
      </c>
      <c r="C132" s="38"/>
      <c r="D132" s="38">
        <v>0</v>
      </c>
      <c r="E132" s="38"/>
      <c r="F132" s="38"/>
      <c r="G132" s="38"/>
      <c r="H132" s="39"/>
      <c r="I132" s="38">
        <v>0</v>
      </c>
    </row>
    <row r="133" spans="1:9" ht="12.75">
      <c r="A133" s="16"/>
      <c r="B133" s="25"/>
      <c r="C133" s="25"/>
      <c r="D133" s="25"/>
      <c r="E133" s="25"/>
      <c r="F133" s="25"/>
      <c r="G133" s="25"/>
      <c r="H133" s="25"/>
      <c r="I133" s="25"/>
    </row>
    <row r="135" ht="12" customHeight="1">
      <c r="A135" s="22" t="s">
        <v>85</v>
      </c>
    </row>
    <row r="136" ht="12.75" customHeight="1" hidden="1"/>
    <row r="138" spans="1:9" ht="31.5">
      <c r="A138" s="17" t="s">
        <v>119</v>
      </c>
      <c r="B138" s="24" t="s">
        <v>111</v>
      </c>
      <c r="C138" s="24"/>
      <c r="D138" s="24"/>
      <c r="E138" s="24"/>
      <c r="F138" s="24"/>
      <c r="G138" s="24"/>
      <c r="H138" s="24"/>
      <c r="I138" s="25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06" zoomScaleNormal="106"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8" sqref="D108"/>
    </sheetView>
  </sheetViews>
  <sheetFormatPr defaultColWidth="9.00390625" defaultRowHeight="12.75"/>
  <cols>
    <col min="1" max="1" width="44.875" style="22" customWidth="1"/>
    <col min="2" max="2" width="12.875" style="23" customWidth="1"/>
    <col min="3" max="3" width="13.125" style="23" customWidth="1"/>
    <col min="4" max="4" width="12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190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35">
        <v>434955.9399999998</v>
      </c>
      <c r="C7" s="35">
        <v>329037.28</v>
      </c>
      <c r="D7" s="35">
        <v>331169.38999999996</v>
      </c>
      <c r="E7" s="26">
        <v>76.13860613100262</v>
      </c>
      <c r="F7" s="26">
        <v>100.64798432566666</v>
      </c>
      <c r="G7" s="35">
        <v>318784.2</v>
      </c>
      <c r="H7" s="26">
        <v>103.88513295200951</v>
      </c>
      <c r="I7" s="35">
        <v>44281.61</v>
      </c>
    </row>
    <row r="8" spans="1:9" ht="12.75">
      <c r="A8" s="55" t="s">
        <v>4</v>
      </c>
      <c r="B8" s="26">
        <v>267895.1</v>
      </c>
      <c r="C8" s="26">
        <v>198764.36</v>
      </c>
      <c r="D8" s="26">
        <v>199354.22</v>
      </c>
      <c r="E8" s="26">
        <v>74.41503036076436</v>
      </c>
      <c r="F8" s="26">
        <v>100.29676346403349</v>
      </c>
      <c r="G8" s="26">
        <v>186106.50999999998</v>
      </c>
      <c r="H8" s="26">
        <v>107.1183485198879</v>
      </c>
      <c r="I8" s="26">
        <v>22734.260000000002</v>
      </c>
    </row>
    <row r="9" spans="1:9" ht="25.5">
      <c r="A9" s="56" t="s">
        <v>5</v>
      </c>
      <c r="B9" s="27">
        <v>3588.4</v>
      </c>
      <c r="C9" s="27">
        <v>3113.6</v>
      </c>
      <c r="D9" s="27">
        <v>2411.45</v>
      </c>
      <c r="E9" s="26">
        <v>67.20125961431278</v>
      </c>
      <c r="F9" s="26">
        <v>77.44893371017471</v>
      </c>
      <c r="G9" s="27">
        <v>2655.13</v>
      </c>
      <c r="H9" s="26">
        <v>90.82229495354277</v>
      </c>
      <c r="I9" s="27">
        <v>544.77</v>
      </c>
    </row>
    <row r="10" spans="1:9" ht="12.75" customHeight="1">
      <c r="A10" s="57" t="s">
        <v>76</v>
      </c>
      <c r="B10" s="47">
        <v>264306.69999999995</v>
      </c>
      <c r="C10" s="47">
        <v>195650.75999999998</v>
      </c>
      <c r="D10" s="47">
        <v>196942.77</v>
      </c>
      <c r="E10" s="48">
        <v>74.5129692134176</v>
      </c>
      <c r="F10" s="26">
        <v>100.66036543890758</v>
      </c>
      <c r="G10" s="47">
        <v>183451.37999999998</v>
      </c>
      <c r="H10" s="48">
        <v>107.35420469445364</v>
      </c>
      <c r="I10" s="47">
        <v>22189.49</v>
      </c>
    </row>
    <row r="11" spans="1:9" ht="51">
      <c r="A11" s="59" t="s">
        <v>80</v>
      </c>
      <c r="B11" s="28">
        <v>251403.83</v>
      </c>
      <c r="C11" s="28">
        <v>184214.99</v>
      </c>
      <c r="D11" s="28">
        <v>187754.83</v>
      </c>
      <c r="E11" s="26">
        <v>74.68256549631722</v>
      </c>
      <c r="F11" s="26">
        <v>101.92158086592194</v>
      </c>
      <c r="G11" s="28">
        <v>175427.73999999996</v>
      </c>
      <c r="H11" s="26">
        <v>107.02687613714915</v>
      </c>
      <c r="I11" s="28">
        <v>21653.22</v>
      </c>
    </row>
    <row r="12" spans="1:9" ht="51" customHeight="1">
      <c r="A12" s="59" t="s">
        <v>81</v>
      </c>
      <c r="B12" s="28">
        <v>5757.46</v>
      </c>
      <c r="C12" s="28">
        <v>5507.46</v>
      </c>
      <c r="D12" s="28">
        <v>2091.4</v>
      </c>
      <c r="E12" s="26">
        <v>36.32504611408503</v>
      </c>
      <c r="F12" s="26">
        <v>37.9739480631725</v>
      </c>
      <c r="G12" s="28">
        <v>3282.2300000000005</v>
      </c>
      <c r="H12" s="26">
        <v>63.718874058186046</v>
      </c>
      <c r="I12" s="28">
        <v>234.65</v>
      </c>
    </row>
    <row r="13" spans="1:9" ht="25.5">
      <c r="A13" s="59" t="s">
        <v>82</v>
      </c>
      <c r="B13" s="28">
        <v>4626.52</v>
      </c>
      <c r="C13" s="28">
        <v>3678.31</v>
      </c>
      <c r="D13" s="28">
        <v>4418.07</v>
      </c>
      <c r="E13" s="26">
        <v>95.49445371467105</v>
      </c>
      <c r="F13" s="26">
        <v>120.11140985941913</v>
      </c>
      <c r="G13" s="28">
        <v>2263.39</v>
      </c>
      <c r="H13" s="26">
        <v>195.1970274676481</v>
      </c>
      <c r="I13" s="28">
        <v>52.28</v>
      </c>
    </row>
    <row r="14" spans="1:9" ht="63.75">
      <c r="A14" s="60" t="s">
        <v>84</v>
      </c>
      <c r="B14" s="28">
        <v>2518.89</v>
      </c>
      <c r="C14" s="28">
        <v>2250</v>
      </c>
      <c r="D14" s="28">
        <v>2678.4700000000003</v>
      </c>
      <c r="E14" s="26">
        <v>106.33533024467128</v>
      </c>
      <c r="F14" s="26">
        <v>119.04311111111112</v>
      </c>
      <c r="G14" s="28">
        <v>2478.02</v>
      </c>
      <c r="H14" s="26">
        <v>108.0891195389868</v>
      </c>
      <c r="I14" s="28">
        <v>249.34</v>
      </c>
    </row>
    <row r="15" spans="1:9" ht="37.5" customHeight="1">
      <c r="A15" s="61" t="s">
        <v>89</v>
      </c>
      <c r="B15" s="35">
        <v>20755</v>
      </c>
      <c r="C15" s="35">
        <v>17776.86</v>
      </c>
      <c r="D15" s="35">
        <v>19197.35</v>
      </c>
      <c r="E15" s="26">
        <v>92.49506143098047</v>
      </c>
      <c r="F15" s="26">
        <v>107.99066876827514</v>
      </c>
      <c r="G15" s="35">
        <v>16483.6</v>
      </c>
      <c r="H15" s="26">
        <v>116.46333325244484</v>
      </c>
      <c r="I15" s="35">
        <v>2047.17</v>
      </c>
    </row>
    <row r="16" spans="1:9" ht="39.75" customHeight="1">
      <c r="A16" s="39" t="s">
        <v>90</v>
      </c>
      <c r="B16" s="28">
        <v>7517.8</v>
      </c>
      <c r="C16" s="28">
        <v>6201.34</v>
      </c>
      <c r="D16" s="28">
        <v>8700.109999999999</v>
      </c>
      <c r="E16" s="26">
        <v>115.72680837479048</v>
      </c>
      <c r="F16" s="26">
        <v>140.29403322507713</v>
      </c>
      <c r="G16" s="28">
        <v>7270.56</v>
      </c>
      <c r="H16" s="26">
        <v>119.66217182720449</v>
      </c>
      <c r="I16" s="28">
        <v>936.56</v>
      </c>
    </row>
    <row r="17" spans="1:9" ht="37.5" customHeight="1">
      <c r="A17" s="39" t="s">
        <v>91</v>
      </c>
      <c r="B17" s="28">
        <v>52.9</v>
      </c>
      <c r="C17" s="28">
        <v>42.14</v>
      </c>
      <c r="D17" s="28">
        <v>65.07</v>
      </c>
      <c r="E17" s="26">
        <v>123.0056710775047</v>
      </c>
      <c r="F17" s="26">
        <v>154.41385856668245</v>
      </c>
      <c r="G17" s="28">
        <v>67.44</v>
      </c>
      <c r="H17" s="26">
        <v>96.48576512455516</v>
      </c>
      <c r="I17" s="28">
        <v>6.02</v>
      </c>
    </row>
    <row r="18" spans="1:9" ht="56.25" customHeight="1">
      <c r="A18" s="39" t="s">
        <v>92</v>
      </c>
      <c r="B18" s="28">
        <v>14571.5</v>
      </c>
      <c r="C18" s="28">
        <v>12749.2</v>
      </c>
      <c r="D18" s="28">
        <v>11828.849999999999</v>
      </c>
      <c r="E18" s="26">
        <v>81.17798442164498</v>
      </c>
      <c r="F18" s="26">
        <v>92.78111567784644</v>
      </c>
      <c r="G18" s="28">
        <v>10787.869999999999</v>
      </c>
      <c r="H18" s="26">
        <v>109.64954156844678</v>
      </c>
      <c r="I18" s="28">
        <v>1188.22</v>
      </c>
    </row>
    <row r="19" spans="1:9" ht="55.5" customHeight="1">
      <c r="A19" s="39" t="s">
        <v>93</v>
      </c>
      <c r="B19" s="28">
        <v>-1387.2</v>
      </c>
      <c r="C19" s="28">
        <v>-1215.82</v>
      </c>
      <c r="D19" s="28">
        <v>-1396.6800000000003</v>
      </c>
      <c r="E19" s="26">
        <v>100.68339100346022</v>
      </c>
      <c r="F19" s="26">
        <v>114.87555723709104</v>
      </c>
      <c r="G19" s="28">
        <v>-1642.2699999999998</v>
      </c>
      <c r="H19" s="26">
        <v>85.04569894109984</v>
      </c>
      <c r="I19" s="28">
        <v>-83.63</v>
      </c>
    </row>
    <row r="20" spans="1:9" ht="15.75" customHeight="1">
      <c r="A20" s="63" t="s">
        <v>7</v>
      </c>
      <c r="B20" s="35">
        <v>31690.18</v>
      </c>
      <c r="C20" s="35">
        <v>28390.480000000003</v>
      </c>
      <c r="D20" s="35">
        <v>31865.53</v>
      </c>
      <c r="E20" s="26">
        <v>100.55332598300166</v>
      </c>
      <c r="F20" s="26">
        <v>112.24019460044352</v>
      </c>
      <c r="G20" s="35">
        <v>27868.32</v>
      </c>
      <c r="H20" s="26">
        <v>114.34320403956895</v>
      </c>
      <c r="I20" s="35">
        <v>7213.110000000001</v>
      </c>
    </row>
    <row r="21" spans="1:9" ht="12.75">
      <c r="A21" s="59" t="s">
        <v>96</v>
      </c>
      <c r="B21" s="28">
        <v>29691.08</v>
      </c>
      <c r="C21" s="28">
        <v>27180.490000000005</v>
      </c>
      <c r="D21" s="28">
        <v>30810.449999999997</v>
      </c>
      <c r="E21" s="26">
        <v>103.7700548447547</v>
      </c>
      <c r="F21" s="26">
        <v>113.35502045768855</v>
      </c>
      <c r="G21" s="28">
        <v>26730.02</v>
      </c>
      <c r="H21" s="26">
        <v>115.26534585458596</v>
      </c>
      <c r="I21" s="28">
        <v>7206.18</v>
      </c>
    </row>
    <row r="22" spans="1:9" ht="15" customHeight="1">
      <c r="A22" s="59" t="s">
        <v>94</v>
      </c>
      <c r="B22" s="28">
        <v>622</v>
      </c>
      <c r="C22" s="28">
        <v>607.32</v>
      </c>
      <c r="D22" s="28">
        <v>741.8599999999998</v>
      </c>
      <c r="E22" s="26">
        <v>119.27009646302247</v>
      </c>
      <c r="F22" s="26">
        <v>122.15306592899951</v>
      </c>
      <c r="G22" s="28">
        <v>560.5</v>
      </c>
      <c r="H22" s="26">
        <v>132.35682426404992</v>
      </c>
      <c r="I22" s="28">
        <v>0</v>
      </c>
    </row>
    <row r="23" spans="1:9" ht="28.5" customHeight="1">
      <c r="A23" s="59" t="s">
        <v>95</v>
      </c>
      <c r="B23" s="28">
        <v>1377.1</v>
      </c>
      <c r="C23" s="28">
        <v>602.6699999999998</v>
      </c>
      <c r="D23" s="28">
        <v>313.21999999999997</v>
      </c>
      <c r="E23" s="26">
        <v>22.744898700167017</v>
      </c>
      <c r="F23" s="26">
        <v>51.972057676672144</v>
      </c>
      <c r="G23" s="28">
        <v>577.8</v>
      </c>
      <c r="H23" s="26">
        <v>54.20906888196608</v>
      </c>
      <c r="I23" s="28">
        <v>6.93</v>
      </c>
    </row>
    <row r="24" spans="1:9" ht="16.5" customHeight="1">
      <c r="A24" s="63" t="s">
        <v>8</v>
      </c>
      <c r="B24" s="35">
        <v>31321.03</v>
      </c>
      <c r="C24" s="35">
        <v>16154.630000000001</v>
      </c>
      <c r="D24" s="35">
        <v>17923.7</v>
      </c>
      <c r="E24" s="26">
        <v>57.225768118098294</v>
      </c>
      <c r="F24" s="26">
        <v>110.95085433711573</v>
      </c>
      <c r="G24" s="35">
        <v>15400.220000000001</v>
      </c>
      <c r="H24" s="26">
        <v>116.38599968052404</v>
      </c>
      <c r="I24" s="35">
        <v>4508.58</v>
      </c>
    </row>
    <row r="25" spans="1:9" ht="12.75">
      <c r="A25" s="59" t="s">
        <v>128</v>
      </c>
      <c r="B25" s="28">
        <v>14091.86</v>
      </c>
      <c r="C25" s="28">
        <v>5715.7300000000005</v>
      </c>
      <c r="D25" s="28">
        <v>6391.97</v>
      </c>
      <c r="E25" s="26">
        <v>45.35930672033358</v>
      </c>
      <c r="F25" s="26">
        <v>111.831209661758</v>
      </c>
      <c r="G25" s="28">
        <v>4812.620000000001</v>
      </c>
      <c r="H25" s="26">
        <v>132.81684404752502</v>
      </c>
      <c r="I25" s="28">
        <v>1667.22</v>
      </c>
    </row>
    <row r="26" spans="1:9" ht="12.75">
      <c r="A26" s="59" t="s">
        <v>129</v>
      </c>
      <c r="B26" s="28">
        <v>17229.17</v>
      </c>
      <c r="C26" s="28">
        <v>10438.900000000001</v>
      </c>
      <c r="D26" s="28">
        <v>11531.73</v>
      </c>
      <c r="E26" s="26">
        <v>66.9314308234233</v>
      </c>
      <c r="F26" s="26">
        <v>110.46882334345571</v>
      </c>
      <c r="G26" s="28">
        <v>10587.6</v>
      </c>
      <c r="H26" s="26">
        <v>108.91731837243567</v>
      </c>
      <c r="I26" s="28">
        <v>2841.3599999999997</v>
      </c>
    </row>
    <row r="27" spans="1:9" ht="12.75">
      <c r="A27" s="55" t="s">
        <v>9</v>
      </c>
      <c r="B27" s="35">
        <v>16801.6</v>
      </c>
      <c r="C27" s="35">
        <v>14791.6</v>
      </c>
      <c r="D27" s="35">
        <v>12846.61</v>
      </c>
      <c r="E27" s="26">
        <v>76.46063470145701</v>
      </c>
      <c r="F27" s="26">
        <v>86.85071256659185</v>
      </c>
      <c r="G27" s="35">
        <v>14220.230000000003</v>
      </c>
      <c r="H27" s="26">
        <v>90.3403812737206</v>
      </c>
      <c r="I27" s="35">
        <v>1278.67</v>
      </c>
    </row>
    <row r="28" spans="1:9" ht="25.5">
      <c r="A28" s="59" t="s">
        <v>10</v>
      </c>
      <c r="B28" s="28">
        <v>16670</v>
      </c>
      <c r="C28" s="28">
        <v>14687.6</v>
      </c>
      <c r="D28" s="28">
        <v>12727.41</v>
      </c>
      <c r="E28" s="26">
        <v>76.34919016196761</v>
      </c>
      <c r="F28" s="26">
        <v>86.65411639750538</v>
      </c>
      <c r="G28" s="28">
        <v>14039.030000000002</v>
      </c>
      <c r="H28" s="26" t="s">
        <v>133</v>
      </c>
      <c r="I28" s="28">
        <v>1236.27</v>
      </c>
    </row>
    <row r="29" spans="1:9" ht="25.5">
      <c r="A29" s="59" t="s">
        <v>97</v>
      </c>
      <c r="B29" s="28">
        <v>50</v>
      </c>
      <c r="C29" s="28">
        <v>30</v>
      </c>
      <c r="D29" s="28">
        <v>76</v>
      </c>
      <c r="E29" s="26">
        <v>152</v>
      </c>
      <c r="F29" s="26">
        <v>253.33333333333331</v>
      </c>
      <c r="G29" s="28">
        <v>130</v>
      </c>
      <c r="H29" s="26" t="s">
        <v>133</v>
      </c>
      <c r="I29" s="28">
        <v>36</v>
      </c>
    </row>
    <row r="30" spans="1:9" ht="25.5">
      <c r="A30" s="59" t="s">
        <v>98</v>
      </c>
      <c r="B30" s="28">
        <v>81.6</v>
      </c>
      <c r="C30" s="28">
        <v>73.99999999999999</v>
      </c>
      <c r="D30" s="28">
        <v>43.199999999999996</v>
      </c>
      <c r="E30" s="26">
        <v>52.94117647058824</v>
      </c>
      <c r="F30" s="26">
        <v>58.37837837837838</v>
      </c>
      <c r="G30" s="28">
        <v>51.2</v>
      </c>
      <c r="H30" s="26" t="s">
        <v>133</v>
      </c>
      <c r="I30" s="28">
        <v>6.4</v>
      </c>
    </row>
    <row r="31" spans="1:9" ht="25.5">
      <c r="A31" s="63" t="s">
        <v>11</v>
      </c>
      <c r="B31" s="35">
        <v>0</v>
      </c>
      <c r="C31" s="35">
        <v>0</v>
      </c>
      <c r="D31" s="35">
        <v>0.17</v>
      </c>
      <c r="E31" s="26" t="s">
        <v>133</v>
      </c>
      <c r="F31" s="26">
        <v>0</v>
      </c>
      <c r="G31" s="35">
        <v>0.14</v>
      </c>
      <c r="H31" s="26" t="s">
        <v>133</v>
      </c>
      <c r="I31" s="35">
        <v>0</v>
      </c>
    </row>
    <row r="32" spans="1:9" ht="25.5">
      <c r="A32" s="59" t="s">
        <v>157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0.04</v>
      </c>
      <c r="H33" s="26" t="s">
        <v>133</v>
      </c>
      <c r="I33" s="28">
        <v>0</v>
      </c>
    </row>
    <row r="34" spans="1:9" ht="38.25">
      <c r="A34" s="63" t="s">
        <v>12</v>
      </c>
      <c r="B34" s="35">
        <v>42195.229999999996</v>
      </c>
      <c r="C34" s="35">
        <v>34795.11</v>
      </c>
      <c r="D34" s="35">
        <v>37164.05</v>
      </c>
      <c r="E34" s="26">
        <v>88.07642475227652</v>
      </c>
      <c r="F34" s="26">
        <v>106.80825552786011</v>
      </c>
      <c r="G34" s="35">
        <v>35905.28</v>
      </c>
      <c r="H34" s="26">
        <v>103.50580750240634</v>
      </c>
      <c r="I34" s="35">
        <v>5530.79</v>
      </c>
    </row>
    <row r="35" spans="1:9" ht="76.5" customHeight="1" hidden="1">
      <c r="A35" s="59" t="s">
        <v>141</v>
      </c>
      <c r="B35" s="28"/>
      <c r="C35" s="28"/>
      <c r="D35" s="28"/>
      <c r="E35" s="26" t="s">
        <v>134</v>
      </c>
      <c r="F35" s="26" t="e">
        <v>#DIV/0!</v>
      </c>
      <c r="G35" s="28"/>
      <c r="H35" s="26" t="e">
        <v>#DIV/0!</v>
      </c>
      <c r="I35" s="28"/>
    </row>
    <row r="36" spans="1:9" ht="84" customHeight="1">
      <c r="A36" s="59" t="s">
        <v>158</v>
      </c>
      <c r="B36" s="28">
        <v>24292.37</v>
      </c>
      <c r="C36" s="28">
        <v>20018.96</v>
      </c>
      <c r="D36" s="28">
        <v>20420.07</v>
      </c>
      <c r="E36" s="26">
        <v>84.05960390031933</v>
      </c>
      <c r="F36" s="26">
        <v>102.00365053928874</v>
      </c>
      <c r="G36" s="28">
        <v>20020.39</v>
      </c>
      <c r="H36" s="26">
        <v>101.99636470618205</v>
      </c>
      <c r="I36" s="28">
        <v>3807.02</v>
      </c>
    </row>
    <row r="37" spans="1:9" ht="81.75" customHeight="1">
      <c r="A37" s="59" t="s">
        <v>174</v>
      </c>
      <c r="B37" s="28">
        <v>0</v>
      </c>
      <c r="C37" s="28">
        <v>0</v>
      </c>
      <c r="D37" s="28">
        <v>185.73000000000002</v>
      </c>
      <c r="E37" s="26">
        <v>0</v>
      </c>
      <c r="F37" s="26">
        <v>0</v>
      </c>
      <c r="G37" s="28">
        <v>5.79</v>
      </c>
      <c r="H37" s="26">
        <v>3207.7720207253888</v>
      </c>
      <c r="I37" s="28">
        <v>76.17</v>
      </c>
    </row>
    <row r="38" spans="1:9" ht="76.5">
      <c r="A38" s="59" t="s">
        <v>160</v>
      </c>
      <c r="B38" s="28">
        <v>365.14</v>
      </c>
      <c r="C38" s="28">
        <v>304.04999999999995</v>
      </c>
      <c r="D38" s="28">
        <v>413.67</v>
      </c>
      <c r="E38" s="26" t="s">
        <v>134</v>
      </c>
      <c r="F38" s="26">
        <v>136.0532807104095</v>
      </c>
      <c r="G38" s="28">
        <v>25.87</v>
      </c>
      <c r="H38" s="26">
        <v>1599.0336296868961</v>
      </c>
      <c r="I38" s="28">
        <v>44.8</v>
      </c>
    </row>
    <row r="39" spans="1:9" ht="38.25">
      <c r="A39" s="59" t="s">
        <v>161</v>
      </c>
      <c r="B39" s="28">
        <v>13810.14</v>
      </c>
      <c r="C39" s="28">
        <v>11251.1</v>
      </c>
      <c r="D39" s="28">
        <v>12803.79</v>
      </c>
      <c r="E39" s="26">
        <v>92.71296308364725</v>
      </c>
      <c r="F39" s="26">
        <v>113.80033952235782</v>
      </c>
      <c r="G39" s="28">
        <v>12465.28</v>
      </c>
      <c r="H39" s="26">
        <v>102.7156229142065</v>
      </c>
      <c r="I39" s="28">
        <v>1304.22</v>
      </c>
    </row>
    <row r="40" spans="1:9" ht="51">
      <c r="A40" s="59" t="s">
        <v>162</v>
      </c>
      <c r="B40" s="28">
        <v>1025</v>
      </c>
      <c r="C40" s="28">
        <v>1025</v>
      </c>
      <c r="D40" s="28">
        <v>750.9200000000001</v>
      </c>
      <c r="E40" s="26">
        <v>73.26048780487807</v>
      </c>
      <c r="F40" s="26">
        <v>73.26048780487807</v>
      </c>
      <c r="G40" s="28">
        <v>978.75</v>
      </c>
      <c r="H40" s="26">
        <v>76.72234993614305</v>
      </c>
      <c r="I40" s="28">
        <v>0</v>
      </c>
    </row>
    <row r="41" spans="1:9" ht="76.5">
      <c r="A41" s="64" t="s">
        <v>163</v>
      </c>
      <c r="B41" s="28">
        <v>2702.58</v>
      </c>
      <c r="C41" s="28">
        <v>2195.9999999999995</v>
      </c>
      <c r="D41" s="28">
        <v>2589.87</v>
      </c>
      <c r="E41" s="26">
        <v>95.82954066114601</v>
      </c>
      <c r="F41" s="26">
        <v>117.9357923497268</v>
      </c>
      <c r="G41" s="28">
        <v>2409.2</v>
      </c>
      <c r="H41" s="26">
        <v>107.4991698489125</v>
      </c>
      <c r="I41" s="28">
        <v>298.58</v>
      </c>
    </row>
    <row r="42" spans="1:9" ht="25.5">
      <c r="A42" s="56" t="s">
        <v>13</v>
      </c>
      <c r="B42" s="27">
        <v>643.1</v>
      </c>
      <c r="C42" s="27">
        <v>479.71000000000004</v>
      </c>
      <c r="D42" s="27">
        <v>419.48</v>
      </c>
      <c r="E42" s="26">
        <v>65.22780283004198</v>
      </c>
      <c r="F42" s="26">
        <v>87.44449771737091</v>
      </c>
      <c r="G42" s="35">
        <v>429.48</v>
      </c>
      <c r="H42" s="26">
        <v>97.67160286858527</v>
      </c>
      <c r="I42" s="27">
        <v>30.14</v>
      </c>
    </row>
    <row r="43" spans="1:9" ht="25.5">
      <c r="A43" s="56" t="s">
        <v>108</v>
      </c>
      <c r="B43" s="27">
        <v>5241.47</v>
      </c>
      <c r="C43" s="27">
        <v>1459.5000000000002</v>
      </c>
      <c r="D43" s="27">
        <v>1949.3999999999999</v>
      </c>
      <c r="E43" s="26">
        <v>37.19185648300953</v>
      </c>
      <c r="F43" s="26">
        <v>133.5662898252826</v>
      </c>
      <c r="G43" s="27">
        <v>5803.97</v>
      </c>
      <c r="H43" s="26">
        <v>33.5873548622753</v>
      </c>
      <c r="I43" s="27">
        <v>187.68</v>
      </c>
    </row>
    <row r="44" spans="1:9" ht="25.5">
      <c r="A44" s="63" t="s">
        <v>14</v>
      </c>
      <c r="B44" s="35">
        <v>8060.18</v>
      </c>
      <c r="C44" s="35">
        <v>7123.32</v>
      </c>
      <c r="D44" s="35">
        <v>2135.54</v>
      </c>
      <c r="E44" s="26">
        <v>26.49494180030719</v>
      </c>
      <c r="F44" s="26">
        <v>29.979560092765734</v>
      </c>
      <c r="G44" s="35">
        <v>6560</v>
      </c>
      <c r="H44" s="26">
        <v>32.55396341463415</v>
      </c>
      <c r="I44" s="35">
        <v>155.58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v>0</v>
      </c>
      <c r="I45" s="28">
        <v>0</v>
      </c>
    </row>
    <row r="46" spans="1:9" ht="69" customHeight="1">
      <c r="A46" s="59" t="s">
        <v>106</v>
      </c>
      <c r="B46" s="28">
        <v>5000</v>
      </c>
      <c r="C46" s="28">
        <v>5000</v>
      </c>
      <c r="D46" s="28">
        <v>100.15</v>
      </c>
      <c r="E46" s="26" t="s">
        <v>134</v>
      </c>
      <c r="F46" s="26">
        <v>2.003</v>
      </c>
      <c r="G46" s="28">
        <v>1165.98</v>
      </c>
      <c r="H46" s="26">
        <v>8.589341155079849</v>
      </c>
      <c r="I46" s="28">
        <v>0</v>
      </c>
    </row>
    <row r="47" spans="1:9" ht="12.75">
      <c r="A47" s="64" t="s">
        <v>104</v>
      </c>
      <c r="B47" s="28">
        <v>3060.18</v>
      </c>
      <c r="C47" s="28">
        <v>2123.3199999999997</v>
      </c>
      <c r="D47" s="28">
        <v>2035.3899999999999</v>
      </c>
      <c r="E47" s="26">
        <v>66.51210059538981</v>
      </c>
      <c r="F47" s="26">
        <v>95.85884369760565</v>
      </c>
      <c r="G47" s="28">
        <v>5374.51</v>
      </c>
      <c r="H47" s="26">
        <v>37.87117337208415</v>
      </c>
      <c r="I47" s="28">
        <v>155.58</v>
      </c>
    </row>
    <row r="48" spans="1:9" ht="12.75">
      <c r="A48" s="56" t="s">
        <v>15</v>
      </c>
      <c r="B48" s="35">
        <v>10353.050000000001</v>
      </c>
      <c r="C48" s="35">
        <v>9301.71</v>
      </c>
      <c r="D48" s="35">
        <v>8211.82</v>
      </c>
      <c r="E48" s="26">
        <v>79.31788216998854</v>
      </c>
      <c r="F48" s="26">
        <v>88.28290712137876</v>
      </c>
      <c r="G48" s="35">
        <v>9968.76</v>
      </c>
      <c r="H48" s="26">
        <v>82.37554119067968</v>
      </c>
      <c r="I48" s="35">
        <v>595.63</v>
      </c>
    </row>
    <row r="49" spans="1:9" ht="25.5">
      <c r="A49" s="59" t="s">
        <v>16</v>
      </c>
      <c r="B49" s="28">
        <v>214</v>
      </c>
      <c r="C49" s="28">
        <v>166</v>
      </c>
      <c r="D49" s="28">
        <v>241.81</v>
      </c>
      <c r="E49" s="26">
        <v>112.99532710280373</v>
      </c>
      <c r="F49" s="26">
        <v>145.6686746987952</v>
      </c>
      <c r="G49" s="28">
        <v>145.24</v>
      </c>
      <c r="H49" s="26">
        <v>166.4899476728174</v>
      </c>
      <c r="I49" s="28">
        <v>33.64</v>
      </c>
    </row>
    <row r="50" spans="1:9" ht="52.5" customHeight="1">
      <c r="A50" s="59" t="s">
        <v>118</v>
      </c>
      <c r="B50" s="28">
        <v>240</v>
      </c>
      <c r="C50" s="28">
        <v>160</v>
      </c>
      <c r="D50" s="28">
        <v>498.13</v>
      </c>
      <c r="E50" s="26">
        <v>207.55416666666667</v>
      </c>
      <c r="F50" s="26">
        <v>311.33125</v>
      </c>
      <c r="G50" s="28">
        <v>124</v>
      </c>
      <c r="H50" s="26">
        <v>401.7177419354839</v>
      </c>
      <c r="I50" s="28">
        <v>0</v>
      </c>
    </row>
    <row r="51" spans="1:9" ht="53.25" customHeight="1">
      <c r="A51" s="59" t="s">
        <v>116</v>
      </c>
      <c r="B51" s="28">
        <v>600</v>
      </c>
      <c r="C51" s="28">
        <v>576.3</v>
      </c>
      <c r="D51" s="28">
        <v>258.39</v>
      </c>
      <c r="E51" s="26">
        <v>43.065</v>
      </c>
      <c r="F51" s="26">
        <v>44.83602290473711</v>
      </c>
      <c r="G51" s="28">
        <v>503.68</v>
      </c>
      <c r="H51" s="26">
        <v>51.300428843710286</v>
      </c>
      <c r="I51" s="28">
        <v>43.16</v>
      </c>
    </row>
    <row r="52" spans="1:9" ht="38.25">
      <c r="A52" s="59" t="s">
        <v>135</v>
      </c>
      <c r="B52" s="28">
        <v>15.29</v>
      </c>
      <c r="C52" s="28">
        <v>15.28</v>
      </c>
      <c r="D52" s="28">
        <v>15.28</v>
      </c>
      <c r="E52" s="26">
        <v>99.9345977763244</v>
      </c>
      <c r="F52" s="26">
        <v>100</v>
      </c>
      <c r="G52" s="28">
        <v>9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v>100</v>
      </c>
      <c r="G53" s="28">
        <v>46.5</v>
      </c>
      <c r="H53" s="26"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1670.1</v>
      </c>
      <c r="D54" s="28">
        <v>1186.03</v>
      </c>
      <c r="E54" s="26">
        <v>65.89055555555555</v>
      </c>
      <c r="F54" s="26">
        <v>71.01550805340999</v>
      </c>
      <c r="G54" s="28">
        <v>1664.65</v>
      </c>
      <c r="H54" s="26">
        <v>71.24801009221157</v>
      </c>
      <c r="I54" s="28">
        <v>74</v>
      </c>
    </row>
    <row r="55" spans="1:9" ht="29.25" customHeight="1">
      <c r="A55" s="59" t="s">
        <v>18</v>
      </c>
      <c r="B55" s="28">
        <v>3620</v>
      </c>
      <c r="C55" s="28">
        <v>3263.2500000000005</v>
      </c>
      <c r="D55" s="28">
        <v>3363.86</v>
      </c>
      <c r="E55" s="26">
        <v>92.92430939226519</v>
      </c>
      <c r="F55" s="26">
        <v>103.08312265379604</v>
      </c>
      <c r="G55" s="28">
        <v>3650.4300000000003</v>
      </c>
      <c r="H55" s="26">
        <v>92.14969195409856</v>
      </c>
      <c r="I55" s="28">
        <v>197</v>
      </c>
    </row>
    <row r="56" spans="1:9" ht="30.75" customHeight="1">
      <c r="A56" s="59" t="s">
        <v>19</v>
      </c>
      <c r="B56" s="28">
        <v>30</v>
      </c>
      <c r="C56" s="28">
        <v>29</v>
      </c>
      <c r="D56" s="28">
        <v>0.69</v>
      </c>
      <c r="E56" s="26">
        <v>2.3</v>
      </c>
      <c r="F56" s="26">
        <v>2.379310344827586</v>
      </c>
      <c r="G56" s="28">
        <v>30.73</v>
      </c>
      <c r="H56" s="26">
        <v>2.2453628376179626</v>
      </c>
      <c r="I56" s="28">
        <v>-3.06</v>
      </c>
    </row>
    <row r="57" spans="1:9" ht="43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v>0</v>
      </c>
      <c r="F58" s="26">
        <v>0</v>
      </c>
      <c r="G58" s="28">
        <v>70</v>
      </c>
      <c r="H58" s="26" t="s">
        <v>134</v>
      </c>
      <c r="I58" s="28">
        <v>0</v>
      </c>
    </row>
    <row r="59" spans="1:9" ht="42" customHeight="1">
      <c r="A59" s="59" t="s">
        <v>117</v>
      </c>
      <c r="B59" s="28">
        <v>0</v>
      </c>
      <c r="C59" s="28"/>
      <c r="D59" s="28"/>
      <c r="E59" s="26" t="s">
        <v>134</v>
      </c>
      <c r="F59" s="26">
        <v>0</v>
      </c>
      <c r="G59" s="28"/>
      <c r="H59" s="26" t="s">
        <v>134</v>
      </c>
      <c r="I59" s="28"/>
    </row>
    <row r="60" spans="1:9" ht="63.75">
      <c r="A60" s="59" t="s">
        <v>107</v>
      </c>
      <c r="B60" s="28">
        <v>14.38</v>
      </c>
      <c r="C60" s="28">
        <v>14.38</v>
      </c>
      <c r="D60" s="28">
        <v>9.23</v>
      </c>
      <c r="E60" s="26">
        <v>64.18636995827538</v>
      </c>
      <c r="F60" s="26">
        <v>64.18636995827538</v>
      </c>
      <c r="G60" s="28">
        <v>1.26</v>
      </c>
      <c r="H60" s="26">
        <v>732.5396825396826</v>
      </c>
      <c r="I60" s="28">
        <v>0</v>
      </c>
    </row>
    <row r="61" spans="1:9" ht="76.5">
      <c r="A61" s="59" t="s">
        <v>164</v>
      </c>
      <c r="B61" s="28">
        <v>1501.78</v>
      </c>
      <c r="C61" s="28">
        <v>1410</v>
      </c>
      <c r="D61" s="28">
        <v>399.2300000000001</v>
      </c>
      <c r="E61" s="26">
        <v>26.583787239142893</v>
      </c>
      <c r="F61" s="26">
        <v>28.314184397163128</v>
      </c>
      <c r="G61" s="28">
        <v>1553.15</v>
      </c>
      <c r="H61" s="26">
        <v>25.70453594308341</v>
      </c>
      <c r="I61" s="28">
        <v>48.16</v>
      </c>
    </row>
    <row r="62" spans="1:9" ht="76.5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>
        <v>0</v>
      </c>
      <c r="G62" s="28">
        <v>178.87</v>
      </c>
      <c r="H62" s="26" t="s">
        <v>134</v>
      </c>
      <c r="I62" s="28">
        <v>0</v>
      </c>
    </row>
    <row r="63" spans="1:9" ht="63.75">
      <c r="A63" s="59" t="s">
        <v>86</v>
      </c>
      <c r="B63" s="28">
        <v>50</v>
      </c>
      <c r="C63" s="28">
        <v>41</v>
      </c>
      <c r="D63" s="28">
        <v>47.7</v>
      </c>
      <c r="E63" s="26">
        <v>95.4</v>
      </c>
      <c r="F63" s="26">
        <v>116.34146341463416</v>
      </c>
      <c r="G63" s="28">
        <v>41.86</v>
      </c>
      <c r="H63" s="26">
        <v>113.95126612517919</v>
      </c>
      <c r="I63" s="28">
        <v>1.63</v>
      </c>
    </row>
    <row r="64" spans="1:9" ht="38.25">
      <c r="A64" s="59" t="s">
        <v>21</v>
      </c>
      <c r="B64" s="28">
        <v>2157</v>
      </c>
      <c r="C64" s="28">
        <v>1867</v>
      </c>
      <c r="D64" s="28">
        <v>1660.46</v>
      </c>
      <c r="E64" s="26">
        <v>76.9800649049606</v>
      </c>
      <c r="F64" s="26">
        <v>88.93733261917515</v>
      </c>
      <c r="G64" s="28">
        <v>1949.3899999999999</v>
      </c>
      <c r="H64" s="26">
        <v>85.17844043521308</v>
      </c>
      <c r="I64" s="28">
        <v>201.1</v>
      </c>
    </row>
    <row r="65" spans="1:9" ht="12.75">
      <c r="A65" s="55" t="s">
        <v>22</v>
      </c>
      <c r="B65" s="27">
        <v>0</v>
      </c>
      <c r="C65" s="27">
        <v>0</v>
      </c>
      <c r="D65" s="27">
        <v>101.52</v>
      </c>
      <c r="E65" s="26" t="s">
        <v>134</v>
      </c>
      <c r="F65" s="26">
        <v>0</v>
      </c>
      <c r="G65" s="27">
        <v>37.69</v>
      </c>
      <c r="H65" s="26">
        <v>269.3552666489785</v>
      </c>
      <c r="I65" s="27">
        <v>0</v>
      </c>
    </row>
    <row r="66" spans="1:9" ht="12.75">
      <c r="A66" s="63" t="s">
        <v>23</v>
      </c>
      <c r="B66" s="35">
        <v>434955.9399999998</v>
      </c>
      <c r="C66" s="35">
        <v>329037.28</v>
      </c>
      <c r="D66" s="35">
        <v>331169.38999999996</v>
      </c>
      <c r="E66" s="26">
        <v>76.13860613100262</v>
      </c>
      <c r="F66" s="26">
        <v>100.64798432566666</v>
      </c>
      <c r="G66" s="35">
        <v>318784.2</v>
      </c>
      <c r="H66" s="26">
        <v>103.88513295200951</v>
      </c>
      <c r="I66" s="35">
        <v>44281.61</v>
      </c>
    </row>
    <row r="67" spans="1:9" ht="12.75">
      <c r="A67" s="63" t="s">
        <v>24</v>
      </c>
      <c r="B67" s="35">
        <v>2127991.7100000004</v>
      </c>
      <c r="C67" s="35">
        <v>1495625.91</v>
      </c>
      <c r="D67" s="35">
        <v>1495966.6399999997</v>
      </c>
      <c r="E67" s="26">
        <v>70.29945807448654</v>
      </c>
      <c r="F67" s="26">
        <v>100.02278176633084</v>
      </c>
      <c r="G67" s="35">
        <v>1223036.75</v>
      </c>
      <c r="H67" s="26">
        <v>122.31575543416824</v>
      </c>
      <c r="I67" s="35">
        <v>348522.67999999993</v>
      </c>
    </row>
    <row r="68" spans="1:9" ht="25.5">
      <c r="A68" s="63" t="s">
        <v>25</v>
      </c>
      <c r="B68" s="35">
        <v>2127997.62</v>
      </c>
      <c r="C68" s="35">
        <v>1495653.79</v>
      </c>
      <c r="D68" s="35">
        <v>1496056.8499999999</v>
      </c>
      <c r="E68" s="26">
        <v>70.30350203117237</v>
      </c>
      <c r="F68" s="26">
        <v>100.02694874995099</v>
      </c>
      <c r="G68" s="35">
        <v>1226150.76</v>
      </c>
      <c r="H68" s="26">
        <v>122.01247177794026</v>
      </c>
      <c r="I68" s="35">
        <v>348522.67999999993</v>
      </c>
    </row>
    <row r="69" spans="1:9" ht="12.75">
      <c r="A69" s="59" t="s">
        <v>130</v>
      </c>
      <c r="B69" s="28">
        <v>366513.7</v>
      </c>
      <c r="C69" s="28">
        <v>304148.5</v>
      </c>
      <c r="D69" s="28">
        <v>304148.48</v>
      </c>
      <c r="E69" s="26">
        <v>82.98420495604938</v>
      </c>
      <c r="F69" s="26">
        <v>99.99999342426479</v>
      </c>
      <c r="G69" s="28">
        <v>283354.2</v>
      </c>
      <c r="H69" s="26">
        <v>107.33861717948771</v>
      </c>
      <c r="I69" s="28">
        <v>25974.3</v>
      </c>
    </row>
    <row r="70" spans="1:9" ht="12.75">
      <c r="A70" s="59" t="s">
        <v>131</v>
      </c>
      <c r="B70" s="28">
        <v>684066.93</v>
      </c>
      <c r="C70" s="28">
        <v>386756.11</v>
      </c>
      <c r="D70" s="28">
        <v>387188.1</v>
      </c>
      <c r="E70" s="26">
        <v>56.600908919833316</v>
      </c>
      <c r="F70" s="26">
        <v>100.11169571438703</v>
      </c>
      <c r="G70" s="28">
        <v>182814.37</v>
      </c>
      <c r="H70" s="26">
        <v>211.79303355638837</v>
      </c>
      <c r="I70" s="28">
        <v>231256.02</v>
      </c>
    </row>
    <row r="71" spans="1:9" ht="12.75">
      <c r="A71" s="59" t="s">
        <v>132</v>
      </c>
      <c r="B71" s="28">
        <v>1037665.61</v>
      </c>
      <c r="C71" s="28">
        <v>795018.61</v>
      </c>
      <c r="D71" s="28">
        <v>794989.69</v>
      </c>
      <c r="E71" s="26">
        <v>76.61328296309252</v>
      </c>
      <c r="F71" s="26">
        <v>99.996362349304</v>
      </c>
      <c r="G71" s="28">
        <v>759982.19</v>
      </c>
      <c r="H71" s="26">
        <v>104.60635794636188</v>
      </c>
      <c r="I71" s="28">
        <v>83146.36</v>
      </c>
    </row>
    <row r="72" spans="1:9" ht="12.75">
      <c r="A72" s="2" t="s">
        <v>165</v>
      </c>
      <c r="B72" s="28">
        <v>39751.38</v>
      </c>
      <c r="C72" s="28">
        <v>9730.57</v>
      </c>
      <c r="D72" s="28">
        <v>9730.58</v>
      </c>
      <c r="E72" s="26">
        <v>24.478596717900107</v>
      </c>
      <c r="F72" s="26">
        <v>100.00010276890254</v>
      </c>
      <c r="G72" s="28"/>
      <c r="H72" s="26" t="e">
        <v>#DIV/0!</v>
      </c>
      <c r="I72" s="28">
        <v>8146</v>
      </c>
    </row>
    <row r="73" spans="1:9" ht="12.75">
      <c r="A73" s="63" t="s">
        <v>139</v>
      </c>
      <c r="B73" s="28">
        <v>849.12</v>
      </c>
      <c r="C73" s="28">
        <v>827.15</v>
      </c>
      <c r="D73" s="28">
        <v>827.16</v>
      </c>
      <c r="E73" s="26" t="s">
        <v>134</v>
      </c>
      <c r="F73" s="26">
        <v>100.00120897056158</v>
      </c>
      <c r="G73" s="27"/>
      <c r="H73" s="26" t="s">
        <v>134</v>
      </c>
      <c r="I73" s="28">
        <v>0</v>
      </c>
    </row>
    <row r="74" spans="1:9" ht="25.5">
      <c r="A74" s="63" t="s">
        <v>27</v>
      </c>
      <c r="B74" s="27">
        <v>-855.03</v>
      </c>
      <c r="C74" s="27">
        <v>-855.03</v>
      </c>
      <c r="D74" s="27">
        <v>-917.3699999999999</v>
      </c>
      <c r="E74" s="26" t="s">
        <v>134</v>
      </c>
      <c r="F74" s="26">
        <v>107.29097224658784</v>
      </c>
      <c r="G74" s="27">
        <v>-3114.0099999999998</v>
      </c>
      <c r="H74" s="26">
        <v>29.459442969033496</v>
      </c>
      <c r="I74" s="27">
        <v>0</v>
      </c>
    </row>
    <row r="75" spans="1:9" ht="12.75">
      <c r="A75" s="55" t="s">
        <v>26</v>
      </c>
      <c r="B75" s="35">
        <v>2562947.6500000004</v>
      </c>
      <c r="C75" s="35">
        <v>1824663.19</v>
      </c>
      <c r="D75" s="35">
        <v>1827136.0299999996</v>
      </c>
      <c r="E75" s="26">
        <v>71.2904155494553</v>
      </c>
      <c r="F75" s="26">
        <v>100.13552309344279</v>
      </c>
      <c r="G75" s="35">
        <v>1541820.95</v>
      </c>
      <c r="H75" s="26">
        <v>118.50507220050419</v>
      </c>
      <c r="I75" s="35">
        <v>392804.2899999999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111447.6</v>
      </c>
      <c r="C77" s="35">
        <f>C78+C79+C80+C81+C82+C83+C84+C85</f>
        <v>85351.8</v>
      </c>
      <c r="D77" s="35">
        <f>D78+D79+D80+D81+D82+D83+D84+D85</f>
        <v>78257.7</v>
      </c>
      <c r="E77" s="26">
        <f>$D:$D/$B:$B*100</f>
        <v>70.21927793869047</v>
      </c>
      <c r="F77" s="26">
        <f>$D:$D/$C:$C*100</f>
        <v>91.68840024463455</v>
      </c>
      <c r="G77" s="35">
        <f>G78+G79+G80+G81+G82+G83+G84+G85</f>
        <v>69459.70000000001</v>
      </c>
      <c r="H77" s="26">
        <f>$D:$D/$G:$G*100</f>
        <v>112.66633745898697</v>
      </c>
      <c r="I77" s="35">
        <f>I78+I79+I80+I81+I82+I83+I84+I85</f>
        <v>6480.500000000002</v>
      </c>
    </row>
    <row r="78" spans="1:9" ht="14.25" customHeight="1">
      <c r="A78" s="8" t="s">
        <v>30</v>
      </c>
      <c r="B78" s="36">
        <v>1935.4</v>
      </c>
      <c r="C78" s="36">
        <v>1452.9</v>
      </c>
      <c r="D78" s="36">
        <v>989.3</v>
      </c>
      <c r="E78" s="29">
        <f>$D:$D/$B:$B*100</f>
        <v>51.11604836209569</v>
      </c>
      <c r="F78" s="29">
        <f>$D:$D/$C:$C*100</f>
        <v>68.09140340009635</v>
      </c>
      <c r="G78" s="36">
        <v>924.5</v>
      </c>
      <c r="H78" s="29">
        <f>$D:$D/$G:$G*100</f>
        <v>107.00919415900488</v>
      </c>
      <c r="I78" s="36">
        <f>D78-сентябрь!D78</f>
        <v>56</v>
      </c>
    </row>
    <row r="79" spans="1:9" ht="12.75">
      <c r="A79" s="8" t="s">
        <v>31</v>
      </c>
      <c r="B79" s="36">
        <v>5155.9</v>
      </c>
      <c r="C79" s="36">
        <v>3519.7</v>
      </c>
      <c r="D79" s="36">
        <v>3512.7</v>
      </c>
      <c r="E79" s="29">
        <f>$D:$D/$B:$B*100</f>
        <v>68.12971547159566</v>
      </c>
      <c r="F79" s="29">
        <f>$D:$D/$C:$C*100</f>
        <v>99.80111941358638</v>
      </c>
      <c r="G79" s="36">
        <v>3660.4</v>
      </c>
      <c r="H79" s="29">
        <f>$D:$D/$G:$G*100</f>
        <v>95.96492186646267</v>
      </c>
      <c r="I79" s="36">
        <f>D79-сентябрь!D79</f>
        <v>379.5999999999999</v>
      </c>
    </row>
    <row r="80" spans="1:9" ht="25.5">
      <c r="A80" s="8" t="s">
        <v>32</v>
      </c>
      <c r="B80" s="36">
        <v>43431.3</v>
      </c>
      <c r="C80" s="36">
        <v>35816.3</v>
      </c>
      <c r="D80" s="36">
        <v>31608.5</v>
      </c>
      <c r="E80" s="29">
        <f>$D:$D/$B:$B*100</f>
        <v>72.77815768811892</v>
      </c>
      <c r="F80" s="29">
        <f>$D:$D/$C:$C*100</f>
        <v>88.25171779329523</v>
      </c>
      <c r="G80" s="36">
        <v>22836.5</v>
      </c>
      <c r="H80" s="29">
        <f>$D:$D/$G:$G*100</f>
        <v>138.4121910100059</v>
      </c>
      <c r="I80" s="36">
        <f>D80-сентябрь!D80</f>
        <v>2443</v>
      </c>
    </row>
    <row r="81" spans="1:9" ht="12.75">
      <c r="A81" s="8" t="s">
        <v>78</v>
      </c>
      <c r="B81" s="83">
        <v>28.7</v>
      </c>
      <c r="C81" s="83">
        <v>0</v>
      </c>
      <c r="D81" s="83">
        <v>0</v>
      </c>
      <c r="E81" s="29">
        <v>0</v>
      </c>
      <c r="F81" s="29">
        <v>0</v>
      </c>
      <c r="G81" s="46">
        <v>137.1</v>
      </c>
      <c r="H81" s="29">
        <v>0</v>
      </c>
      <c r="I81" s="36">
        <f>D81-сентябрь!D81</f>
        <v>0</v>
      </c>
    </row>
    <row r="82" spans="1:9" ht="25.5">
      <c r="A82" s="1" t="s">
        <v>33</v>
      </c>
      <c r="B82" s="28">
        <v>11925.9</v>
      </c>
      <c r="C82" s="28">
        <v>9908.9</v>
      </c>
      <c r="D82" s="28">
        <v>9637.3</v>
      </c>
      <c r="E82" s="29">
        <f>$D:$D/$B:$B*100</f>
        <v>80.80983405864546</v>
      </c>
      <c r="F82" s="29">
        <v>0</v>
      </c>
      <c r="G82" s="28">
        <v>8472.8</v>
      </c>
      <c r="H82" s="29">
        <f>$D:$D/$G:$G*100</f>
        <v>113.74398073836277</v>
      </c>
      <c r="I82" s="36">
        <f>D82-сентябрь!D82</f>
        <v>819.5</v>
      </c>
    </row>
    <row r="83" spans="1:9" ht="12.75">
      <c r="A83" s="8" t="s">
        <v>34</v>
      </c>
      <c r="B83" s="36">
        <v>1198.3</v>
      </c>
      <c r="C83" s="36">
        <v>1096.7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D83-сентябрь!D83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D84-сентябрь!D84</f>
        <v>0</v>
      </c>
    </row>
    <row r="85" spans="1:9" ht="12.75">
      <c r="A85" s="1" t="s">
        <v>36</v>
      </c>
      <c r="B85" s="36">
        <v>47772.1</v>
      </c>
      <c r="C85" s="36">
        <v>33557.3</v>
      </c>
      <c r="D85" s="36">
        <v>31413.2</v>
      </c>
      <c r="E85" s="29">
        <f>$D:$D/$B:$B*100</f>
        <v>65.75637244332991</v>
      </c>
      <c r="F85" s="29">
        <f>$D:$D/$C:$C*100</f>
        <v>93.61063017584847</v>
      </c>
      <c r="G85" s="36">
        <v>33428.4</v>
      </c>
      <c r="H85" s="29">
        <f>$D:$D/$G:$G*100</f>
        <v>93.97159301671633</v>
      </c>
      <c r="I85" s="36">
        <f>D85-сентябрь!D85</f>
        <v>2782.4000000000015</v>
      </c>
    </row>
    <row r="86" spans="1:9" ht="12.75">
      <c r="A86" s="7" t="s">
        <v>37</v>
      </c>
      <c r="B86" s="27">
        <v>346.8</v>
      </c>
      <c r="C86" s="27">
        <v>286.6</v>
      </c>
      <c r="D86" s="35">
        <v>263.1</v>
      </c>
      <c r="E86" s="26">
        <f>$D:$D/$B:$B*100</f>
        <v>75.86505190311419</v>
      </c>
      <c r="F86" s="26">
        <f>$D:$D/$C:$C*100</f>
        <v>91.80041870202372</v>
      </c>
      <c r="G86" s="35">
        <v>166.1</v>
      </c>
      <c r="H86" s="26">
        <v>0</v>
      </c>
      <c r="I86" s="35">
        <f>D86-сентябрь!D86</f>
        <v>24.50000000000003</v>
      </c>
    </row>
    <row r="87" spans="1:9" ht="25.5">
      <c r="A87" s="9" t="s">
        <v>38</v>
      </c>
      <c r="B87" s="27">
        <v>4050.9</v>
      </c>
      <c r="C87" s="27">
        <v>3320.3</v>
      </c>
      <c r="D87" s="27">
        <v>3177.2</v>
      </c>
      <c r="E87" s="26">
        <f>$D:$D/$B:$B*100</f>
        <v>78.43195339307314</v>
      </c>
      <c r="F87" s="26">
        <f>$D:$D/$C:$C*100</f>
        <v>95.69014848055897</v>
      </c>
      <c r="G87" s="27">
        <v>2530.8</v>
      </c>
      <c r="H87" s="26">
        <f>$D:$D/$G:$G*100</f>
        <v>125.54133080448868</v>
      </c>
      <c r="I87" s="35">
        <f>D87-сентябрь!D87</f>
        <v>222.5</v>
      </c>
    </row>
    <row r="88" spans="1:9" ht="12.75">
      <c r="A88" s="7" t="s">
        <v>39</v>
      </c>
      <c r="B88" s="35">
        <f>B89+B90+B91+B92+B93</f>
        <v>225907.3</v>
      </c>
      <c r="C88" s="35">
        <f>C89+C90+C91+C92+C93</f>
        <v>209481.9</v>
      </c>
      <c r="D88" s="35">
        <f>D89+D90+D91+D92+D93</f>
        <v>115913.6</v>
      </c>
      <c r="E88" s="26">
        <f>$D:$D/$B:$B*100</f>
        <v>51.31024982371088</v>
      </c>
      <c r="F88" s="26">
        <f>$D:$D/$C:$C*100</f>
        <v>55.333467951169055</v>
      </c>
      <c r="G88" s="35">
        <f>G89+G90+G91+G92+G93</f>
        <v>111593.20000000001</v>
      </c>
      <c r="H88" s="26">
        <f>$D:$D/$G:$G*100</f>
        <v>103.87156206650583</v>
      </c>
      <c r="I88" s="35">
        <f>D88-сентябрь!D88</f>
        <v>57549.9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D89-сентябрь!D89</f>
        <v>0</v>
      </c>
    </row>
    <row r="90" spans="1:9" ht="12.75">
      <c r="A90" s="10" t="s">
        <v>73</v>
      </c>
      <c r="B90" s="36">
        <v>9873.6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D90-сентябрь!D90</f>
        <v>0</v>
      </c>
    </row>
    <row r="91" spans="1:9" ht="12.75">
      <c r="A91" s="8" t="s">
        <v>40</v>
      </c>
      <c r="B91" s="36">
        <v>19345.7</v>
      </c>
      <c r="C91" s="36">
        <v>14469.5</v>
      </c>
      <c r="D91" s="36">
        <v>14463.3</v>
      </c>
      <c r="E91" s="29">
        <f>$D:$D/$B:$B*100</f>
        <v>74.76235028972846</v>
      </c>
      <c r="F91" s="29">
        <v>0</v>
      </c>
      <c r="G91" s="36">
        <v>12001.3</v>
      </c>
      <c r="H91" s="29">
        <v>0</v>
      </c>
      <c r="I91" s="36">
        <f>D91-сентябрь!D91</f>
        <v>1590</v>
      </c>
    </row>
    <row r="92" spans="1:9" ht="12.75">
      <c r="A92" s="10" t="s">
        <v>83</v>
      </c>
      <c r="B92" s="28">
        <v>176347</v>
      </c>
      <c r="C92" s="28">
        <v>169356.5</v>
      </c>
      <c r="D92" s="28">
        <v>93384.1</v>
      </c>
      <c r="E92" s="29">
        <f>$D:$D/$B:$B*100</f>
        <v>52.95474263809421</v>
      </c>
      <c r="F92" s="29">
        <f>$D:$D/$C:$C*100</f>
        <v>55.140546716541735</v>
      </c>
      <c r="G92" s="28">
        <v>91639.3</v>
      </c>
      <c r="H92" s="29">
        <v>0</v>
      </c>
      <c r="I92" s="36">
        <f>D92-сентябрь!D92</f>
        <v>55184.600000000006</v>
      </c>
    </row>
    <row r="93" spans="1:9" ht="12.75">
      <c r="A93" s="8" t="s">
        <v>41</v>
      </c>
      <c r="B93" s="36">
        <v>20341</v>
      </c>
      <c r="C93" s="36">
        <v>18138.9</v>
      </c>
      <c r="D93" s="36">
        <v>8066.2</v>
      </c>
      <c r="E93" s="29">
        <f>$D:$D/$B:$B*100</f>
        <v>39.65488422398112</v>
      </c>
      <c r="F93" s="29">
        <f>$D:$D/$C:$C*100</f>
        <v>44.46906923793614</v>
      </c>
      <c r="G93" s="36">
        <v>7952.6</v>
      </c>
      <c r="H93" s="29">
        <f>$D:$D/$G:$G*100</f>
        <v>101.42846364710911</v>
      </c>
      <c r="I93" s="36">
        <f>D93-сентябрь!D93</f>
        <v>775.3000000000002</v>
      </c>
    </row>
    <row r="94" spans="1:9" ht="12.75">
      <c r="A94" s="7" t="s">
        <v>42</v>
      </c>
      <c r="B94" s="35">
        <f>B96+B97+B98+B95</f>
        <v>468481.6</v>
      </c>
      <c r="C94" s="35">
        <f>C96+C97+C98+C95</f>
        <v>327062</v>
      </c>
      <c r="D94" s="35">
        <f>D96+D97+D98+D95</f>
        <v>216741.40000000002</v>
      </c>
      <c r="E94" s="35">
        <f>E96+E97+E98+E95</f>
        <v>142.15848564706585</v>
      </c>
      <c r="F94" s="26">
        <f>$D:$D/$C:$C*100</f>
        <v>66.2692088961726</v>
      </c>
      <c r="G94" s="35">
        <f>G96+G97+G98+G95</f>
        <v>81214.4</v>
      </c>
      <c r="H94" s="35">
        <f>H96+H97+H98</f>
        <v>169.21888700670388</v>
      </c>
      <c r="I94" s="35">
        <f>D94-сентябрь!D94</f>
        <v>166216.60000000003</v>
      </c>
    </row>
    <row r="95" spans="1:9" ht="12.75">
      <c r="A95" s="8" t="s">
        <v>43</v>
      </c>
      <c r="B95" s="80">
        <v>196936.7</v>
      </c>
      <c r="C95" s="80">
        <v>132240.7</v>
      </c>
      <c r="D95" s="80">
        <v>132228.6</v>
      </c>
      <c r="E95" s="49">
        <f>$D:$D/$B:$B*100</f>
        <v>67.14269102711683</v>
      </c>
      <c r="F95" s="29">
        <v>0</v>
      </c>
      <c r="G95" s="50">
        <v>123</v>
      </c>
      <c r="H95" s="29">
        <v>0</v>
      </c>
      <c r="I95" s="36">
        <f>D95-сентябрь!D95</f>
        <v>132228.6</v>
      </c>
    </row>
    <row r="96" spans="1:9" ht="12.75">
      <c r="A96" s="8" t="s">
        <v>44</v>
      </c>
      <c r="B96" s="36">
        <v>52426.7</v>
      </c>
      <c r="C96" s="36">
        <v>47935</v>
      </c>
      <c r="D96" s="36">
        <v>6925.6</v>
      </c>
      <c r="E96" s="29">
        <f>$D:$D/$B:$B*100</f>
        <v>13.21006281150635</v>
      </c>
      <c r="F96" s="29">
        <v>0</v>
      </c>
      <c r="G96" s="36">
        <v>2438.3</v>
      </c>
      <c r="H96" s="29">
        <v>0</v>
      </c>
      <c r="I96" s="36">
        <f>D96-сентябрь!D96</f>
        <v>5367.3</v>
      </c>
    </row>
    <row r="97" spans="1:9" ht="12.75">
      <c r="A97" s="8" t="s">
        <v>45</v>
      </c>
      <c r="B97" s="36">
        <v>166748.4</v>
      </c>
      <c r="C97" s="36">
        <v>129214.2</v>
      </c>
      <c r="D97" s="36">
        <v>65924.1</v>
      </c>
      <c r="E97" s="29">
        <f>$D:$D/$B:$B*100</f>
        <v>39.53507200069087</v>
      </c>
      <c r="F97" s="29">
        <f>$D:$D/$C:$C*100</f>
        <v>51.01923782370669</v>
      </c>
      <c r="G97" s="36">
        <v>54654</v>
      </c>
      <c r="H97" s="29">
        <f>$D:$D/$G:$G*100</f>
        <v>120.62081457898783</v>
      </c>
      <c r="I97" s="36">
        <f>D97-сентябрь!D97</f>
        <v>26862.500000000007</v>
      </c>
    </row>
    <row r="98" spans="1:9" ht="12.75">
      <c r="A98" s="8" t="s">
        <v>46</v>
      </c>
      <c r="B98" s="36">
        <v>52369.8</v>
      </c>
      <c r="C98" s="36">
        <v>17672.1</v>
      </c>
      <c r="D98" s="36">
        <v>11663.1</v>
      </c>
      <c r="E98" s="29">
        <f>$D:$D/$B:$B*100</f>
        <v>22.270659807751795</v>
      </c>
      <c r="F98" s="29">
        <f>$D:$D/$C:$C*100</f>
        <v>65.99724990238852</v>
      </c>
      <c r="G98" s="36">
        <v>23999.1</v>
      </c>
      <c r="H98" s="29">
        <f>$D:$D/$G:$G*100</f>
        <v>48.59807242771604</v>
      </c>
      <c r="I98" s="36">
        <f>D98-сентябрь!D98</f>
        <v>1758.2000000000007</v>
      </c>
    </row>
    <row r="99" spans="1:9" ht="12.75">
      <c r="A99" s="11" t="s">
        <v>47</v>
      </c>
      <c r="B99" s="35">
        <f>B100+B101+B102+B103+B104</f>
        <v>1367805.4</v>
      </c>
      <c r="C99" s="35">
        <f>C100+C101+C102+C103+C104</f>
        <v>1121152.5</v>
      </c>
      <c r="D99" s="35">
        <f>D100+D101+D102+D103+D104</f>
        <v>1026062.5</v>
      </c>
      <c r="E99" s="35">
        <f>E100+E101+E103+E104+E102</f>
        <v>358.66677627199095</v>
      </c>
      <c r="F99" s="35">
        <f>F100+F101+F103+F104+F102</f>
        <v>436.1504333880885</v>
      </c>
      <c r="G99" s="35">
        <f>G100+G101+G102+G103+G104</f>
        <v>944566.6000000001</v>
      </c>
      <c r="H99" s="35">
        <f>H100+H101+H103+H104+H102</f>
        <v>458.0800131968739</v>
      </c>
      <c r="I99" s="35">
        <f>D99-сентябрь!D99</f>
        <v>93070.90000000002</v>
      </c>
    </row>
    <row r="100" spans="1:9" ht="12.75">
      <c r="A100" s="8" t="s">
        <v>48</v>
      </c>
      <c r="B100" s="36">
        <v>537268.9</v>
      </c>
      <c r="C100" s="36">
        <v>440022.4</v>
      </c>
      <c r="D100" s="36">
        <v>416930</v>
      </c>
      <c r="E100" s="29">
        <f>$D:$D/$B:$B*100</f>
        <v>77.6017372306493</v>
      </c>
      <c r="F100" s="29">
        <f>$D:$D/$C:$C*100</f>
        <v>94.75199444391922</v>
      </c>
      <c r="G100" s="36">
        <v>370847.2</v>
      </c>
      <c r="H100" s="29">
        <f>$D:$D/$G:$G*100</f>
        <v>112.42635780990122</v>
      </c>
      <c r="I100" s="36">
        <f>D100-сентябрь!D100</f>
        <v>34662.70000000001</v>
      </c>
    </row>
    <row r="101" spans="1:9" ht="12.75">
      <c r="A101" s="8" t="s">
        <v>49</v>
      </c>
      <c r="B101" s="36">
        <v>534127.9</v>
      </c>
      <c r="C101" s="36">
        <v>438499.3</v>
      </c>
      <c r="D101" s="36">
        <v>394827.7</v>
      </c>
      <c r="E101" s="29">
        <f>$D:$D/$B:$B*100</f>
        <v>73.9200667106137</v>
      </c>
      <c r="F101" s="29">
        <f>$D:$D/$C:$C*100</f>
        <v>90.04066825192196</v>
      </c>
      <c r="G101" s="36">
        <v>409311.9</v>
      </c>
      <c r="H101" s="29">
        <f>$D:$D/$G:$G*100</f>
        <v>96.46132936765338</v>
      </c>
      <c r="I101" s="36">
        <f>D101-сентябрь!D101</f>
        <v>37492.5</v>
      </c>
    </row>
    <row r="102" spans="1:9" ht="12.75">
      <c r="A102" s="8" t="s">
        <v>123</v>
      </c>
      <c r="B102" s="36">
        <v>112233.3</v>
      </c>
      <c r="C102" s="36">
        <v>87373.1</v>
      </c>
      <c r="D102" s="36">
        <v>84822.8</v>
      </c>
      <c r="E102" s="29">
        <f>$D:$D/$B:$B*100</f>
        <v>75.57721282364504</v>
      </c>
      <c r="F102" s="29">
        <f>$D:$D/$C:$C*100</f>
        <v>97.08113824506627</v>
      </c>
      <c r="G102" s="36">
        <v>68545.4</v>
      </c>
      <c r="H102" s="29">
        <v>0</v>
      </c>
      <c r="I102" s="36">
        <f>D102-сентябрь!D102</f>
        <v>9219.800000000003</v>
      </c>
    </row>
    <row r="103" spans="1:9" ht="12.75">
      <c r="A103" s="8" t="s">
        <v>50</v>
      </c>
      <c r="B103" s="36">
        <v>52409.9</v>
      </c>
      <c r="C103" s="36">
        <v>47499.9</v>
      </c>
      <c r="D103" s="36">
        <v>28979.5</v>
      </c>
      <c r="E103" s="29">
        <f>$D:$D/$B:$B*100</f>
        <v>55.29394255665437</v>
      </c>
      <c r="F103" s="29">
        <f>$D:$D/$C:$C*100</f>
        <v>61.00960212547816</v>
      </c>
      <c r="G103" s="36">
        <v>30001.5</v>
      </c>
      <c r="H103" s="29">
        <f>$D:$D/$G:$G*100</f>
        <v>96.59350365815042</v>
      </c>
      <c r="I103" s="36">
        <f>D103-сентябрь!D103</f>
        <v>1940.9000000000015</v>
      </c>
    </row>
    <row r="104" spans="1:9" ht="12.75">
      <c r="A104" s="8" t="s">
        <v>51</v>
      </c>
      <c r="B104" s="36">
        <v>131765.4</v>
      </c>
      <c r="C104" s="36">
        <v>107757.8</v>
      </c>
      <c r="D104" s="28">
        <v>100502.5</v>
      </c>
      <c r="E104" s="29">
        <f>$D:$D/$B:$B*100</f>
        <v>76.27381695042857</v>
      </c>
      <c r="F104" s="29">
        <f>$D:$D/$C:$C*100</f>
        <v>93.26703032170293</v>
      </c>
      <c r="G104" s="28">
        <v>65860.6</v>
      </c>
      <c r="H104" s="29">
        <f>$D:$D/$G:$G*100</f>
        <v>152.59882236116889</v>
      </c>
      <c r="I104" s="36">
        <f>D104-сентябрь!D104</f>
        <v>9755</v>
      </c>
    </row>
    <row r="105" spans="1:9" ht="25.5">
      <c r="A105" s="11" t="s">
        <v>52</v>
      </c>
      <c r="B105" s="35">
        <f>B106+B107</f>
        <v>123665.8</v>
      </c>
      <c r="C105" s="35">
        <f>C106+C107</f>
        <v>101100.59999999999</v>
      </c>
      <c r="D105" s="35">
        <f>D106+D107</f>
        <v>93609.5</v>
      </c>
      <c r="E105" s="26">
        <f>$D:$D/$B:$B*100</f>
        <v>75.69554395799</v>
      </c>
      <c r="F105" s="26">
        <f>$D:$D/$C:$C*100</f>
        <v>92.59044951266362</v>
      </c>
      <c r="G105" s="35">
        <f>G106+G107</f>
        <v>77967.70000000001</v>
      </c>
      <c r="H105" s="26">
        <f>$D:$D/$G:$G*100</f>
        <v>120.06189742675491</v>
      </c>
      <c r="I105" s="35">
        <f>D105-сентябрь!D105</f>
        <v>18014</v>
      </c>
    </row>
    <row r="106" spans="1:9" ht="12.75">
      <c r="A106" s="8" t="s">
        <v>53</v>
      </c>
      <c r="B106" s="36">
        <v>120813</v>
      </c>
      <c r="C106" s="36">
        <v>98784.9</v>
      </c>
      <c r="D106" s="36">
        <v>91440.5</v>
      </c>
      <c r="E106" s="29">
        <f>$D:$D/$B:$B*100</f>
        <v>75.68763295340733</v>
      </c>
      <c r="F106" s="29">
        <f>$D:$D/$C:$C*100</f>
        <v>92.56526048009363</v>
      </c>
      <c r="G106" s="36">
        <v>76016.1</v>
      </c>
      <c r="H106" s="29">
        <f>$D:$D/$G:$G*100</f>
        <v>120.29096467721969</v>
      </c>
      <c r="I106" s="36">
        <f>D106-сентябрь!D106</f>
        <v>17713</v>
      </c>
    </row>
    <row r="107" spans="1:9" ht="25.5">
      <c r="A107" s="8" t="s">
        <v>54</v>
      </c>
      <c r="B107" s="36">
        <v>2852.8</v>
      </c>
      <c r="C107" s="36">
        <v>2315.7</v>
      </c>
      <c r="D107" s="36">
        <v>2169</v>
      </c>
      <c r="E107" s="29">
        <f>$D:$D/$B:$B*100</f>
        <v>76.03056646102074</v>
      </c>
      <c r="F107" s="29">
        <f>$D:$D/$C:$C*100</f>
        <v>93.66498251068792</v>
      </c>
      <c r="G107" s="36">
        <v>1951.6</v>
      </c>
      <c r="H107" s="29">
        <v>0</v>
      </c>
      <c r="I107" s="36">
        <f>D107-сентябрь!D107</f>
        <v>301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>$D:$D/$B:$B*100</f>
        <v>100</v>
      </c>
      <c r="F108" s="26">
        <v>0</v>
      </c>
      <c r="G108" s="35">
        <f>G109</f>
        <v>44.8</v>
      </c>
      <c r="H108" s="26">
        <v>0</v>
      </c>
      <c r="I108" s="35">
        <f>D108-сентябрь!D108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>$D:$D/$B:$B*100</f>
        <v>100</v>
      </c>
      <c r="F109" s="29">
        <v>0</v>
      </c>
      <c r="G109" s="36">
        <v>44.8</v>
      </c>
      <c r="H109" s="29">
        <v>0</v>
      </c>
      <c r="I109" s="36">
        <f>D109-сентябрь!D109</f>
        <v>0</v>
      </c>
    </row>
    <row r="110" spans="1:9" ht="12.75">
      <c r="A110" s="11" t="s">
        <v>55</v>
      </c>
      <c r="B110" s="35">
        <f>B111+B112+B113+B114+B115</f>
        <v>194610.19999999998</v>
      </c>
      <c r="C110" s="35">
        <f>C111+C112+C113+C114+C115</f>
        <v>146797.5</v>
      </c>
      <c r="D110" s="35">
        <f>D111+D112+D113+D114+D115</f>
        <v>131828.7</v>
      </c>
      <c r="E110" s="26">
        <f>$D:$D/$B:$B*100</f>
        <v>67.73987180528052</v>
      </c>
      <c r="F110" s="26">
        <f>$D:$D/$C:$C*100</f>
        <v>89.80309610177287</v>
      </c>
      <c r="G110" s="35">
        <f>G111+G112+G113+G114+G115</f>
        <v>145447.09999999998</v>
      </c>
      <c r="H110" s="26">
        <v>0</v>
      </c>
      <c r="I110" s="35">
        <f>D110-сентябрь!D110</f>
        <v>12821.500000000015</v>
      </c>
    </row>
    <row r="111" spans="1:9" ht="12.75">
      <c r="A111" s="8" t="s">
        <v>56</v>
      </c>
      <c r="B111" s="36">
        <v>1730</v>
      </c>
      <c r="C111" s="36">
        <v>1222.5</v>
      </c>
      <c r="D111" s="36">
        <v>1163.8</v>
      </c>
      <c r="E111" s="29">
        <f>$D:$D/$B:$B*100</f>
        <v>67.27167630057804</v>
      </c>
      <c r="F111" s="29">
        <v>0</v>
      </c>
      <c r="G111" s="36">
        <v>922.7</v>
      </c>
      <c r="H111" s="29">
        <v>0</v>
      </c>
      <c r="I111" s="36">
        <f>D111-сентябрь!D111</f>
        <v>130.5999999999999</v>
      </c>
    </row>
    <row r="112" spans="1:9" ht="12.75">
      <c r="A112" s="8" t="s">
        <v>57</v>
      </c>
      <c r="B112" s="36">
        <v>65281.5</v>
      </c>
      <c r="C112" s="36">
        <v>51301.7</v>
      </c>
      <c r="D112" s="36">
        <v>51301.7</v>
      </c>
      <c r="E112" s="29">
        <f>$D:$D/$B:$B*100</f>
        <v>78.58535726047961</v>
      </c>
      <c r="F112" s="29">
        <f>$D:$D/$C:$C*100</f>
        <v>100</v>
      </c>
      <c r="G112" s="36">
        <v>46612.5</v>
      </c>
      <c r="H112" s="29">
        <f>$D:$D/$G:$G*100</f>
        <v>110.05996245642262</v>
      </c>
      <c r="I112" s="36">
        <f>D112-сентябрь!D112</f>
        <v>6143</v>
      </c>
    </row>
    <row r="113" spans="1:9" ht="12.75">
      <c r="A113" s="8" t="s">
        <v>58</v>
      </c>
      <c r="B113" s="36">
        <v>36312.8</v>
      </c>
      <c r="C113" s="36">
        <v>27934.2</v>
      </c>
      <c r="D113" s="36">
        <v>27605.8</v>
      </c>
      <c r="E113" s="29">
        <f>$D:$D/$B:$B*100</f>
        <v>76.02222907624858</v>
      </c>
      <c r="F113" s="29">
        <f>$D:$D/$C:$C*100</f>
        <v>98.82438015049651</v>
      </c>
      <c r="G113" s="36">
        <v>24606.6</v>
      </c>
      <c r="H113" s="29">
        <v>0</v>
      </c>
      <c r="I113" s="36">
        <f>D113-сентябрь!D113</f>
        <v>3340.7000000000007</v>
      </c>
    </row>
    <row r="114" spans="1:9" ht="12.75">
      <c r="A114" s="8" t="s">
        <v>59</v>
      </c>
      <c r="B114" s="28">
        <v>58569.5</v>
      </c>
      <c r="C114" s="28">
        <v>39507.6</v>
      </c>
      <c r="D114" s="28">
        <v>25195</v>
      </c>
      <c r="E114" s="29">
        <f>$D:$D/$B:$B*100</f>
        <v>43.01727008084413</v>
      </c>
      <c r="F114" s="29">
        <v>0</v>
      </c>
      <c r="G114" s="28">
        <v>50544.9</v>
      </c>
      <c r="H114" s="29">
        <v>0</v>
      </c>
      <c r="I114" s="36">
        <f>D114-сентябрь!D114</f>
        <v>262.59999999999854</v>
      </c>
    </row>
    <row r="115" spans="1:9" ht="12.75">
      <c r="A115" s="8" t="s">
        <v>60</v>
      </c>
      <c r="B115" s="36">
        <v>32716.4</v>
      </c>
      <c r="C115" s="36">
        <v>26831.5</v>
      </c>
      <c r="D115" s="36">
        <v>26562.4</v>
      </c>
      <c r="E115" s="29">
        <f>$D:$D/$B:$B*100</f>
        <v>81.1898619652529</v>
      </c>
      <c r="F115" s="29">
        <f>$D:$D/$C:$C*100</f>
        <v>98.99707433427129</v>
      </c>
      <c r="G115" s="36">
        <v>22760.4</v>
      </c>
      <c r="H115" s="29">
        <f>$D:$D/$G:$G*100</f>
        <v>116.70445159136042</v>
      </c>
      <c r="I115" s="36">
        <f>D115-сентябрь!D115</f>
        <v>2944.600000000002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71941.4</v>
      </c>
      <c r="D116" s="27">
        <f>D117+D118+D119</f>
        <v>61293</v>
      </c>
      <c r="E116" s="26">
        <f>$D:$D/$B:$B*100</f>
        <v>72.74848581598584</v>
      </c>
      <c r="F116" s="26">
        <f>$D:$D/$C:$C*100</f>
        <v>85.19850878631776</v>
      </c>
      <c r="G116" s="27">
        <f>G117+G118+G119</f>
        <v>43602.799999999996</v>
      </c>
      <c r="H116" s="26">
        <f>$D:$D/$G:$G*100</f>
        <v>140.57124771803646</v>
      </c>
      <c r="I116" s="35">
        <f>D116-сентябрь!D116</f>
        <v>6321.699999999997</v>
      </c>
    </row>
    <row r="117" spans="1:9" ht="12.75">
      <c r="A117" s="42" t="s">
        <v>68</v>
      </c>
      <c r="B117" s="28">
        <v>59921.8</v>
      </c>
      <c r="C117" s="28">
        <v>51222.4</v>
      </c>
      <c r="D117" s="28">
        <v>45233.1</v>
      </c>
      <c r="E117" s="29">
        <f>$D:$D/$B:$B*100</f>
        <v>75.48688457289333</v>
      </c>
      <c r="F117" s="29">
        <f>$D:$D/$C:$C*100</f>
        <v>88.30726400949584</v>
      </c>
      <c r="G117" s="28">
        <v>40919.7</v>
      </c>
      <c r="H117" s="29">
        <v>0</v>
      </c>
      <c r="I117" s="36">
        <f>D117-сентябрь!D117</f>
        <v>4707.799999999996</v>
      </c>
    </row>
    <row r="118" spans="1:9" ht="24.75" customHeight="1">
      <c r="A118" s="12" t="s">
        <v>69</v>
      </c>
      <c r="B118" s="28">
        <v>21212.7</v>
      </c>
      <c r="C118" s="28">
        <v>18029</v>
      </c>
      <c r="D118" s="28">
        <v>13486.2</v>
      </c>
      <c r="E118" s="29">
        <v>0</v>
      </c>
      <c r="F118" s="29">
        <v>0</v>
      </c>
      <c r="G118" s="28">
        <v>447.9</v>
      </c>
      <c r="H118" s="29">
        <v>0</v>
      </c>
      <c r="I118" s="36">
        <f>D118-сентябрь!D118</f>
        <v>1381.800000000001</v>
      </c>
    </row>
    <row r="119" spans="1:9" ht="25.5">
      <c r="A119" s="12" t="s">
        <v>79</v>
      </c>
      <c r="B119" s="28">
        <v>3118.8</v>
      </c>
      <c r="C119" s="28">
        <v>2690</v>
      </c>
      <c r="D119" s="28">
        <v>2573.7</v>
      </c>
      <c r="E119" s="29">
        <f>$D:$D/$B:$B*100</f>
        <v>82.5221238938053</v>
      </c>
      <c r="F119" s="29">
        <f>$D:$D/$C:$C*100</f>
        <v>95.67657992565056</v>
      </c>
      <c r="G119" s="28">
        <v>2235.2</v>
      </c>
      <c r="H119" s="29">
        <v>0</v>
      </c>
      <c r="I119" s="36">
        <f>D119-сентябрь!D119</f>
        <v>232.0999999999999</v>
      </c>
    </row>
    <row r="120" spans="1:9" ht="26.25" customHeight="1">
      <c r="A120" s="13" t="s">
        <v>87</v>
      </c>
      <c r="B120" s="27">
        <f>B121</f>
        <v>100</v>
      </c>
      <c r="C120" s="27">
        <f>C121</f>
        <v>100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5">
        <f>D120-сентябрь!D120</f>
        <v>0</v>
      </c>
    </row>
    <row r="121" spans="1:9" ht="13.5" customHeight="1">
      <c r="A121" s="12" t="s">
        <v>88</v>
      </c>
      <c r="B121" s="28">
        <v>100</v>
      </c>
      <c r="C121" s="28">
        <v>100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D121-сентябрь!D121</f>
        <v>0</v>
      </c>
    </row>
    <row r="122" spans="1:9" ht="18" customHeight="1">
      <c r="A122" s="14" t="s">
        <v>61</v>
      </c>
      <c r="B122" s="35">
        <v>2580711.38</v>
      </c>
      <c r="C122" s="35">
        <f>C77+C86+C87+C88+C94+C99+C105+C108+C110+C116+C120</f>
        <v>2066637.1</v>
      </c>
      <c r="D122" s="35">
        <f>D77+D86+D87+D88+D94+D99+D105+D108+D110+D116+D120</f>
        <v>1727189.2</v>
      </c>
      <c r="E122" s="26">
        <f>$D:$D/$B:$B*100</f>
        <v>66.92686417339702</v>
      </c>
      <c r="F122" s="26">
        <f>$D:$D/$C:$C*100</f>
        <v>83.57486662752738</v>
      </c>
      <c r="G122" s="35">
        <f>G77+G86+G87+G88+G94+G99+G105+G108+G110+G116+G120</f>
        <v>1476597.4000000004</v>
      </c>
      <c r="H122" s="26">
        <f>$D:$D/$G:$G*100</f>
        <v>116.97089538421235</v>
      </c>
      <c r="I122" s="35">
        <f>D122-сентябрь!D122</f>
        <v>360722.09999999986</v>
      </c>
    </row>
    <row r="123" spans="1:9" ht="21.75" customHeight="1">
      <c r="A123" s="15" t="s">
        <v>62</v>
      </c>
      <c r="B123" s="30">
        <f>B75-B122</f>
        <v>-17763.729999999516</v>
      </c>
      <c r="C123" s="30">
        <f>C75-C122</f>
        <v>-241973.91000000015</v>
      </c>
      <c r="D123" s="30">
        <f>D75-D122</f>
        <v>99946.82999999961</v>
      </c>
      <c r="E123" s="95"/>
      <c r="F123" s="95"/>
      <c r="G123" s="30">
        <f>G75-G122</f>
        <v>65223.54999999958</v>
      </c>
      <c r="H123" s="95"/>
      <c r="I123" s="70">
        <f>D123-сентябрь!D123</f>
        <v>32082.22999999975</v>
      </c>
    </row>
    <row r="124" spans="1:9" ht="24" customHeight="1">
      <c r="A124" s="1" t="s">
        <v>63</v>
      </c>
      <c r="B124" s="28" t="s">
        <v>152</v>
      </c>
      <c r="C124" s="45"/>
      <c r="D124" s="45" t="s">
        <v>191</v>
      </c>
      <c r="E124" s="45"/>
      <c r="F124" s="45"/>
      <c r="G124" s="45" t="s">
        <v>144</v>
      </c>
      <c r="H124" s="44"/>
      <c r="I124" s="94"/>
    </row>
    <row r="125" spans="1:9" ht="12.75">
      <c r="A125" s="3" t="s">
        <v>64</v>
      </c>
      <c r="B125" s="27">
        <f>B127+B128</f>
        <v>4763.73</v>
      </c>
      <c r="C125" s="44">
        <f aca="true" t="shared" si="0" ref="C125:H125">C127+C128</f>
        <v>0</v>
      </c>
      <c r="D125" s="27">
        <f t="shared" si="0"/>
        <v>104710.5</v>
      </c>
      <c r="E125" s="44">
        <f t="shared" si="0"/>
        <v>0</v>
      </c>
      <c r="F125" s="44">
        <f t="shared" si="0"/>
        <v>0</v>
      </c>
      <c r="G125" s="27">
        <f>G127+G128</f>
        <v>53752.83</v>
      </c>
      <c r="H125" s="27">
        <f t="shared" si="0"/>
        <v>0</v>
      </c>
      <c r="I125" s="35">
        <f>D125-сентябрь!D125</f>
        <v>32082.100000000006</v>
      </c>
    </row>
    <row r="126" spans="1:9" ht="12" customHeight="1">
      <c r="A126" s="1" t="s">
        <v>6</v>
      </c>
      <c r="B126" s="28"/>
      <c r="C126" s="45"/>
      <c r="D126" s="28"/>
      <c r="E126" s="45"/>
      <c r="F126" s="45"/>
      <c r="G126" s="28"/>
      <c r="H126" s="37"/>
      <c r="I126" s="36">
        <f>D126-сентябрь!D126</f>
        <v>0</v>
      </c>
    </row>
    <row r="127" spans="1:9" ht="12.75">
      <c r="A127" s="5" t="s">
        <v>65</v>
      </c>
      <c r="B127" s="28">
        <v>855.03</v>
      </c>
      <c r="C127" s="45"/>
      <c r="D127" s="28">
        <v>75495.8</v>
      </c>
      <c r="E127" s="45"/>
      <c r="F127" s="45"/>
      <c r="G127" s="28">
        <f>20678.57+136</f>
        <v>20814.57</v>
      </c>
      <c r="H127" s="37"/>
      <c r="I127" s="36">
        <f>D127-сентябрь!D127</f>
        <v>38590.200000000004</v>
      </c>
    </row>
    <row r="128" spans="1:9" ht="12.75">
      <c r="A128" s="1" t="s">
        <v>66</v>
      </c>
      <c r="B128" s="28">
        <v>3908.7</v>
      </c>
      <c r="C128" s="45"/>
      <c r="D128" s="28">
        <v>29214.7</v>
      </c>
      <c r="E128" s="45"/>
      <c r="F128" s="45"/>
      <c r="G128" s="28">
        <v>32938.26</v>
      </c>
      <c r="H128" s="37"/>
      <c r="I128" s="36">
        <f>D128-сентябрь!D128</f>
        <v>-6508.100000000002</v>
      </c>
    </row>
    <row r="129" spans="1:9" ht="12.75">
      <c r="A129" s="3" t="s">
        <v>112</v>
      </c>
      <c r="B129" s="41">
        <f>B130-B131</f>
        <v>24000</v>
      </c>
      <c r="C129" s="44"/>
      <c r="D129" s="27">
        <f>D130-D131</f>
        <v>0</v>
      </c>
      <c r="E129" s="44"/>
      <c r="F129" s="44"/>
      <c r="G129" s="27">
        <f>G130-G131</f>
        <v>-25000</v>
      </c>
      <c r="H129" s="84"/>
      <c r="I129" s="35">
        <f>D129-сентябрь!D129</f>
        <v>0</v>
      </c>
    </row>
    <row r="130" spans="1:9" ht="12.75">
      <c r="A130" s="2" t="s">
        <v>113</v>
      </c>
      <c r="B130" s="38">
        <v>54000</v>
      </c>
      <c r="C130" s="45"/>
      <c r="D130" s="28">
        <v>0</v>
      </c>
      <c r="E130" s="45"/>
      <c r="F130" s="45"/>
      <c r="G130" s="28">
        <v>0</v>
      </c>
      <c r="H130" s="37"/>
      <c r="I130" s="36">
        <f>D130-сентябрь!D130</f>
        <v>0</v>
      </c>
    </row>
    <row r="131" spans="1:9" ht="12.75">
      <c r="A131" s="2" t="s">
        <v>114</v>
      </c>
      <c r="B131" s="38">
        <v>30000</v>
      </c>
      <c r="C131" s="45"/>
      <c r="D131" s="28">
        <v>0</v>
      </c>
      <c r="E131" s="45"/>
      <c r="F131" s="45"/>
      <c r="G131" s="28">
        <v>25000</v>
      </c>
      <c r="H131" s="37"/>
      <c r="I131" s="36">
        <f>D131-сентябрь!D131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147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145</v>
      </c>
      <c r="D4" s="18" t="s">
        <v>74</v>
      </c>
      <c r="E4" s="18" t="s">
        <v>72</v>
      </c>
      <c r="F4" s="18" t="s">
        <v>75</v>
      </c>
      <c r="G4" s="18" t="s">
        <v>127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51">
        <f>B8+B15+B20+B24+B27+B31+B34+B42+B43+B44+B48</f>
        <v>417744.88999999996</v>
      </c>
      <c r="C7" s="51">
        <f>C8+C15+C20+C24+C27+C31+C34+C42+C43+C44+C48</f>
        <v>364302.7299999999</v>
      </c>
      <c r="D7" s="51">
        <f>D8+D15+D20+D24+D27+D31+D34+D42+D43+D44+D48+D65</f>
        <v>353723.27999999997</v>
      </c>
      <c r="E7" s="52">
        <f aca="true" t="shared" si="0" ref="E7:E30">$D:$D/$B:$B*100</f>
        <v>84.67447202047164</v>
      </c>
      <c r="F7" s="52">
        <f aca="true" t="shared" si="1" ref="F7:F30">$D:$D/$C:$C*100</f>
        <v>97.09597290143833</v>
      </c>
      <c r="G7" s="51">
        <f>G8+G15+G20+G24+G27+G31+G34+G42+G43+G44+G48+G65</f>
        <v>331304.08</v>
      </c>
      <c r="H7" s="52">
        <f aca="true" t="shared" si="2" ref="H7:H27">$D:$D/$G:$G*100</f>
        <v>106.76695560163338</v>
      </c>
      <c r="I7" s="51">
        <f>I8+I15+I20+I24+I27+I31+I34+I42+I43+I44+I48+I65</f>
        <v>34939.06999999999</v>
      </c>
    </row>
    <row r="8" spans="1:9" ht="12.75">
      <c r="A8" s="55" t="s">
        <v>4</v>
      </c>
      <c r="B8" s="52">
        <f>B9+B10</f>
        <v>250750.75999999998</v>
      </c>
      <c r="C8" s="52">
        <f>C9+C10</f>
        <v>212616.79999999996</v>
      </c>
      <c r="D8" s="52">
        <f>D9+D10</f>
        <v>206106.31000000003</v>
      </c>
      <c r="E8" s="52">
        <f t="shared" si="0"/>
        <v>82.19568706391959</v>
      </c>
      <c r="F8" s="52">
        <f t="shared" si="1"/>
        <v>96.93792306158312</v>
      </c>
      <c r="G8" s="52">
        <f>G9+G10</f>
        <v>182820.90000000002</v>
      </c>
      <c r="H8" s="52">
        <f t="shared" si="2"/>
        <v>112.7367330540436</v>
      </c>
      <c r="I8" s="52">
        <f>I9+I10</f>
        <v>19999.8</v>
      </c>
    </row>
    <row r="9" spans="1:9" ht="25.5">
      <c r="A9" s="56" t="s">
        <v>5</v>
      </c>
      <c r="B9" s="41">
        <v>5496.9</v>
      </c>
      <c r="C9" s="41">
        <v>5250</v>
      </c>
      <c r="D9" s="41">
        <v>2775.42</v>
      </c>
      <c r="E9" s="52">
        <f t="shared" si="0"/>
        <v>50.49064017900999</v>
      </c>
      <c r="F9" s="52">
        <f t="shared" si="1"/>
        <v>52.86514285714286</v>
      </c>
      <c r="G9" s="41">
        <v>3405.2</v>
      </c>
      <c r="H9" s="52">
        <f t="shared" si="2"/>
        <v>81.50534476682722</v>
      </c>
      <c r="I9" s="41">
        <v>120.28</v>
      </c>
    </row>
    <row r="10" spans="1:9" ht="12.75" customHeight="1">
      <c r="A10" s="57" t="s">
        <v>76</v>
      </c>
      <c r="B10" s="53">
        <f>B11+B12+B13+B14</f>
        <v>245253.86</v>
      </c>
      <c r="C10" s="53">
        <f>C11+C12+C13+C14</f>
        <v>207366.79999999996</v>
      </c>
      <c r="D10" s="53">
        <f>D11+D12+D13+D14</f>
        <v>203330.89</v>
      </c>
      <c r="E10" s="58">
        <f t="shared" si="0"/>
        <v>82.90629554209667</v>
      </c>
      <c r="F10" s="53">
        <f t="shared" si="1"/>
        <v>98.05373377030463</v>
      </c>
      <c r="G10" s="53">
        <f>G11+G12+G13+G14</f>
        <v>179415.7</v>
      </c>
      <c r="H10" s="58">
        <f t="shared" si="2"/>
        <v>113.32948565816703</v>
      </c>
      <c r="I10" s="53">
        <f>I11+I12+I13+I14</f>
        <v>19879.52</v>
      </c>
    </row>
    <row r="11" spans="1:9" ht="51">
      <c r="A11" s="59" t="s">
        <v>80</v>
      </c>
      <c r="B11" s="38">
        <v>232918.46</v>
      </c>
      <c r="C11" s="38">
        <v>195784.39999999997</v>
      </c>
      <c r="D11" s="38">
        <v>195032.54</v>
      </c>
      <c r="E11" s="52">
        <f t="shared" si="0"/>
        <v>83.73425618561964</v>
      </c>
      <c r="F11" s="52">
        <f t="shared" si="1"/>
        <v>99.6159755322692</v>
      </c>
      <c r="G11" s="38">
        <v>171426.82</v>
      </c>
      <c r="H11" s="52">
        <f t="shared" si="2"/>
        <v>113.77014401830472</v>
      </c>
      <c r="I11" s="38">
        <v>19604.82</v>
      </c>
    </row>
    <row r="12" spans="1:9" ht="51" customHeight="1">
      <c r="A12" s="59" t="s">
        <v>81</v>
      </c>
      <c r="B12" s="38">
        <v>5487.6</v>
      </c>
      <c r="C12" s="38">
        <v>5187.6</v>
      </c>
      <c r="D12" s="38">
        <v>3301.49</v>
      </c>
      <c r="E12" s="52">
        <f t="shared" si="0"/>
        <v>60.16273051971718</v>
      </c>
      <c r="F12" s="52">
        <f t="shared" si="1"/>
        <v>63.641953890045485</v>
      </c>
      <c r="G12" s="38">
        <v>2878.28</v>
      </c>
      <c r="H12" s="52">
        <f t="shared" si="2"/>
        <v>114.70357296718872</v>
      </c>
      <c r="I12" s="38">
        <v>19.26</v>
      </c>
    </row>
    <row r="13" spans="1:9" ht="25.5">
      <c r="A13" s="59" t="s">
        <v>82</v>
      </c>
      <c r="B13" s="38">
        <v>4447.8</v>
      </c>
      <c r="C13" s="38">
        <v>4247.8</v>
      </c>
      <c r="D13" s="38">
        <v>2343.79</v>
      </c>
      <c r="E13" s="52">
        <f t="shared" si="0"/>
        <v>52.695489905121626</v>
      </c>
      <c r="F13" s="52">
        <f t="shared" si="1"/>
        <v>55.17656198502754</v>
      </c>
      <c r="G13" s="38">
        <v>3482.95</v>
      </c>
      <c r="H13" s="52">
        <f t="shared" si="2"/>
        <v>67.29324279705422</v>
      </c>
      <c r="I13" s="38">
        <v>80.4</v>
      </c>
    </row>
    <row r="14" spans="1:9" ht="63.75">
      <c r="A14" s="60" t="s">
        <v>84</v>
      </c>
      <c r="B14" s="38">
        <v>2400</v>
      </c>
      <c r="C14" s="38">
        <v>2147</v>
      </c>
      <c r="D14" s="38">
        <v>2653.07</v>
      </c>
      <c r="E14" s="52">
        <f t="shared" si="0"/>
        <v>110.54458333333335</v>
      </c>
      <c r="F14" s="52">
        <f t="shared" si="1"/>
        <v>123.57102934326969</v>
      </c>
      <c r="G14" s="38">
        <v>1627.65</v>
      </c>
      <c r="H14" s="52">
        <f t="shared" si="2"/>
        <v>163.00003071913497</v>
      </c>
      <c r="I14" s="38">
        <v>175.04</v>
      </c>
    </row>
    <row r="15" spans="1:9" ht="44.25" customHeight="1">
      <c r="A15" s="61" t="s">
        <v>89</v>
      </c>
      <c r="B15" s="51">
        <f>B16+B17+B18+B19</f>
        <v>18565.699999999997</v>
      </c>
      <c r="C15" s="51">
        <f>C16+C17+C18+C19</f>
        <v>17060</v>
      </c>
      <c r="D15" s="51">
        <f>D16+D17+D18+D19</f>
        <v>18261.43</v>
      </c>
      <c r="E15" s="52">
        <f t="shared" si="0"/>
        <v>98.36111754471958</v>
      </c>
      <c r="F15" s="52">
        <f t="shared" si="1"/>
        <v>107.04237983587339</v>
      </c>
      <c r="G15" s="51">
        <f>G16+G17+G18+G19</f>
        <v>16994.81</v>
      </c>
      <c r="H15" s="52">
        <f t="shared" si="2"/>
        <v>107.45298123368252</v>
      </c>
      <c r="I15" s="51">
        <f>I16+I17+I18+I19</f>
        <v>1777.81</v>
      </c>
    </row>
    <row r="16" spans="1:9" ht="39.75" customHeight="1">
      <c r="A16" s="39" t="s">
        <v>90</v>
      </c>
      <c r="B16" s="38">
        <v>6897.9</v>
      </c>
      <c r="C16" s="62">
        <v>6390</v>
      </c>
      <c r="D16" s="38">
        <v>8118.06</v>
      </c>
      <c r="E16" s="52">
        <f t="shared" si="0"/>
        <v>117.68886182751272</v>
      </c>
      <c r="F16" s="52">
        <f t="shared" si="1"/>
        <v>127.04319248826292</v>
      </c>
      <c r="G16" s="38">
        <v>6966.74</v>
      </c>
      <c r="H16" s="52">
        <f t="shared" si="2"/>
        <v>116.5259504445408</v>
      </c>
      <c r="I16" s="38">
        <v>847.49</v>
      </c>
    </row>
    <row r="17" spans="1:9" ht="37.5" customHeight="1">
      <c r="A17" s="39" t="s">
        <v>91</v>
      </c>
      <c r="B17" s="38">
        <v>54</v>
      </c>
      <c r="C17" s="62">
        <v>50</v>
      </c>
      <c r="D17" s="38">
        <v>77.06</v>
      </c>
      <c r="E17" s="52">
        <f t="shared" si="0"/>
        <v>142.70370370370372</v>
      </c>
      <c r="F17" s="52">
        <f t="shared" si="1"/>
        <v>154.12</v>
      </c>
      <c r="G17" s="38">
        <v>71.16</v>
      </c>
      <c r="H17" s="52">
        <f t="shared" si="2"/>
        <v>108.29117481731309</v>
      </c>
      <c r="I17" s="38">
        <v>9.6</v>
      </c>
    </row>
    <row r="18" spans="1:9" ht="56.25" customHeight="1">
      <c r="A18" s="39" t="s">
        <v>92</v>
      </c>
      <c r="B18" s="38">
        <v>12685.2</v>
      </c>
      <c r="C18" s="62">
        <v>11600</v>
      </c>
      <c r="D18" s="38">
        <v>11877.45</v>
      </c>
      <c r="E18" s="52">
        <f t="shared" si="0"/>
        <v>93.63234320310283</v>
      </c>
      <c r="F18" s="52">
        <f t="shared" si="1"/>
        <v>102.39181034482758</v>
      </c>
      <c r="G18" s="38">
        <v>11301.86</v>
      </c>
      <c r="H18" s="52">
        <f t="shared" si="2"/>
        <v>105.09287851734139</v>
      </c>
      <c r="I18" s="38">
        <v>1089.58</v>
      </c>
    </row>
    <row r="19" spans="1:9" ht="55.5" customHeight="1">
      <c r="A19" s="39" t="s">
        <v>93</v>
      </c>
      <c r="B19" s="38">
        <v>-1071.4</v>
      </c>
      <c r="C19" s="62">
        <v>-980</v>
      </c>
      <c r="D19" s="38">
        <v>-1811.14</v>
      </c>
      <c r="E19" s="52">
        <f t="shared" si="0"/>
        <v>169.0442411797648</v>
      </c>
      <c r="F19" s="52">
        <f t="shared" si="1"/>
        <v>184.81020408163266</v>
      </c>
      <c r="G19" s="38">
        <v>-1344.95</v>
      </c>
      <c r="H19" s="52">
        <f t="shared" si="2"/>
        <v>134.66225510242015</v>
      </c>
      <c r="I19" s="38">
        <v>-168.86</v>
      </c>
    </row>
    <row r="20" spans="1:9" ht="15.75" customHeight="1">
      <c r="A20" s="63" t="s">
        <v>7</v>
      </c>
      <c r="B20" s="51">
        <f>B21+B22+B23</f>
        <v>37477.100000000006</v>
      </c>
      <c r="C20" s="51">
        <f>C21+C22+C23</f>
        <v>36326.41</v>
      </c>
      <c r="D20" s="51">
        <f>D21+D22+D23</f>
        <v>28303.739999999998</v>
      </c>
      <c r="E20" s="52">
        <f t="shared" si="0"/>
        <v>75.52275923163744</v>
      </c>
      <c r="F20" s="52">
        <f t="shared" si="1"/>
        <v>77.91504858311073</v>
      </c>
      <c r="G20" s="51">
        <f>G21+G22+G23</f>
        <v>35331.96</v>
      </c>
      <c r="H20" s="52">
        <f t="shared" si="2"/>
        <v>80.10803816148325</v>
      </c>
      <c r="I20" s="51">
        <f>I21+I22+I23</f>
        <v>435.42999999999995</v>
      </c>
    </row>
    <row r="21" spans="1:9" ht="12.75">
      <c r="A21" s="59" t="s">
        <v>96</v>
      </c>
      <c r="B21" s="38">
        <v>35076.5</v>
      </c>
      <c r="C21" s="38">
        <v>34646.11</v>
      </c>
      <c r="D21" s="38">
        <v>27147.53</v>
      </c>
      <c r="E21" s="52">
        <f t="shared" si="0"/>
        <v>77.39520761763573</v>
      </c>
      <c r="F21" s="52">
        <f t="shared" si="1"/>
        <v>78.35664667692852</v>
      </c>
      <c r="G21" s="38">
        <v>33938.2</v>
      </c>
      <c r="H21" s="52">
        <f t="shared" si="2"/>
        <v>79.99107200735455</v>
      </c>
      <c r="I21" s="38">
        <v>417.53</v>
      </c>
    </row>
    <row r="22" spans="1:9" ht="18.75" customHeight="1">
      <c r="A22" s="59" t="s">
        <v>94</v>
      </c>
      <c r="B22" s="38">
        <v>1080.3</v>
      </c>
      <c r="C22" s="38">
        <v>1080.3</v>
      </c>
      <c r="D22" s="38">
        <v>560.64</v>
      </c>
      <c r="E22" s="52">
        <f t="shared" si="0"/>
        <v>51.896695362399335</v>
      </c>
      <c r="F22" s="52">
        <f t="shared" si="1"/>
        <v>51.896695362399335</v>
      </c>
      <c r="G22" s="38">
        <v>806.93</v>
      </c>
      <c r="H22" s="52">
        <f t="shared" si="2"/>
        <v>69.4781455640514</v>
      </c>
      <c r="I22" s="38">
        <v>0.13</v>
      </c>
    </row>
    <row r="23" spans="1:9" ht="31.5" customHeight="1">
      <c r="A23" s="59" t="s">
        <v>95</v>
      </c>
      <c r="B23" s="38">
        <v>1320.3</v>
      </c>
      <c r="C23" s="38">
        <v>600</v>
      </c>
      <c r="D23" s="38">
        <v>595.57</v>
      </c>
      <c r="E23" s="52">
        <f t="shared" si="0"/>
        <v>45.10868741952587</v>
      </c>
      <c r="F23" s="52">
        <f t="shared" si="1"/>
        <v>99.26166666666667</v>
      </c>
      <c r="G23" s="38">
        <v>586.83</v>
      </c>
      <c r="H23" s="52">
        <f t="shared" si="2"/>
        <v>101.48935807644463</v>
      </c>
      <c r="I23" s="38">
        <v>17.77</v>
      </c>
    </row>
    <row r="24" spans="1:9" ht="13.5" customHeight="1">
      <c r="A24" s="63" t="s">
        <v>8</v>
      </c>
      <c r="B24" s="51">
        <f>SUM(B25:B26)</f>
        <v>27929.1</v>
      </c>
      <c r="C24" s="51">
        <f>SUM(C25:C26)</f>
        <v>23023.8</v>
      </c>
      <c r="D24" s="51">
        <f>SUM(D25:D26)</f>
        <v>23235.47</v>
      </c>
      <c r="E24" s="52">
        <f t="shared" si="0"/>
        <v>83.19448174126629</v>
      </c>
      <c r="F24" s="52">
        <f t="shared" si="1"/>
        <v>100.91935301731252</v>
      </c>
      <c r="G24" s="51">
        <f>SUM(G25:G26)</f>
        <v>23871.98</v>
      </c>
      <c r="H24" s="52">
        <f t="shared" si="2"/>
        <v>97.33365225674619</v>
      </c>
      <c r="I24" s="51">
        <f>SUM(I25:I26)</f>
        <v>7835.2300000000005</v>
      </c>
    </row>
    <row r="25" spans="1:9" ht="12.75">
      <c r="A25" s="59" t="s">
        <v>128</v>
      </c>
      <c r="B25" s="38">
        <v>11865.3</v>
      </c>
      <c r="C25" s="38">
        <v>9410</v>
      </c>
      <c r="D25" s="38">
        <v>9495.1</v>
      </c>
      <c r="E25" s="52">
        <f t="shared" si="0"/>
        <v>80.02410389960643</v>
      </c>
      <c r="F25" s="52">
        <f t="shared" si="1"/>
        <v>100.90435706695007</v>
      </c>
      <c r="G25" s="38">
        <v>9869.6</v>
      </c>
      <c r="H25" s="52">
        <f t="shared" si="2"/>
        <v>96.20551998054633</v>
      </c>
      <c r="I25" s="38">
        <v>4682.47</v>
      </c>
    </row>
    <row r="26" spans="1:9" ht="12.75">
      <c r="A26" s="59" t="s">
        <v>129</v>
      </c>
      <c r="B26" s="38">
        <v>16063.8</v>
      </c>
      <c r="C26" s="38">
        <v>13613.8</v>
      </c>
      <c r="D26" s="38">
        <v>13740.37</v>
      </c>
      <c r="E26" s="52">
        <f t="shared" si="0"/>
        <v>85.53623675593572</v>
      </c>
      <c r="F26" s="52">
        <f t="shared" si="1"/>
        <v>100.92971837400286</v>
      </c>
      <c r="G26" s="38">
        <v>14002.38</v>
      </c>
      <c r="H26" s="52">
        <f t="shared" si="2"/>
        <v>98.12881810092286</v>
      </c>
      <c r="I26" s="38">
        <v>3152.76</v>
      </c>
    </row>
    <row r="27" spans="1:9" ht="12.75">
      <c r="A27" s="55" t="s">
        <v>9</v>
      </c>
      <c r="B27" s="51">
        <f>B28+B29+B30</f>
        <v>16144.59</v>
      </c>
      <c r="C27" s="51">
        <f>C28+C29+C30</f>
        <v>14601.59</v>
      </c>
      <c r="D27" s="51">
        <f>D28+D29+D30</f>
        <v>15427.33</v>
      </c>
      <c r="E27" s="52">
        <f t="shared" si="0"/>
        <v>95.55727336525733</v>
      </c>
      <c r="F27" s="52">
        <f t="shared" si="1"/>
        <v>105.65513755693729</v>
      </c>
      <c r="G27" s="51">
        <f>G28+G29+G30</f>
        <v>12325.19</v>
      </c>
      <c r="H27" s="52">
        <f t="shared" si="2"/>
        <v>125.16910489818007</v>
      </c>
      <c r="I27" s="51">
        <f>I28+I29+I30</f>
        <v>1207.1</v>
      </c>
    </row>
    <row r="28" spans="1:9" ht="25.5">
      <c r="A28" s="59" t="s">
        <v>10</v>
      </c>
      <c r="B28" s="38">
        <v>15944.19</v>
      </c>
      <c r="C28" s="38">
        <v>14409.19</v>
      </c>
      <c r="D28" s="38">
        <v>15238.13</v>
      </c>
      <c r="E28" s="52">
        <f t="shared" si="0"/>
        <v>95.57167846093154</v>
      </c>
      <c r="F28" s="52">
        <f t="shared" si="1"/>
        <v>105.75285633682392</v>
      </c>
      <c r="G28" s="38">
        <v>12049.19</v>
      </c>
      <c r="H28" s="52" t="s">
        <v>133</v>
      </c>
      <c r="I28" s="38">
        <v>1199.1</v>
      </c>
    </row>
    <row r="29" spans="1:9" ht="25.5">
      <c r="A29" s="59" t="s">
        <v>98</v>
      </c>
      <c r="B29" s="38">
        <v>70.4</v>
      </c>
      <c r="C29" s="38">
        <v>62.4</v>
      </c>
      <c r="D29" s="38">
        <v>59.2</v>
      </c>
      <c r="E29" s="52">
        <f t="shared" si="0"/>
        <v>84.09090909090908</v>
      </c>
      <c r="F29" s="52">
        <f t="shared" si="1"/>
        <v>94.87179487179488</v>
      </c>
      <c r="G29" s="38">
        <v>96</v>
      </c>
      <c r="H29" s="52" t="s">
        <v>133</v>
      </c>
      <c r="I29" s="38">
        <v>8</v>
      </c>
    </row>
    <row r="30" spans="1:9" ht="25.5">
      <c r="A30" s="59" t="s">
        <v>97</v>
      </c>
      <c r="B30" s="38">
        <v>130</v>
      </c>
      <c r="C30" s="38">
        <v>130</v>
      </c>
      <c r="D30" s="38">
        <v>130</v>
      </c>
      <c r="E30" s="52">
        <f t="shared" si="0"/>
        <v>100</v>
      </c>
      <c r="F30" s="52">
        <f t="shared" si="1"/>
        <v>100</v>
      </c>
      <c r="G30" s="38">
        <v>180</v>
      </c>
      <c r="H30" s="52" t="s">
        <v>133</v>
      </c>
      <c r="I30" s="38">
        <v>0</v>
      </c>
    </row>
    <row r="31" spans="1:9" ht="25.5">
      <c r="A31" s="63" t="s">
        <v>11</v>
      </c>
      <c r="B31" s="51">
        <f>$32:$32+$33:$33</f>
        <v>0</v>
      </c>
      <c r="C31" s="51">
        <f>$32:$32+$33:$33</f>
        <v>0</v>
      </c>
      <c r="D31" s="51">
        <f>D32+D33</f>
        <v>0.14</v>
      </c>
      <c r="E31" s="52" t="s">
        <v>133</v>
      </c>
      <c r="F31" s="52" t="s">
        <v>133</v>
      </c>
      <c r="G31" s="51">
        <f>G32+G33</f>
        <v>0.4</v>
      </c>
      <c r="H31" s="52" t="s">
        <v>133</v>
      </c>
      <c r="I31" s="51">
        <v>0</v>
      </c>
    </row>
    <row r="32" spans="1:9" ht="25.5">
      <c r="A32" s="59" t="s">
        <v>100</v>
      </c>
      <c r="B32" s="38">
        <v>0</v>
      </c>
      <c r="C32" s="38">
        <v>0</v>
      </c>
      <c r="D32" s="38">
        <v>0.1</v>
      </c>
      <c r="E32" s="52" t="s">
        <v>134</v>
      </c>
      <c r="F32" s="52" t="s">
        <v>134</v>
      </c>
      <c r="G32" s="38">
        <v>0</v>
      </c>
      <c r="H32" s="52" t="s">
        <v>134</v>
      </c>
      <c r="I32" s="3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0.04</v>
      </c>
      <c r="E33" s="52" t="s">
        <v>134</v>
      </c>
      <c r="F33" s="52" t="s">
        <v>134</v>
      </c>
      <c r="G33" s="38">
        <v>0.4</v>
      </c>
      <c r="H33" s="52" t="s">
        <v>134</v>
      </c>
      <c r="I33" s="38">
        <v>0</v>
      </c>
    </row>
    <row r="34" spans="1:9" ht="38.25">
      <c r="A34" s="63" t="s">
        <v>12</v>
      </c>
      <c r="B34" s="51">
        <f>B35+B37+B38+B39+B40+B41+B36</f>
        <v>41701.4</v>
      </c>
      <c r="C34" s="51">
        <f>C35+C37+C38+C39+C40+C41+C36</f>
        <v>37529.61</v>
      </c>
      <c r="D34" s="51">
        <f>D35+D37+D38+D39+D40+D41+D36</f>
        <v>38531.67999999999</v>
      </c>
      <c r="E34" s="52">
        <f>$D:$D/$B:$B*100</f>
        <v>92.39900818677549</v>
      </c>
      <c r="F34" s="52">
        <f>$D:$D/$C:$C*100</f>
        <v>102.67007837278351</v>
      </c>
      <c r="G34" s="51">
        <f>SUM(G35:G41)</f>
        <v>39913.42</v>
      </c>
      <c r="H34" s="52">
        <f>$D:$D/$G:$G*100</f>
        <v>96.53815684048121</v>
      </c>
      <c r="I34" s="51">
        <f>I35+I37+I38+I39+I40+I41+I36</f>
        <v>2626.41</v>
      </c>
    </row>
    <row r="35" spans="1:9" ht="76.5" customHeight="1" hidden="1">
      <c r="A35" s="59" t="s">
        <v>141</v>
      </c>
      <c r="B35" s="38">
        <v>0</v>
      </c>
      <c r="C35" s="38">
        <v>0</v>
      </c>
      <c r="D35" s="38">
        <v>0</v>
      </c>
      <c r="E35" s="52" t="s">
        <v>134</v>
      </c>
      <c r="F35" s="52" t="s">
        <v>134</v>
      </c>
      <c r="G35" s="38">
        <v>1180.01</v>
      </c>
      <c r="H35" s="52">
        <f>$D:$D/$G:$G*100</f>
        <v>0</v>
      </c>
      <c r="I35" s="38">
        <v>0</v>
      </c>
    </row>
    <row r="36" spans="1:9" ht="84" customHeight="1">
      <c r="A36" s="59" t="s">
        <v>101</v>
      </c>
      <c r="B36" s="38">
        <v>23058</v>
      </c>
      <c r="C36" s="38">
        <v>20900</v>
      </c>
      <c r="D36" s="38">
        <v>21069.1</v>
      </c>
      <c r="E36" s="52">
        <f>$D:$D/$B:$B*100</f>
        <v>91.37436030878654</v>
      </c>
      <c r="F36" s="52">
        <f>$D:$D/$C:$C*100</f>
        <v>100.8090909090909</v>
      </c>
      <c r="G36" s="38">
        <v>0</v>
      </c>
      <c r="H36" s="52" t="s">
        <v>134</v>
      </c>
      <c r="I36" s="38">
        <v>1048.71</v>
      </c>
    </row>
    <row r="37" spans="1:9" ht="81.75" customHeight="1">
      <c r="A37" s="59" t="s">
        <v>125</v>
      </c>
      <c r="B37" s="38">
        <v>3.7</v>
      </c>
      <c r="C37" s="38">
        <v>3.71</v>
      </c>
      <c r="D37" s="38">
        <v>2.91</v>
      </c>
      <c r="E37" s="52">
        <f>$D:$D/$B:$B*100</f>
        <v>78.64864864864865</v>
      </c>
      <c r="F37" s="52" t="s">
        <v>134</v>
      </c>
      <c r="G37" s="38">
        <v>20879.93</v>
      </c>
      <c r="H37" s="52" t="s">
        <v>134</v>
      </c>
      <c r="I37" s="38">
        <v>0</v>
      </c>
    </row>
    <row r="38" spans="1:9" ht="76.5">
      <c r="A38" s="59" t="s">
        <v>102</v>
      </c>
      <c r="B38" s="38">
        <v>24.86</v>
      </c>
      <c r="C38" s="38">
        <v>24.86</v>
      </c>
      <c r="D38" s="38">
        <v>30.64</v>
      </c>
      <c r="E38" s="52" t="s">
        <v>134</v>
      </c>
      <c r="F38" s="52" t="s">
        <v>134</v>
      </c>
      <c r="G38" s="38">
        <v>15344.99</v>
      </c>
      <c r="H38" s="52">
        <f>$D:$D/$G:$G*100</f>
        <v>0.1996742910878404</v>
      </c>
      <c r="I38" s="38">
        <v>1.89</v>
      </c>
    </row>
    <row r="39" spans="1:9" ht="38.25">
      <c r="A39" s="59" t="s">
        <v>126</v>
      </c>
      <c r="B39" s="38">
        <v>14870.6</v>
      </c>
      <c r="C39" s="38">
        <v>12988</v>
      </c>
      <c r="D39" s="38">
        <v>13750.85</v>
      </c>
      <c r="E39" s="52">
        <f aca="true" t="shared" si="3" ref="E39:E45">$D:$D/$B:$B*100</f>
        <v>92.47004155851143</v>
      </c>
      <c r="F39" s="52">
        <f>$D:$D/$C:$C*100</f>
        <v>105.87349861410533</v>
      </c>
      <c r="G39" s="38">
        <v>0</v>
      </c>
      <c r="H39" s="52" t="s">
        <v>134</v>
      </c>
      <c r="I39" s="38">
        <v>1285.58</v>
      </c>
    </row>
    <row r="40" spans="1:9" ht="51">
      <c r="A40" s="59" t="s">
        <v>103</v>
      </c>
      <c r="B40" s="38">
        <v>978.75</v>
      </c>
      <c r="C40" s="38">
        <v>978.75</v>
      </c>
      <c r="D40" s="38">
        <v>978.75</v>
      </c>
      <c r="E40" s="52">
        <f t="shared" si="3"/>
        <v>100</v>
      </c>
      <c r="F40" s="52" t="s">
        <v>134</v>
      </c>
      <c r="G40" s="38">
        <v>865.95</v>
      </c>
      <c r="H40" s="52">
        <f aca="true" t="shared" si="4" ref="H40:H51">$D:$D/$G:$G*100</f>
        <v>113.02615624458687</v>
      </c>
      <c r="I40" s="38">
        <v>0</v>
      </c>
    </row>
    <row r="41" spans="1:9" ht="76.5">
      <c r="A41" s="64" t="s">
        <v>120</v>
      </c>
      <c r="B41" s="38">
        <v>2765.49</v>
      </c>
      <c r="C41" s="38">
        <v>2634.29</v>
      </c>
      <c r="D41" s="38">
        <v>2699.43</v>
      </c>
      <c r="E41" s="52">
        <f t="shared" si="3"/>
        <v>97.6112732282525</v>
      </c>
      <c r="F41" s="52">
        <f>$D:$D/$C:$C*100</f>
        <v>102.47277254971927</v>
      </c>
      <c r="G41" s="38">
        <v>1642.54</v>
      </c>
      <c r="H41" s="52">
        <f t="shared" si="4"/>
        <v>164.34485613744565</v>
      </c>
      <c r="I41" s="38">
        <v>290.23</v>
      </c>
    </row>
    <row r="42" spans="1:9" ht="25.5">
      <c r="A42" s="56" t="s">
        <v>13</v>
      </c>
      <c r="B42" s="41">
        <v>967.1</v>
      </c>
      <c r="C42" s="41">
        <v>855.3</v>
      </c>
      <c r="D42" s="41">
        <v>460.36</v>
      </c>
      <c r="E42" s="52">
        <f t="shared" si="3"/>
        <v>47.60210939923483</v>
      </c>
      <c r="F42" s="52">
        <f>$D:$D/$C:$C*100</f>
        <v>53.82438910323864</v>
      </c>
      <c r="G42" s="41">
        <v>774.06</v>
      </c>
      <c r="H42" s="52">
        <f t="shared" si="4"/>
        <v>59.473425832622794</v>
      </c>
      <c r="I42" s="41">
        <v>30.86</v>
      </c>
    </row>
    <row r="43" spans="1:9" ht="25.5">
      <c r="A43" s="56" t="s">
        <v>108</v>
      </c>
      <c r="B43" s="41">
        <v>5964.49</v>
      </c>
      <c r="C43" s="41">
        <v>5670.17</v>
      </c>
      <c r="D43" s="41">
        <v>5986.54</v>
      </c>
      <c r="E43" s="52">
        <f t="shared" si="3"/>
        <v>100.36968793643715</v>
      </c>
      <c r="F43" s="52">
        <f>$D:$D/$C:$C*100</f>
        <v>105.57955052494017</v>
      </c>
      <c r="G43" s="41">
        <v>6020.61</v>
      </c>
      <c r="H43" s="52">
        <f t="shared" si="4"/>
        <v>99.4341104971091</v>
      </c>
      <c r="I43" s="41">
        <v>182.59</v>
      </c>
    </row>
    <row r="44" spans="1:9" ht="25.5">
      <c r="A44" s="63" t="s">
        <v>14</v>
      </c>
      <c r="B44" s="51">
        <f>B45+B46+B47</f>
        <v>8015.84</v>
      </c>
      <c r="C44" s="51">
        <f>C45+C46+C47</f>
        <v>7574.99</v>
      </c>
      <c r="D44" s="51">
        <f>D45+D46+D47</f>
        <v>6839.35</v>
      </c>
      <c r="E44" s="52">
        <f t="shared" si="3"/>
        <v>85.32293558753669</v>
      </c>
      <c r="F44" s="52">
        <f>$D:$D/$C:$C*100</f>
        <v>90.28856803771359</v>
      </c>
      <c r="G44" s="51">
        <f>G45+G46+G47</f>
        <v>3197.08</v>
      </c>
      <c r="H44" s="52">
        <f t="shared" si="4"/>
        <v>213.92489396574373</v>
      </c>
      <c r="I44" s="51">
        <f>I45+I46+I47</f>
        <v>279.35</v>
      </c>
    </row>
    <row r="45" spans="1:9" ht="14.25" customHeight="1">
      <c r="A45" s="59" t="s">
        <v>105</v>
      </c>
      <c r="B45" s="38">
        <v>19.52</v>
      </c>
      <c r="C45" s="38">
        <v>19.51</v>
      </c>
      <c r="D45" s="38">
        <v>19.52</v>
      </c>
      <c r="E45" s="52">
        <f t="shared" si="3"/>
        <v>100</v>
      </c>
      <c r="F45" s="52">
        <f>$D:$D/$C:$C*100</f>
        <v>100.0512557662737</v>
      </c>
      <c r="G45" s="38">
        <v>95.89</v>
      </c>
      <c r="H45" s="52">
        <f t="shared" si="4"/>
        <v>20.356658671394307</v>
      </c>
      <c r="I45" s="38">
        <v>0</v>
      </c>
    </row>
    <row r="46" spans="1:9" ht="76.5">
      <c r="A46" s="59" t="s">
        <v>106</v>
      </c>
      <c r="B46" s="38">
        <v>2645.08</v>
      </c>
      <c r="C46" s="38">
        <v>2204.24</v>
      </c>
      <c r="D46" s="38">
        <v>1178.65</v>
      </c>
      <c r="E46" s="52" t="s">
        <v>134</v>
      </c>
      <c r="F46" s="52" t="s">
        <v>134</v>
      </c>
      <c r="G46" s="38">
        <v>322.45</v>
      </c>
      <c r="H46" s="52">
        <f t="shared" si="4"/>
        <v>365.52953946348276</v>
      </c>
      <c r="I46" s="38">
        <v>12.67</v>
      </c>
    </row>
    <row r="47" spans="1:9" ht="12.75">
      <c r="A47" s="64" t="s">
        <v>104</v>
      </c>
      <c r="B47" s="38">
        <v>5351.24</v>
      </c>
      <c r="C47" s="38">
        <v>5351.24</v>
      </c>
      <c r="D47" s="38">
        <v>5641.18</v>
      </c>
      <c r="E47" s="52">
        <f aca="true" t="shared" si="5" ref="E47:E52">$D:$D/$B:$B*100</f>
        <v>105.41818344906977</v>
      </c>
      <c r="F47" s="52">
        <f>$D:$D/$C:$C*100</f>
        <v>105.41818344906977</v>
      </c>
      <c r="G47" s="38">
        <v>2778.74</v>
      </c>
      <c r="H47" s="52">
        <f t="shared" si="4"/>
        <v>203.0121565889576</v>
      </c>
      <c r="I47" s="38">
        <v>266.68</v>
      </c>
    </row>
    <row r="48" spans="1:9" ht="12.75">
      <c r="A48" s="56" t="s">
        <v>15</v>
      </c>
      <c r="B48" s="51">
        <f>B49+B50+B51+B54+B55+B56+B58+B60+B61+B63+B64+B52+B53+B62</f>
        <v>10228.81</v>
      </c>
      <c r="C48" s="51">
        <f>SUM(C49:C64)</f>
        <v>9044.059999999998</v>
      </c>
      <c r="D48" s="51">
        <f>SUM(D49:D64)</f>
        <v>10534.25</v>
      </c>
      <c r="E48" s="52">
        <f t="shared" si="5"/>
        <v>102.98607560410254</v>
      </c>
      <c r="F48" s="52">
        <f>$D:$D/$C:$C*100</f>
        <v>116.4770025851222</v>
      </c>
      <c r="G48" s="51">
        <f>G49+G50+G51+G54+G55+G56+G58+G60+G61+G63+G64+G52+G53+G62</f>
        <v>9570.869999999997</v>
      </c>
      <c r="H48" s="52">
        <f t="shared" si="4"/>
        <v>110.06575159833957</v>
      </c>
      <c r="I48" s="51">
        <f>SUM(I49:I64)</f>
        <v>565.49</v>
      </c>
    </row>
    <row r="49" spans="1:9" ht="25.5">
      <c r="A49" s="59" t="s">
        <v>16</v>
      </c>
      <c r="B49" s="38">
        <v>228</v>
      </c>
      <c r="C49" s="38">
        <v>173</v>
      </c>
      <c r="D49" s="38">
        <v>175.3</v>
      </c>
      <c r="E49" s="52">
        <f t="shared" si="5"/>
        <v>76.8859649122807</v>
      </c>
      <c r="F49" s="52">
        <f>$D:$D/$C:$C*100</f>
        <v>101.32947976878613</v>
      </c>
      <c r="G49" s="38">
        <v>246.97</v>
      </c>
      <c r="H49" s="52">
        <f t="shared" si="4"/>
        <v>70.98028100579018</v>
      </c>
      <c r="I49" s="38">
        <v>30.05</v>
      </c>
    </row>
    <row r="50" spans="1:9" ht="52.5" customHeight="1">
      <c r="A50" s="59" t="s">
        <v>118</v>
      </c>
      <c r="B50" s="38">
        <v>400</v>
      </c>
      <c r="C50" s="38">
        <v>160</v>
      </c>
      <c r="D50" s="38">
        <v>164</v>
      </c>
      <c r="E50" s="52">
        <f t="shared" si="5"/>
        <v>41</v>
      </c>
      <c r="F50" s="52">
        <f>$D:$D/$C:$C*100</f>
        <v>102.49999999999999</v>
      </c>
      <c r="G50" s="38">
        <v>350.1</v>
      </c>
      <c r="H50" s="52">
        <f t="shared" si="4"/>
        <v>46.84375892602113</v>
      </c>
      <c r="I50" s="38">
        <v>40</v>
      </c>
    </row>
    <row r="51" spans="1:9" ht="63.75">
      <c r="A51" s="59" t="s">
        <v>116</v>
      </c>
      <c r="B51" s="38">
        <v>75</v>
      </c>
      <c r="C51" s="38">
        <v>136</v>
      </c>
      <c r="D51" s="38">
        <v>527.36</v>
      </c>
      <c r="E51" s="52">
        <f t="shared" si="5"/>
        <v>703.1466666666666</v>
      </c>
      <c r="F51" s="52">
        <f>$D:$D/$C:$C*100</f>
        <v>387.764705882353</v>
      </c>
      <c r="G51" s="38">
        <v>76.93</v>
      </c>
      <c r="H51" s="52">
        <f t="shared" si="4"/>
        <v>685.506304432601</v>
      </c>
      <c r="I51" s="38">
        <v>14.68</v>
      </c>
    </row>
    <row r="52" spans="1:9" ht="38.25">
      <c r="A52" s="59" t="s">
        <v>135</v>
      </c>
      <c r="B52" s="38">
        <v>20</v>
      </c>
      <c r="C52" s="38">
        <v>20</v>
      </c>
      <c r="D52" s="38">
        <v>0</v>
      </c>
      <c r="E52" s="52">
        <f t="shared" si="5"/>
        <v>0</v>
      </c>
      <c r="F52" s="52" t="s">
        <v>134</v>
      </c>
      <c r="G52" s="38">
        <v>20</v>
      </c>
      <c r="H52" s="52" t="s">
        <v>134</v>
      </c>
      <c r="I52" s="38">
        <v>0</v>
      </c>
    </row>
    <row r="53" spans="1:9" ht="51">
      <c r="A53" s="59" t="s">
        <v>136</v>
      </c>
      <c r="B53" s="38">
        <v>46.85</v>
      </c>
      <c r="C53" s="38">
        <v>46.85</v>
      </c>
      <c r="D53" s="38">
        <v>46.5</v>
      </c>
      <c r="E53" s="52" t="s">
        <v>134</v>
      </c>
      <c r="F53" s="52" t="s">
        <v>134</v>
      </c>
      <c r="G53" s="38">
        <v>17.4</v>
      </c>
      <c r="H53" s="52">
        <f>$D:$D/$G:$G*100</f>
        <v>267.2413793103448</v>
      </c>
      <c r="I53" s="38">
        <v>0</v>
      </c>
    </row>
    <row r="54" spans="1:9" ht="38.25">
      <c r="A54" s="59" t="s">
        <v>17</v>
      </c>
      <c r="B54" s="38">
        <v>1366</v>
      </c>
      <c r="C54" s="38">
        <v>1646</v>
      </c>
      <c r="D54" s="38">
        <v>1732.65</v>
      </c>
      <c r="E54" s="52">
        <f>$D:$D/$B:$B*100</f>
        <v>126.84114202049781</v>
      </c>
      <c r="F54" s="52">
        <f>$D:$D/$C:$C*100</f>
        <v>105.26427703523696</v>
      </c>
      <c r="G54" s="38">
        <v>1461.28</v>
      </c>
      <c r="H54" s="52">
        <f>$D:$D/$G:$G*100</f>
        <v>118.57070513522392</v>
      </c>
      <c r="I54" s="38">
        <v>68</v>
      </c>
    </row>
    <row r="55" spans="1:9" ht="29.25" customHeight="1">
      <c r="A55" s="59" t="s">
        <v>18</v>
      </c>
      <c r="B55" s="38">
        <v>2387</v>
      </c>
      <c r="C55" s="38">
        <v>3100.3</v>
      </c>
      <c r="D55" s="38">
        <v>3855.43</v>
      </c>
      <c r="E55" s="52">
        <f>$D:$D/$B:$B*100</f>
        <v>161.51780477586928</v>
      </c>
      <c r="F55" s="52">
        <f>$D:$D/$C:$C*100</f>
        <v>124.35667516046833</v>
      </c>
      <c r="G55" s="38">
        <v>2069.86</v>
      </c>
      <c r="H55" s="52">
        <f>$D:$D/$G:$G*100</f>
        <v>186.26525465490417</v>
      </c>
      <c r="I55" s="38">
        <v>205</v>
      </c>
    </row>
    <row r="56" spans="1:9" ht="38.25" customHeight="1">
      <c r="A56" s="59" t="s">
        <v>19</v>
      </c>
      <c r="B56" s="38">
        <v>530</v>
      </c>
      <c r="C56" s="38">
        <v>180</v>
      </c>
      <c r="D56" s="38">
        <v>30.73</v>
      </c>
      <c r="E56" s="52">
        <f>$D:$D/$B:$B*100</f>
        <v>5.7981132075471695</v>
      </c>
      <c r="F56" s="52">
        <f>$D:$D/$C:$C*100</f>
        <v>17.072222222222223</v>
      </c>
      <c r="G56" s="38">
        <v>455.5</v>
      </c>
      <c r="H56" s="52">
        <f>$D:$D/$G:$G*100</f>
        <v>6.746432491767289</v>
      </c>
      <c r="I56" s="38">
        <v>0</v>
      </c>
    </row>
    <row r="57" spans="1:9" ht="43.5" customHeight="1">
      <c r="A57" s="59" t="s">
        <v>146</v>
      </c>
      <c r="B57" s="38">
        <v>0</v>
      </c>
      <c r="C57" s="38">
        <v>0</v>
      </c>
      <c r="D57" s="38">
        <v>1.18</v>
      </c>
      <c r="E57" s="52" t="s">
        <v>133</v>
      </c>
      <c r="F57" s="52" t="s">
        <v>133</v>
      </c>
      <c r="G57" s="38">
        <v>0</v>
      </c>
      <c r="H57" s="52" t="s">
        <v>133</v>
      </c>
      <c r="I57" s="38">
        <v>1.18</v>
      </c>
    </row>
    <row r="58" spans="1:9" ht="40.5" customHeight="1">
      <c r="A58" s="59" t="s">
        <v>20</v>
      </c>
      <c r="B58" s="38">
        <v>33.7</v>
      </c>
      <c r="C58" s="38">
        <v>70</v>
      </c>
      <c r="D58" s="38">
        <v>70</v>
      </c>
      <c r="E58" s="52">
        <f>$D:$D/$B:$B*100</f>
        <v>207.71513353115725</v>
      </c>
      <c r="F58" s="52" t="s">
        <v>134</v>
      </c>
      <c r="G58" s="38">
        <v>33.7</v>
      </c>
      <c r="H58" s="52" t="s">
        <v>134</v>
      </c>
      <c r="I58" s="38">
        <v>0</v>
      </c>
    </row>
    <row r="59" spans="1:9" ht="51">
      <c r="A59" s="59" t="s">
        <v>117</v>
      </c>
      <c r="B59" s="38">
        <v>0</v>
      </c>
      <c r="C59" s="38">
        <v>0</v>
      </c>
      <c r="D59" s="38">
        <v>0</v>
      </c>
      <c r="E59" s="52" t="s">
        <v>134</v>
      </c>
      <c r="F59" s="52" t="s">
        <v>134</v>
      </c>
      <c r="G59" s="38">
        <v>0</v>
      </c>
      <c r="H59" s="52" t="s">
        <v>134</v>
      </c>
      <c r="I59" s="38">
        <v>0</v>
      </c>
    </row>
    <row r="60" spans="1:9" ht="63.75">
      <c r="A60" s="59" t="s">
        <v>107</v>
      </c>
      <c r="B60" s="38">
        <v>6.74</v>
      </c>
      <c r="C60" s="38">
        <v>5.62</v>
      </c>
      <c r="D60" s="38">
        <v>2.06</v>
      </c>
      <c r="E60" s="52">
        <f>$D:$D/$B:$B*100</f>
        <v>30.56379821958457</v>
      </c>
      <c r="F60" s="52">
        <f>$D:$D/$C:$C*100</f>
        <v>36.654804270462634</v>
      </c>
      <c r="G60" s="38">
        <v>11.96</v>
      </c>
      <c r="H60" s="52">
        <f>$D:$D/$G:$G*100</f>
        <v>17.224080267558527</v>
      </c>
      <c r="I60" s="38">
        <v>0.8</v>
      </c>
    </row>
    <row r="61" spans="1:9" ht="76.5">
      <c r="A61" s="59" t="s">
        <v>121</v>
      </c>
      <c r="B61" s="38">
        <v>1910.1</v>
      </c>
      <c r="C61" s="38">
        <v>1340.1</v>
      </c>
      <c r="D61" s="38">
        <v>1353.45</v>
      </c>
      <c r="E61" s="52">
        <f>$D:$D/$B:$B*100</f>
        <v>70.85754672530234</v>
      </c>
      <c r="F61" s="52">
        <f>$D:$D/$C:$C*100</f>
        <v>100.99619431385717</v>
      </c>
      <c r="G61" s="38">
        <v>1969.32</v>
      </c>
      <c r="H61" s="52">
        <f>$D:$D/$G:$G*100</f>
        <v>68.72676863079641</v>
      </c>
      <c r="I61" s="38">
        <v>35.98</v>
      </c>
    </row>
    <row r="62" spans="1:9" ht="76.5">
      <c r="A62" s="59" t="s">
        <v>138</v>
      </c>
      <c r="B62" s="38">
        <v>40.49</v>
      </c>
      <c r="C62" s="38">
        <v>40.49</v>
      </c>
      <c r="D62" s="38">
        <v>414.55</v>
      </c>
      <c r="E62" s="52" t="s">
        <v>134</v>
      </c>
      <c r="F62" s="52" t="s">
        <v>134</v>
      </c>
      <c r="G62" s="38">
        <v>0</v>
      </c>
      <c r="H62" s="52" t="s">
        <v>134</v>
      </c>
      <c r="I62" s="38">
        <v>0</v>
      </c>
    </row>
    <row r="63" spans="1:9" ht="63.75">
      <c r="A63" s="59" t="s">
        <v>86</v>
      </c>
      <c r="B63" s="38">
        <v>100</v>
      </c>
      <c r="C63" s="38">
        <v>40</v>
      </c>
      <c r="D63" s="38">
        <v>52.66</v>
      </c>
      <c r="E63" s="52">
        <f>$D:$D/$B:$B*100</f>
        <v>52.66</v>
      </c>
      <c r="F63" s="52">
        <f>$D:$D/$C:$C*100</f>
        <v>131.65</v>
      </c>
      <c r="G63" s="38">
        <v>98.48</v>
      </c>
      <c r="H63" s="52">
        <f aca="true" t="shared" si="6" ref="H63:H71">$D:$D/$G:$G*100</f>
        <v>53.472786352558884</v>
      </c>
      <c r="I63" s="38">
        <v>10.8</v>
      </c>
    </row>
    <row r="64" spans="1:9" ht="38.25">
      <c r="A64" s="59" t="s">
        <v>21</v>
      </c>
      <c r="B64" s="38">
        <v>3084.93</v>
      </c>
      <c r="C64" s="38">
        <v>2085.7</v>
      </c>
      <c r="D64" s="38">
        <v>2108.38</v>
      </c>
      <c r="E64" s="52">
        <f>$D:$D/$B:$B*100</f>
        <v>68.34450052351269</v>
      </c>
      <c r="F64" s="52">
        <f>$D:$D/$C:$C*100</f>
        <v>101.08740470825144</v>
      </c>
      <c r="G64" s="38">
        <v>2759.37</v>
      </c>
      <c r="H64" s="52">
        <f t="shared" si="6"/>
        <v>76.40802067138515</v>
      </c>
      <c r="I64" s="38">
        <v>159</v>
      </c>
    </row>
    <row r="65" spans="1:9" ht="12.75">
      <c r="A65" s="55" t="s">
        <v>22</v>
      </c>
      <c r="B65" s="41">
        <v>0</v>
      </c>
      <c r="C65" s="41">
        <v>0</v>
      </c>
      <c r="D65" s="41">
        <v>36.68</v>
      </c>
      <c r="E65" s="52" t="s">
        <v>134</v>
      </c>
      <c r="F65" s="52" t="s">
        <v>134</v>
      </c>
      <c r="G65" s="41">
        <v>482.8</v>
      </c>
      <c r="H65" s="52">
        <f t="shared" si="6"/>
        <v>7.597348798674399</v>
      </c>
      <c r="I65" s="41">
        <v>-1</v>
      </c>
    </row>
    <row r="66" spans="1:9" ht="12.75">
      <c r="A66" s="63" t="s">
        <v>23</v>
      </c>
      <c r="B66" s="51">
        <f>B8+B15+B20+B24+B27+B31+B34+B42+B43+B44+B65+B48</f>
        <v>417744.88999999996</v>
      </c>
      <c r="C66" s="51">
        <f>C8+C15+C20+C24+C27+C31+C34+C42+C43+C44+C65+C48</f>
        <v>364302.7299999999</v>
      </c>
      <c r="D66" s="51">
        <f>D8+D15+D20+D24+D27+D31+D34+D42+D43+D44+D65+D48</f>
        <v>353723.27999999997</v>
      </c>
      <c r="E66" s="52">
        <f aca="true" t="shared" si="7" ref="E66:E71">$D:$D/$B:$B*100</f>
        <v>84.67447202047164</v>
      </c>
      <c r="F66" s="52">
        <f aca="true" t="shared" si="8" ref="F66:F71">$D:$D/$C:$C*100</f>
        <v>97.09597290143833</v>
      </c>
      <c r="G66" s="51">
        <f>G8+G15+G20+G24+G27+G31+G34+G42+G43+G44+G65+G48</f>
        <v>331304.08</v>
      </c>
      <c r="H66" s="52">
        <f t="shared" si="6"/>
        <v>106.76695560163338</v>
      </c>
      <c r="I66" s="51">
        <f>I8+I15+I20+I24+I27+I31+I34+I42+I43+I44+I65+I48</f>
        <v>34939.06999999999</v>
      </c>
    </row>
    <row r="67" spans="1:9" ht="12.75">
      <c r="A67" s="63" t="s">
        <v>24</v>
      </c>
      <c r="B67" s="51">
        <f>B68+B73+B72</f>
        <v>1713607.39</v>
      </c>
      <c r="C67" s="51">
        <f>C68+C73+C72</f>
        <v>1374837.12</v>
      </c>
      <c r="D67" s="51">
        <f>D68+D73+D72</f>
        <v>1374621.49</v>
      </c>
      <c r="E67" s="52">
        <f t="shared" si="7"/>
        <v>80.21799497491664</v>
      </c>
      <c r="F67" s="52">
        <f t="shared" si="8"/>
        <v>99.98431596027898</v>
      </c>
      <c r="G67" s="51">
        <f>G68+G73+G72</f>
        <v>1277930.6</v>
      </c>
      <c r="H67" s="52">
        <f t="shared" si="6"/>
        <v>107.56620821193263</v>
      </c>
      <c r="I67" s="51">
        <f>I68+I73+I72</f>
        <v>151584.75</v>
      </c>
    </row>
    <row r="68" spans="1:9" ht="25.5">
      <c r="A68" s="63" t="s">
        <v>25</v>
      </c>
      <c r="B68" s="51">
        <f>B69+B70+B71</f>
        <v>1716585.3599999999</v>
      </c>
      <c r="C68" s="51">
        <f>C69+C70+C71</f>
        <v>1377815.09</v>
      </c>
      <c r="D68" s="51">
        <f>D69+D70+D71</f>
        <v>1377749.51</v>
      </c>
      <c r="E68" s="52">
        <f t="shared" si="7"/>
        <v>80.26105442260094</v>
      </c>
      <c r="F68" s="52">
        <f t="shared" si="8"/>
        <v>99.99524029019017</v>
      </c>
      <c r="G68" s="51">
        <f>G69+G70+G71</f>
        <v>1278190.1</v>
      </c>
      <c r="H68" s="52">
        <f t="shared" si="6"/>
        <v>107.78909256142728</v>
      </c>
      <c r="I68" s="51">
        <f>I69+I70+I71</f>
        <v>151598.75</v>
      </c>
    </row>
    <row r="69" spans="1:9" ht="12.75">
      <c r="A69" s="59" t="s">
        <v>130</v>
      </c>
      <c r="B69" s="38">
        <v>337935.9</v>
      </c>
      <c r="C69" s="38">
        <v>298254.20000000007</v>
      </c>
      <c r="D69" s="38">
        <v>298254.2</v>
      </c>
      <c r="E69" s="52">
        <f t="shared" si="7"/>
        <v>88.25762518868223</v>
      </c>
      <c r="F69" s="52">
        <f t="shared" si="8"/>
        <v>99.99999999999997</v>
      </c>
      <c r="G69" s="38">
        <v>301301.3</v>
      </c>
      <c r="H69" s="52">
        <f t="shared" si="6"/>
        <v>98.98868673981825</v>
      </c>
      <c r="I69" s="38">
        <v>14900</v>
      </c>
    </row>
    <row r="70" spans="1:9" ht="12.75">
      <c r="A70" s="59" t="s">
        <v>131</v>
      </c>
      <c r="B70" s="38">
        <v>394096.8</v>
      </c>
      <c r="C70" s="38">
        <v>240960.74</v>
      </c>
      <c r="D70" s="38">
        <v>240895.16</v>
      </c>
      <c r="E70" s="52">
        <f t="shared" si="7"/>
        <v>61.12588582297548</v>
      </c>
      <c r="F70" s="52">
        <f t="shared" si="8"/>
        <v>99.97278394812366</v>
      </c>
      <c r="G70" s="38">
        <v>193786.1</v>
      </c>
      <c r="H70" s="52">
        <f t="shared" si="6"/>
        <v>124.30982407922961</v>
      </c>
      <c r="I70" s="38">
        <v>58080.79</v>
      </c>
    </row>
    <row r="71" spans="1:9" ht="12.75">
      <c r="A71" s="59" t="s">
        <v>132</v>
      </c>
      <c r="B71" s="38">
        <v>984552.66</v>
      </c>
      <c r="C71" s="38">
        <v>838600.15</v>
      </c>
      <c r="D71" s="38">
        <v>838600.15</v>
      </c>
      <c r="E71" s="52">
        <f t="shared" si="7"/>
        <v>85.17575382915527</v>
      </c>
      <c r="F71" s="52">
        <f t="shared" si="8"/>
        <v>100</v>
      </c>
      <c r="G71" s="38">
        <v>783102.7</v>
      </c>
      <c r="H71" s="52">
        <f t="shared" si="6"/>
        <v>107.0868674057694</v>
      </c>
      <c r="I71" s="38">
        <v>78617.96</v>
      </c>
    </row>
    <row r="72" spans="1:9" ht="12.75" hidden="1">
      <c r="A72" s="63" t="s">
        <v>139</v>
      </c>
      <c r="B72" s="38">
        <v>0</v>
      </c>
      <c r="C72" s="38">
        <v>0</v>
      </c>
      <c r="D72" s="38">
        <v>0</v>
      </c>
      <c r="E72" s="52" t="s">
        <v>134</v>
      </c>
      <c r="F72" s="52" t="s">
        <v>134</v>
      </c>
      <c r="G72" s="38">
        <v>0</v>
      </c>
      <c r="H72" s="52" t="s">
        <v>134</v>
      </c>
      <c r="I72" s="38">
        <v>0</v>
      </c>
    </row>
    <row r="73" spans="1:9" ht="25.5">
      <c r="A73" s="63" t="s">
        <v>27</v>
      </c>
      <c r="B73" s="41">
        <v>-2977.97</v>
      </c>
      <c r="C73" s="41">
        <v>-2977.97</v>
      </c>
      <c r="D73" s="41">
        <v>-3128.02</v>
      </c>
      <c r="E73" s="52" t="s">
        <v>134</v>
      </c>
      <c r="F73" s="52" t="s">
        <v>134</v>
      </c>
      <c r="G73" s="41">
        <v>-259.5</v>
      </c>
      <c r="H73" s="52">
        <f>$D:$D/$G:$G*100</f>
        <v>1205.402697495183</v>
      </c>
      <c r="I73" s="41">
        <v>-14</v>
      </c>
    </row>
    <row r="74" spans="1:9" ht="12.75">
      <c r="A74" s="55" t="s">
        <v>26</v>
      </c>
      <c r="B74" s="51">
        <f>B67+B66</f>
        <v>2131352.28</v>
      </c>
      <c r="C74" s="51">
        <f>C67+C66</f>
        <v>1739139.85</v>
      </c>
      <c r="D74" s="51">
        <f>D67+D66</f>
        <v>1728344.77</v>
      </c>
      <c r="E74" s="52">
        <f>$D:$D/$B:$B*100</f>
        <v>81.09146414782263</v>
      </c>
      <c r="F74" s="52">
        <f>$D:$D/$C:$C*100</f>
        <v>99.379286260389</v>
      </c>
      <c r="G74" s="51">
        <f>G67+G66</f>
        <v>1609234.6800000002</v>
      </c>
      <c r="H74" s="52">
        <f>$D:$D/$G:$G*100</f>
        <v>107.40166064529507</v>
      </c>
      <c r="I74" s="51">
        <f>I67+I66</f>
        <v>186523.82</v>
      </c>
    </row>
    <row r="75" spans="1:9" ht="12.75">
      <c r="A75" s="59"/>
      <c r="B75" s="38"/>
      <c r="C75" s="38"/>
      <c r="D75" s="38"/>
      <c r="E75" s="52"/>
      <c r="F75" s="52"/>
      <c r="G75" s="38"/>
      <c r="H75" s="52"/>
      <c r="I75" s="38"/>
    </row>
    <row r="76" spans="1:9" ht="12.75">
      <c r="A76" s="55" t="s">
        <v>22</v>
      </c>
      <c r="B76" s="41">
        <v>0</v>
      </c>
      <c r="C76" s="41">
        <v>0</v>
      </c>
      <c r="D76" s="41">
        <v>37.69</v>
      </c>
      <c r="E76" s="52" t="s">
        <v>134</v>
      </c>
      <c r="F76" s="52" t="s">
        <v>134</v>
      </c>
      <c r="G76" s="41">
        <v>279.1</v>
      </c>
      <c r="H76" s="52">
        <f aca="true" t="shared" si="9" ref="H76:H82">$D:$D/$G:$G*100</f>
        <v>13.504120386958077</v>
      </c>
      <c r="I76" s="41">
        <v>-3</v>
      </c>
    </row>
    <row r="77" spans="1:9" ht="12.75">
      <c r="A77" s="63" t="s">
        <v>23</v>
      </c>
      <c r="B77" s="51">
        <f>B8+B15+B20+B24+B27+B31+B34+B42+B43+B44+B76+B48</f>
        <v>417744.88999999996</v>
      </c>
      <c r="C77" s="51">
        <f>C8+C15+C20+C24+C27+C31+C34+C42+C43+C44+C76+C48</f>
        <v>364302.7299999999</v>
      </c>
      <c r="D77" s="51">
        <f>D8+D15+D20+D24+D27+D31+D34+D42+D43+D44+D76+D48</f>
        <v>353724.29</v>
      </c>
      <c r="E77" s="52">
        <f aca="true" t="shared" si="10" ref="E77:E82">$D:$D/$B:$B*100</f>
        <v>84.67471379482345</v>
      </c>
      <c r="F77" s="52">
        <f aca="true" t="shared" si="11" ref="F77:F82">$D:$D/$C:$C*100</f>
        <v>97.09625014339038</v>
      </c>
      <c r="G77" s="51">
        <f>G8+G15+G20+G24+G27+G31+G34+G42+G43+G44+G76+G48</f>
        <v>331100.38</v>
      </c>
      <c r="H77" s="52">
        <f t="shared" si="9"/>
        <v>106.8329459482952</v>
      </c>
      <c r="I77" s="51">
        <f>I8+I15+I20+I24+I27+I31+I34+I42+I43+I44+I76+I48</f>
        <v>34937.06999999999</v>
      </c>
    </row>
    <row r="78" spans="1:9" ht="12.75">
      <c r="A78" s="63" t="s">
        <v>24</v>
      </c>
      <c r="B78" s="51">
        <f>B79+B85+B83</f>
        <v>1676149.49</v>
      </c>
      <c r="C78" s="51">
        <f>C79+C85+C83</f>
        <v>1223238.348</v>
      </c>
      <c r="D78" s="51">
        <f>D79+D85+D83</f>
        <v>1223036.75</v>
      </c>
      <c r="E78" s="52">
        <f t="shared" si="10"/>
        <v>72.96704484276042</v>
      </c>
      <c r="F78" s="52">
        <f t="shared" si="11"/>
        <v>99.98351931981779</v>
      </c>
      <c r="G78" s="51">
        <f>G79+G85+G83</f>
        <v>1094642.5999999999</v>
      </c>
      <c r="H78" s="52">
        <f t="shared" si="9"/>
        <v>111.72932151553394</v>
      </c>
      <c r="I78" s="51">
        <f>I79+I85+I83</f>
        <v>130008.6</v>
      </c>
    </row>
    <row r="79" spans="1:9" ht="12.75" customHeight="1">
      <c r="A79" s="63" t="s">
        <v>25</v>
      </c>
      <c r="B79" s="51">
        <f>B80+B81+B82</f>
        <v>1679127.46</v>
      </c>
      <c r="C79" s="51">
        <f>C80+C81+C82</f>
        <v>1226216.318</v>
      </c>
      <c r="D79" s="51">
        <f>D80+D81+D82</f>
        <v>1226150.76</v>
      </c>
      <c r="E79" s="52">
        <f t="shared" si="10"/>
        <v>73.02309021853529</v>
      </c>
      <c r="F79" s="52">
        <f t="shared" si="11"/>
        <v>99.99465363500407</v>
      </c>
      <c r="G79" s="51">
        <f>G80+G81+G82</f>
        <v>1094867.7</v>
      </c>
      <c r="H79" s="52">
        <f t="shared" si="9"/>
        <v>111.99076929568751</v>
      </c>
      <c r="I79" s="51">
        <f>I80+I81+I82</f>
        <v>130014.6</v>
      </c>
    </row>
    <row r="80" spans="1:9" ht="15.75" customHeight="1">
      <c r="A80" s="59" t="s">
        <v>130</v>
      </c>
      <c r="B80" s="38">
        <v>337935.9</v>
      </c>
      <c r="C80" s="38">
        <v>283354.2</v>
      </c>
      <c r="D80" s="38">
        <v>283354.2</v>
      </c>
      <c r="E80" s="52">
        <f t="shared" si="10"/>
        <v>83.84850499754539</v>
      </c>
      <c r="F80" s="52">
        <f t="shared" si="11"/>
        <v>100</v>
      </c>
      <c r="G80" s="38">
        <v>276183.3</v>
      </c>
      <c r="H80" s="52">
        <f t="shared" si="9"/>
        <v>102.59642780718458</v>
      </c>
      <c r="I80" s="38">
        <v>16187.88</v>
      </c>
    </row>
    <row r="81" spans="1:9" ht="12.75" customHeight="1">
      <c r="A81" s="59" t="s">
        <v>131</v>
      </c>
      <c r="B81" s="38">
        <v>370046.3</v>
      </c>
      <c r="C81" s="38">
        <v>182879.948</v>
      </c>
      <c r="D81" s="38">
        <v>182814.37</v>
      </c>
      <c r="E81" s="52">
        <f t="shared" si="10"/>
        <v>49.40310712470304</v>
      </c>
      <c r="F81" s="52">
        <f t="shared" si="11"/>
        <v>99.96414150336481</v>
      </c>
      <c r="G81" s="38">
        <v>136280.2</v>
      </c>
      <c r="H81" s="52">
        <f t="shared" si="9"/>
        <v>134.14595076907722</v>
      </c>
      <c r="I81" s="38">
        <v>41439.97</v>
      </c>
    </row>
    <row r="82" spans="1:9" ht="12.75" customHeight="1">
      <c r="A82" s="59" t="s">
        <v>132</v>
      </c>
      <c r="B82" s="38">
        <v>971145.26</v>
      </c>
      <c r="C82" s="38">
        <v>759982.17</v>
      </c>
      <c r="D82" s="38">
        <v>759982.19</v>
      </c>
      <c r="E82" s="52">
        <f t="shared" si="10"/>
        <v>78.25628372010999</v>
      </c>
      <c r="F82" s="52">
        <f t="shared" si="11"/>
        <v>100.00000263164068</v>
      </c>
      <c r="G82" s="38">
        <v>682404.2</v>
      </c>
      <c r="H82" s="52">
        <f t="shared" si="9"/>
        <v>111.36833419255039</v>
      </c>
      <c r="I82" s="38">
        <v>72386.75</v>
      </c>
    </row>
    <row r="83" spans="1:9" ht="12.75">
      <c r="A83" s="63" t="s">
        <v>139</v>
      </c>
      <c r="B83" s="38"/>
      <c r="C83" s="38"/>
      <c r="D83" s="38"/>
      <c r="E83" s="52" t="s">
        <v>134</v>
      </c>
      <c r="F83" s="52" t="s">
        <v>134</v>
      </c>
      <c r="G83" s="38">
        <v>0</v>
      </c>
      <c r="H83" s="52" t="s">
        <v>134</v>
      </c>
      <c r="I83" s="38"/>
    </row>
    <row r="84" spans="1:9" ht="12.75">
      <c r="A84" s="63"/>
      <c r="B84" s="38"/>
      <c r="C84" s="38"/>
      <c r="D84" s="38"/>
      <c r="E84" s="52"/>
      <c r="F84" s="52"/>
      <c r="G84" s="38"/>
      <c r="H84" s="52"/>
      <c r="I84" s="38"/>
    </row>
    <row r="85" spans="1:9" ht="25.5">
      <c r="A85" s="63" t="s">
        <v>27</v>
      </c>
      <c r="B85" s="41">
        <v>-2977.97</v>
      </c>
      <c r="C85" s="65">
        <v>-2977.97</v>
      </c>
      <c r="D85" s="41">
        <v>-3114.0099999999998</v>
      </c>
      <c r="E85" s="52" t="s">
        <v>134</v>
      </c>
      <c r="F85" s="52" t="s">
        <v>134</v>
      </c>
      <c r="G85" s="41">
        <v>-225.1</v>
      </c>
      <c r="H85" s="52">
        <f>$D:$D/$G:$G*100</f>
        <v>1383.3896046201687</v>
      </c>
      <c r="I85" s="41">
        <v>-6</v>
      </c>
    </row>
    <row r="86" spans="1:9" ht="12.75" hidden="1">
      <c r="A86" s="63"/>
      <c r="B86" s="41"/>
      <c r="C86" s="65"/>
      <c r="D86" s="41"/>
      <c r="E86" s="52"/>
      <c r="F86" s="52"/>
      <c r="G86" s="41"/>
      <c r="H86" s="52"/>
      <c r="I86" s="41"/>
    </row>
    <row r="87" spans="1:9" ht="12.75">
      <c r="A87" s="55" t="s">
        <v>26</v>
      </c>
      <c r="B87" s="66">
        <f>B78+B77</f>
        <v>2093894.38</v>
      </c>
      <c r="C87" s="66">
        <f>C78+C77</f>
        <v>1587541.078</v>
      </c>
      <c r="D87" s="66">
        <f>D78+D77</f>
        <v>1576761.04</v>
      </c>
      <c r="E87" s="67">
        <f>$D:$D/$B:$B*100</f>
        <v>75.30279726907716</v>
      </c>
      <c r="F87" s="67">
        <f>$D:$D/$C:$C*100</f>
        <v>99.32096005896234</v>
      </c>
      <c r="G87" s="66">
        <f>G78+G77</f>
        <v>1425742.98</v>
      </c>
      <c r="H87" s="67">
        <f>$D:$D/$G:$G*100</f>
        <v>110.59223591618175</v>
      </c>
      <c r="I87" s="66">
        <f>I78+I77</f>
        <v>164945.66999999998</v>
      </c>
    </row>
    <row r="88" spans="1:9" ht="12.75">
      <c r="A88" s="85" t="s">
        <v>28</v>
      </c>
      <c r="B88" s="86"/>
      <c r="C88" s="86"/>
      <c r="D88" s="86"/>
      <c r="E88" s="86"/>
      <c r="F88" s="86"/>
      <c r="G88" s="86"/>
      <c r="H88" s="86"/>
      <c r="I88" s="87"/>
    </row>
    <row r="89" spans="1:9" ht="12.75">
      <c r="A89" s="7" t="s">
        <v>29</v>
      </c>
      <c r="B89" s="35">
        <f>B90+B91+B92+B93+B94+B95+B96+B97</f>
        <v>92766</v>
      </c>
      <c r="C89" s="35">
        <f>C90+C91+C92+C93+C94+C95+C96+C97</f>
        <v>82605.1</v>
      </c>
      <c r="D89" s="35">
        <f>D90+D91+D92+D93+D94+D95+D96+D97</f>
        <v>78016.5</v>
      </c>
      <c r="E89" s="26">
        <f>$D:$D/$B:$B*100</f>
        <v>84.10031692646012</v>
      </c>
      <c r="F89" s="26">
        <f>$D:$D/$C:$C*100</f>
        <v>94.44513716465448</v>
      </c>
      <c r="G89" s="35">
        <f>G90+G91+G92+G93+G94+G95+G96+G97</f>
        <v>92571.5</v>
      </c>
      <c r="H89" s="26">
        <f>$D:$D/$G:$G*100</f>
        <v>84.27701830476983</v>
      </c>
      <c r="I89" s="35">
        <f>I90+I91+I92+I93+I94+I95+I96+I97</f>
        <v>-241.20000000000255</v>
      </c>
    </row>
    <row r="90" spans="1:9" ht="14.25" customHeight="1">
      <c r="A90" s="8" t="s">
        <v>30</v>
      </c>
      <c r="B90" s="36">
        <v>1382.9</v>
      </c>
      <c r="C90" s="36">
        <v>1187.9</v>
      </c>
      <c r="D90" s="36">
        <v>924.5</v>
      </c>
      <c r="E90" s="29">
        <f>$D:$D/$B:$B*100</f>
        <v>66.85226697519705</v>
      </c>
      <c r="F90" s="29">
        <f>$D:$D/$C:$C*100</f>
        <v>77.82641636501388</v>
      </c>
      <c r="G90" s="36">
        <v>1134.5</v>
      </c>
      <c r="H90" s="29">
        <f>$D:$D/$G:$G*100</f>
        <v>81.48964301454386</v>
      </c>
      <c r="I90" s="36">
        <f>D90-октябрь!D78</f>
        <v>-64.79999999999995</v>
      </c>
    </row>
    <row r="91" spans="1:9" ht="12.75">
      <c r="A91" s="8" t="s">
        <v>31</v>
      </c>
      <c r="B91" s="36">
        <v>5005.7</v>
      </c>
      <c r="C91" s="36">
        <v>4468.3</v>
      </c>
      <c r="D91" s="36">
        <v>4081.5</v>
      </c>
      <c r="E91" s="29">
        <f>$D:$D/$B:$B*100</f>
        <v>81.53704776554727</v>
      </c>
      <c r="F91" s="29">
        <f>$D:$D/$C:$C*100</f>
        <v>91.34346395720966</v>
      </c>
      <c r="G91" s="36">
        <v>3234.9</v>
      </c>
      <c r="H91" s="29">
        <f>$D:$D/$G:$G*100</f>
        <v>126.17082444588704</v>
      </c>
      <c r="I91" s="36">
        <f>D91-октябрь!D79</f>
        <v>568.8000000000002</v>
      </c>
    </row>
    <row r="92" spans="1:9" ht="25.5">
      <c r="A92" s="8" t="s">
        <v>32</v>
      </c>
      <c r="B92" s="36">
        <v>33640.4</v>
      </c>
      <c r="C92" s="36">
        <v>29666.5</v>
      </c>
      <c r="D92" s="36">
        <v>27764</v>
      </c>
      <c r="E92" s="29">
        <f>$D:$D/$B:$B*100</f>
        <v>82.53171781548376</v>
      </c>
      <c r="F92" s="29">
        <f>$D:$D/$C:$C*100</f>
        <v>93.58704262383498</v>
      </c>
      <c r="G92" s="36">
        <v>30473.7</v>
      </c>
      <c r="H92" s="29">
        <f>$D:$D/$G:$G*100</f>
        <v>91.10807023761473</v>
      </c>
      <c r="I92" s="36">
        <f>D92-октябрь!D80</f>
        <v>-3844.5</v>
      </c>
    </row>
    <row r="93" spans="1:9" ht="12.75">
      <c r="A93" s="8" t="s">
        <v>78</v>
      </c>
      <c r="B93" s="46">
        <v>144</v>
      </c>
      <c r="C93" s="46">
        <v>144</v>
      </c>
      <c r="D93" s="46">
        <v>137.1</v>
      </c>
      <c r="E93" s="29">
        <v>0</v>
      </c>
      <c r="F93" s="29">
        <v>0</v>
      </c>
      <c r="G93" s="28">
        <v>0</v>
      </c>
      <c r="H93" s="29">
        <v>0</v>
      </c>
      <c r="I93" s="36">
        <f>D93-октябрь!D81</f>
        <v>137.1</v>
      </c>
    </row>
    <row r="94" spans="1:9" ht="25.5">
      <c r="A94" s="1" t="s">
        <v>33</v>
      </c>
      <c r="B94" s="28">
        <v>10682</v>
      </c>
      <c r="C94" s="28">
        <v>9515</v>
      </c>
      <c r="D94" s="28">
        <v>9345.2</v>
      </c>
      <c r="E94" s="29">
        <f>$D:$D/$B:$B*100</f>
        <v>87.48548960868752</v>
      </c>
      <c r="F94" s="29">
        <v>0</v>
      </c>
      <c r="G94" s="36">
        <v>9106.6</v>
      </c>
      <c r="H94" s="29">
        <f>$D:$D/$G:$G*100</f>
        <v>102.62007774581075</v>
      </c>
      <c r="I94" s="36">
        <f>D94-октябрь!D82</f>
        <v>-292.09999999999854</v>
      </c>
    </row>
    <row r="95" spans="1:9" ht="12.75">
      <c r="A95" s="8" t="s">
        <v>34</v>
      </c>
      <c r="B95" s="36">
        <v>0</v>
      </c>
      <c r="C95" s="36">
        <v>0</v>
      </c>
      <c r="D95" s="36">
        <v>0</v>
      </c>
      <c r="E95" s="29">
        <v>0</v>
      </c>
      <c r="F95" s="29">
        <v>0</v>
      </c>
      <c r="G95" s="36">
        <v>2674.8</v>
      </c>
      <c r="H95" s="29">
        <v>0</v>
      </c>
      <c r="I95" s="36">
        <f>D95-октябрь!D83</f>
        <v>-1096.7</v>
      </c>
    </row>
    <row r="96" spans="1:9" ht="12.75">
      <c r="A96" s="8" t="s">
        <v>35</v>
      </c>
      <c r="B96" s="36">
        <v>300</v>
      </c>
      <c r="C96" s="36">
        <v>200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f>D96-октябрь!D84</f>
        <v>0</v>
      </c>
    </row>
    <row r="97" spans="1:9" ht="12.75">
      <c r="A97" s="1" t="s">
        <v>36</v>
      </c>
      <c r="B97" s="36">
        <v>41611</v>
      </c>
      <c r="C97" s="36">
        <v>37423.4</v>
      </c>
      <c r="D97" s="36">
        <v>35764.2</v>
      </c>
      <c r="E97" s="29">
        <f>$D:$D/$B:$B*100</f>
        <v>85.94890774074162</v>
      </c>
      <c r="F97" s="29">
        <f>$D:$D/$C:$C*100</f>
        <v>95.56641032081531</v>
      </c>
      <c r="G97" s="36">
        <v>45947</v>
      </c>
      <c r="H97" s="29">
        <f>$D:$D/$G:$G*100</f>
        <v>77.83794371776176</v>
      </c>
      <c r="I97" s="36">
        <f>D97-октябрь!D85</f>
        <v>4350.999999999996</v>
      </c>
    </row>
    <row r="98" spans="1:9" ht="12.75">
      <c r="A98" s="7" t="s">
        <v>37</v>
      </c>
      <c r="B98" s="27">
        <v>321.4</v>
      </c>
      <c r="C98" s="27">
        <v>233.4</v>
      </c>
      <c r="D98" s="35">
        <v>191</v>
      </c>
      <c r="E98" s="26">
        <f>$D:$D/$B:$B*100</f>
        <v>59.42750466708152</v>
      </c>
      <c r="F98" s="26">
        <f>$D:$D/$C:$C*100</f>
        <v>81.8337617823479</v>
      </c>
      <c r="G98" s="27">
        <v>228.2</v>
      </c>
      <c r="H98" s="26">
        <v>0</v>
      </c>
      <c r="I98" s="35">
        <f>D98-октябрь!D86</f>
        <v>-72.10000000000002</v>
      </c>
    </row>
    <row r="99" spans="1:9" ht="25.5">
      <c r="A99" s="9" t="s">
        <v>38</v>
      </c>
      <c r="B99" s="27">
        <v>3497.1</v>
      </c>
      <c r="C99" s="27">
        <v>3168.9</v>
      </c>
      <c r="D99" s="27">
        <v>2760.4</v>
      </c>
      <c r="E99" s="26">
        <f>$D:$D/$B:$B*100</f>
        <v>78.9339738640588</v>
      </c>
      <c r="F99" s="26">
        <f>$D:$D/$C:$C*100</f>
        <v>87.10909148284894</v>
      </c>
      <c r="G99" s="27">
        <v>4198.4</v>
      </c>
      <c r="H99" s="26">
        <f>$D:$D/$G:$G*100</f>
        <v>65.74885670731709</v>
      </c>
      <c r="I99" s="35">
        <f>D99-октябрь!D87</f>
        <v>-416.7999999999997</v>
      </c>
    </row>
    <row r="100" spans="1:9" ht="12.75">
      <c r="A100" s="7" t="s">
        <v>39</v>
      </c>
      <c r="B100" s="35">
        <f>B101+B102+B103+B104+B105</f>
        <v>259906.5</v>
      </c>
      <c r="C100" s="35">
        <f>C101+C102+C103+C104+C105</f>
        <v>248964</v>
      </c>
      <c r="D100" s="35">
        <f>D101+D102+D103+D104+D105</f>
        <v>143645.1</v>
      </c>
      <c r="E100" s="26">
        <f>$D:$D/$B:$B*100</f>
        <v>55.267990604313475</v>
      </c>
      <c r="F100" s="26">
        <f>$D:$D/$C:$C*100</f>
        <v>57.69713693546055</v>
      </c>
      <c r="G100" s="35">
        <f>G101+G102+G103+G104+G105</f>
        <v>139579</v>
      </c>
      <c r="H100" s="26">
        <f>$D:$D/$G:$G*100</f>
        <v>102.91311730274613</v>
      </c>
      <c r="I100" s="35">
        <f>D100-октябрь!D88</f>
        <v>27731.5</v>
      </c>
    </row>
    <row r="101" spans="1:9" ht="12.75" hidden="1">
      <c r="A101" s="10" t="s">
        <v>70</v>
      </c>
      <c r="B101" s="36"/>
      <c r="C101" s="36"/>
      <c r="D101" s="36"/>
      <c r="E101" s="29">
        <v>0</v>
      </c>
      <c r="F101" s="29">
        <v>0</v>
      </c>
      <c r="G101" s="36"/>
      <c r="H101" s="29">
        <v>0</v>
      </c>
      <c r="I101" s="36">
        <f>D101-октябрь!D89</f>
        <v>0</v>
      </c>
    </row>
    <row r="102" spans="1:9" ht="12.75" hidden="1">
      <c r="A102" s="10" t="s">
        <v>73</v>
      </c>
      <c r="B102" s="36"/>
      <c r="C102" s="36"/>
      <c r="D102" s="36"/>
      <c r="E102" s="29">
        <v>0</v>
      </c>
      <c r="F102" s="29">
        <v>0</v>
      </c>
      <c r="G102" s="36">
        <v>0</v>
      </c>
      <c r="H102" s="29">
        <v>0</v>
      </c>
      <c r="I102" s="36">
        <f>D102-октябрь!D90</f>
        <v>0</v>
      </c>
    </row>
    <row r="103" spans="1:9" ht="12.75">
      <c r="A103" s="8" t="s">
        <v>40</v>
      </c>
      <c r="B103" s="36">
        <v>16048.9</v>
      </c>
      <c r="C103" s="36">
        <v>13366</v>
      </c>
      <c r="D103" s="36">
        <v>13364.1</v>
      </c>
      <c r="E103" s="29">
        <f>$D:$D/$B:$B*100</f>
        <v>83.27112761622291</v>
      </c>
      <c r="F103" s="29">
        <v>0</v>
      </c>
      <c r="G103" s="36">
        <v>12690</v>
      </c>
      <c r="H103" s="29">
        <v>0</v>
      </c>
      <c r="I103" s="36">
        <f>D103-октябрь!D91</f>
        <v>-1099.199999999999</v>
      </c>
    </row>
    <row r="104" spans="1:9" ht="12.75">
      <c r="A104" s="10" t="s">
        <v>83</v>
      </c>
      <c r="B104" s="28">
        <v>227927.2</v>
      </c>
      <c r="C104" s="28">
        <v>220950.5</v>
      </c>
      <c r="D104" s="28">
        <v>121512</v>
      </c>
      <c r="E104" s="29">
        <f>$D:$D/$B:$B*100</f>
        <v>53.31175919328628</v>
      </c>
      <c r="F104" s="29">
        <f>$D:$D/$C:$C*100</f>
        <v>54.995123342106034</v>
      </c>
      <c r="G104" s="28">
        <v>88674.2</v>
      </c>
      <c r="H104" s="29">
        <v>0</v>
      </c>
      <c r="I104" s="36">
        <f>D104-октябрь!D92</f>
        <v>28127.899999999994</v>
      </c>
    </row>
    <row r="105" spans="1:9" ht="12.75">
      <c r="A105" s="8" t="s">
        <v>41</v>
      </c>
      <c r="B105" s="36">
        <v>15930.4</v>
      </c>
      <c r="C105" s="36">
        <v>14647.5</v>
      </c>
      <c r="D105" s="36">
        <v>8769</v>
      </c>
      <c r="E105" s="29">
        <f>$D:$D/$B:$B*100</f>
        <v>55.045698789735354</v>
      </c>
      <c r="F105" s="29">
        <f>$D:$D/$C:$C*100</f>
        <v>59.86687147977471</v>
      </c>
      <c r="G105" s="36">
        <v>38214.8</v>
      </c>
      <c r="H105" s="29">
        <f>$D:$D/$G:$G*100</f>
        <v>22.946607073699195</v>
      </c>
      <c r="I105" s="36">
        <f>D105-октябрь!D93</f>
        <v>702.8000000000002</v>
      </c>
    </row>
    <row r="106" spans="1:9" ht="12.75">
      <c r="A106" s="7" t="s">
        <v>42</v>
      </c>
      <c r="B106" s="35">
        <f>B108+B109+B110+B107</f>
        <v>118287.5</v>
      </c>
      <c r="C106" s="35">
        <f>C108+C109+C110+C107</f>
        <v>109358.40000000001</v>
      </c>
      <c r="D106" s="35">
        <f>D108+D109+D110+D107</f>
        <v>93306.2</v>
      </c>
      <c r="E106" s="35">
        <f>E108+E109+E110+E107</f>
        <v>235.23059335020451</v>
      </c>
      <c r="F106" s="26">
        <f>$D:$D/$C:$C*100</f>
        <v>85.32147507644588</v>
      </c>
      <c r="G106" s="35">
        <f>G107+G108+G109+G110</f>
        <v>85058.3</v>
      </c>
      <c r="H106" s="35">
        <f>H108+H109+H110</f>
        <v>224.62239326935492</v>
      </c>
      <c r="I106" s="35">
        <f>D106-октябрь!D94</f>
        <v>-123435.20000000003</v>
      </c>
    </row>
    <row r="107" spans="1:9" ht="12.75">
      <c r="A107" s="8" t="s">
        <v>43</v>
      </c>
      <c r="B107" s="50">
        <v>573</v>
      </c>
      <c r="C107" s="50">
        <v>573</v>
      </c>
      <c r="D107" s="50">
        <v>211.8</v>
      </c>
      <c r="E107" s="49">
        <f>$D:$D/$B:$B*100</f>
        <v>36.96335078534032</v>
      </c>
      <c r="F107" s="29">
        <v>0</v>
      </c>
      <c r="G107" s="36">
        <v>854.8</v>
      </c>
      <c r="H107" s="29">
        <v>0</v>
      </c>
      <c r="I107" s="36">
        <f>D107-октябрь!D95</f>
        <v>-132016.80000000002</v>
      </c>
    </row>
    <row r="108" spans="1:9" ht="12.75">
      <c r="A108" s="8" t="s">
        <v>44</v>
      </c>
      <c r="B108" s="36">
        <v>18155.9</v>
      </c>
      <c r="C108" s="36">
        <v>13912.6</v>
      </c>
      <c r="D108" s="36">
        <v>2677</v>
      </c>
      <c r="E108" s="29">
        <f>$D:$D/$B:$B*100</f>
        <v>14.744518310852117</v>
      </c>
      <c r="F108" s="29">
        <v>0</v>
      </c>
      <c r="G108" s="36">
        <v>4595.8</v>
      </c>
      <c r="H108" s="29">
        <v>0</v>
      </c>
      <c r="I108" s="36">
        <f>D108-октябрь!D96</f>
        <v>-4248.6</v>
      </c>
    </row>
    <row r="109" spans="1:9" ht="12.75">
      <c r="A109" s="8" t="s">
        <v>45</v>
      </c>
      <c r="B109" s="36">
        <v>65453.4</v>
      </c>
      <c r="C109" s="36">
        <v>61815</v>
      </c>
      <c r="D109" s="36">
        <v>58100.5</v>
      </c>
      <c r="E109" s="29">
        <f>$D:$D/$B:$B*100</f>
        <v>88.76620618638604</v>
      </c>
      <c r="F109" s="29">
        <f>$D:$D/$C:$C*100</f>
        <v>93.99094071018361</v>
      </c>
      <c r="G109" s="36">
        <v>49423.8</v>
      </c>
      <c r="H109" s="29">
        <f>$D:$D/$G:$G*100</f>
        <v>117.55571202538049</v>
      </c>
      <c r="I109" s="36">
        <f>D109-октябрь!D97</f>
        <v>-7823.600000000006</v>
      </c>
    </row>
    <row r="110" spans="1:9" ht="12.75">
      <c r="A110" s="8" t="s">
        <v>46</v>
      </c>
      <c r="B110" s="36">
        <v>34105.2</v>
      </c>
      <c r="C110" s="36">
        <v>33057.8</v>
      </c>
      <c r="D110" s="36">
        <v>32316.9</v>
      </c>
      <c r="E110" s="29">
        <f>$D:$D/$B:$B*100</f>
        <v>94.75651806762606</v>
      </c>
      <c r="F110" s="29">
        <f>$D:$D/$C:$C*100</f>
        <v>97.75877402609974</v>
      </c>
      <c r="G110" s="36">
        <v>30183.9</v>
      </c>
      <c r="H110" s="29">
        <f>$D:$D/$G:$G*100</f>
        <v>107.06668124397443</v>
      </c>
      <c r="I110" s="36">
        <f>D110-октябрь!D98</f>
        <v>20653.800000000003</v>
      </c>
    </row>
    <row r="111" spans="1:9" ht="12.75">
      <c r="A111" s="11" t="s">
        <v>149</v>
      </c>
      <c r="B111" s="36"/>
      <c r="C111" s="36"/>
      <c r="D111" s="36"/>
      <c r="E111" s="29"/>
      <c r="F111" s="29"/>
      <c r="G111" s="35">
        <v>69.8</v>
      </c>
      <c r="H111" s="29"/>
      <c r="I111" s="35">
        <v>0</v>
      </c>
    </row>
    <row r="112" spans="1:9" ht="12.75">
      <c r="A112" s="11" t="s">
        <v>47</v>
      </c>
      <c r="B112" s="35">
        <f>B113+B114+B115+B116+B117</f>
        <v>1287350.0999999999</v>
      </c>
      <c r="C112" s="35">
        <f>C113+C114+C115+C116+C117</f>
        <v>1129324.2</v>
      </c>
      <c r="D112" s="35">
        <f>D113+D114+D115+D116+D117</f>
        <v>1058011.4</v>
      </c>
      <c r="E112" s="35">
        <f>E113+E114+E116+E117+E115</f>
        <v>417.5414684938062</v>
      </c>
      <c r="F112" s="35">
        <f>F113+F114+F116+F117+F115</f>
        <v>469.25642237254533</v>
      </c>
      <c r="G112" s="35">
        <f>G113+G114+G115+G116+G117</f>
        <v>972064</v>
      </c>
      <c r="H112" s="35">
        <f>H113+H114+H116+H117+H115</f>
        <v>502.7911850821782</v>
      </c>
      <c r="I112" s="35">
        <f>D112-октябрь!D99</f>
        <v>31948.899999999907</v>
      </c>
    </row>
    <row r="113" spans="1:9" ht="12.75">
      <c r="A113" s="8" t="s">
        <v>48</v>
      </c>
      <c r="B113" s="36">
        <v>494992.1</v>
      </c>
      <c r="C113" s="36">
        <v>427010.3</v>
      </c>
      <c r="D113" s="36">
        <v>417317.5</v>
      </c>
      <c r="E113" s="29">
        <f aca="true" t="shared" si="12" ref="E113:E130">$D:$D/$B:$B*100</f>
        <v>84.30791117676424</v>
      </c>
      <c r="F113" s="29">
        <f aca="true" t="shared" si="13" ref="F113:F120">$D:$D/$C:$C*100</f>
        <v>97.73007817375834</v>
      </c>
      <c r="G113" s="36">
        <v>374407</v>
      </c>
      <c r="H113" s="29">
        <f>$D:$D/$G:$G*100</f>
        <v>111.46092354042526</v>
      </c>
      <c r="I113" s="36">
        <f>D113-октябрь!D100</f>
        <v>387.5</v>
      </c>
    </row>
    <row r="114" spans="1:9" ht="12.75">
      <c r="A114" s="8" t="s">
        <v>49</v>
      </c>
      <c r="B114" s="36">
        <v>575055.8</v>
      </c>
      <c r="C114" s="36">
        <v>508851.4</v>
      </c>
      <c r="D114" s="36">
        <v>457430.4</v>
      </c>
      <c r="E114" s="29">
        <f t="shared" si="12"/>
        <v>79.54539368179574</v>
      </c>
      <c r="F114" s="29">
        <f t="shared" si="13"/>
        <v>89.89469224217522</v>
      </c>
      <c r="G114" s="36">
        <v>438031.3</v>
      </c>
      <c r="H114" s="29">
        <f>$D:$D/$G:$G*100</f>
        <v>104.42870178455286</v>
      </c>
      <c r="I114" s="36">
        <f>D114-октябрь!D101</f>
        <v>62602.70000000001</v>
      </c>
    </row>
    <row r="115" spans="1:9" ht="12.75">
      <c r="A115" s="8" t="s">
        <v>123</v>
      </c>
      <c r="B115" s="36">
        <v>91541.4</v>
      </c>
      <c r="C115" s="36">
        <v>80064.5</v>
      </c>
      <c r="D115" s="36">
        <v>77379.1</v>
      </c>
      <c r="E115" s="29">
        <f t="shared" si="12"/>
        <v>84.52907646157914</v>
      </c>
      <c r="F115" s="29">
        <f t="shared" si="13"/>
        <v>96.64595419942673</v>
      </c>
      <c r="G115" s="36">
        <v>88365.5</v>
      </c>
      <c r="H115" s="29">
        <v>0</v>
      </c>
      <c r="I115" s="36">
        <f>D115-октябрь!D102</f>
        <v>-7443.699999999997</v>
      </c>
    </row>
    <row r="116" spans="1:9" ht="12.75">
      <c r="A116" s="8" t="s">
        <v>50</v>
      </c>
      <c r="B116" s="36">
        <v>38342.3</v>
      </c>
      <c r="C116" s="36">
        <v>36442.2</v>
      </c>
      <c r="D116" s="36">
        <v>32807.5</v>
      </c>
      <c r="E116" s="29">
        <f t="shared" si="12"/>
        <v>85.5647678934232</v>
      </c>
      <c r="F116" s="29">
        <f t="shared" si="13"/>
        <v>90.02612356004852</v>
      </c>
      <c r="G116" s="36">
        <v>30557.7</v>
      </c>
      <c r="H116" s="29">
        <f>$D:$D/$G:$G*100</f>
        <v>107.36246510699429</v>
      </c>
      <c r="I116" s="36">
        <f>D116-октябрь!D103</f>
        <v>3828</v>
      </c>
    </row>
    <row r="117" spans="1:9" ht="12.75">
      <c r="A117" s="8" t="s">
        <v>51</v>
      </c>
      <c r="B117" s="36">
        <v>87418.5</v>
      </c>
      <c r="C117" s="36">
        <v>76955.8</v>
      </c>
      <c r="D117" s="28">
        <v>73076.9</v>
      </c>
      <c r="E117" s="29">
        <f t="shared" si="12"/>
        <v>83.59431928024388</v>
      </c>
      <c r="F117" s="29">
        <f t="shared" si="13"/>
        <v>94.95957419713653</v>
      </c>
      <c r="G117" s="28">
        <v>40702.5</v>
      </c>
      <c r="H117" s="29">
        <f>$D:$D/$G:$G*100</f>
        <v>179.53909465020575</v>
      </c>
      <c r="I117" s="36">
        <f>D117-октябрь!D104</f>
        <v>-27425.600000000006</v>
      </c>
    </row>
    <row r="118" spans="1:9" ht="25.5">
      <c r="A118" s="11" t="s">
        <v>52</v>
      </c>
      <c r="B118" s="35">
        <f>B119+B120</f>
        <v>108350.3</v>
      </c>
      <c r="C118" s="35">
        <f>C119+C120</f>
        <v>96004.7</v>
      </c>
      <c r="D118" s="35">
        <f>D119+D120</f>
        <v>85450.20000000001</v>
      </c>
      <c r="E118" s="26">
        <f t="shared" si="12"/>
        <v>78.86475625817373</v>
      </c>
      <c r="F118" s="26">
        <f t="shared" si="13"/>
        <v>89.00626740149181</v>
      </c>
      <c r="G118" s="35">
        <f>G119+G120</f>
        <v>79884.5</v>
      </c>
      <c r="H118" s="26">
        <f>$D:$D/$G:$G*100</f>
        <v>106.9671838717148</v>
      </c>
      <c r="I118" s="35">
        <f>D118-октябрь!D105</f>
        <v>-8159.299999999988</v>
      </c>
    </row>
    <row r="119" spans="1:9" ht="12.75">
      <c r="A119" s="8" t="s">
        <v>53</v>
      </c>
      <c r="B119" s="36">
        <v>105888.7</v>
      </c>
      <c r="C119" s="36">
        <v>93802.8</v>
      </c>
      <c r="D119" s="36">
        <v>83309.6</v>
      </c>
      <c r="E119" s="29">
        <f t="shared" si="12"/>
        <v>78.67657266544967</v>
      </c>
      <c r="F119" s="29">
        <f t="shared" si="13"/>
        <v>88.81355353997962</v>
      </c>
      <c r="G119" s="36">
        <v>77274.7</v>
      </c>
      <c r="H119" s="29">
        <f>$D:$D/$G:$G*100</f>
        <v>107.8096712119232</v>
      </c>
      <c r="I119" s="36">
        <f>D119-октябрь!D106</f>
        <v>-8130.899999999994</v>
      </c>
    </row>
    <row r="120" spans="1:9" ht="25.5">
      <c r="A120" s="8" t="s">
        <v>54</v>
      </c>
      <c r="B120" s="36">
        <v>2461.6</v>
      </c>
      <c r="C120" s="36">
        <v>2201.9</v>
      </c>
      <c r="D120" s="36">
        <v>2140.6</v>
      </c>
      <c r="E120" s="29">
        <f t="shared" si="12"/>
        <v>86.9597010074748</v>
      </c>
      <c r="F120" s="29">
        <f t="shared" si="13"/>
        <v>97.21604069212951</v>
      </c>
      <c r="G120" s="36">
        <v>2609.8</v>
      </c>
      <c r="H120" s="29">
        <v>0</v>
      </c>
      <c r="I120" s="36">
        <f>D120-октябрь!D107</f>
        <v>-28.40000000000009</v>
      </c>
    </row>
    <row r="121" spans="1:9" ht="12.75">
      <c r="A121" s="11" t="s">
        <v>109</v>
      </c>
      <c r="B121" s="35">
        <f>B122</f>
        <v>44.8</v>
      </c>
      <c r="C121" s="35">
        <f>C122</f>
        <v>44.8</v>
      </c>
      <c r="D121" s="35">
        <f>D122</f>
        <v>44.8</v>
      </c>
      <c r="E121" s="26">
        <f t="shared" si="12"/>
        <v>100</v>
      </c>
      <c r="F121" s="26">
        <v>0</v>
      </c>
      <c r="G121" s="35">
        <f>G122</f>
        <v>44.8</v>
      </c>
      <c r="H121" s="26">
        <v>0</v>
      </c>
      <c r="I121" s="35">
        <f>D121-октябрь!D108</f>
        <v>2.299999999999997</v>
      </c>
    </row>
    <row r="122" spans="1:9" ht="12.75">
      <c r="A122" s="8" t="s">
        <v>110</v>
      </c>
      <c r="B122" s="36">
        <v>44.8</v>
      </c>
      <c r="C122" s="36">
        <v>44.8</v>
      </c>
      <c r="D122" s="36">
        <v>44.8</v>
      </c>
      <c r="E122" s="29">
        <f t="shared" si="12"/>
        <v>100</v>
      </c>
      <c r="F122" s="29">
        <v>0</v>
      </c>
      <c r="G122" s="36">
        <v>44.8</v>
      </c>
      <c r="H122" s="29">
        <v>0</v>
      </c>
      <c r="I122" s="36">
        <f>D122-октябрь!D109</f>
        <v>2.299999999999997</v>
      </c>
    </row>
    <row r="123" spans="1:9" ht="12.75">
      <c r="A123" s="11" t="s">
        <v>55</v>
      </c>
      <c r="B123" s="35">
        <f>B124+B125+B126+B127+B128</f>
        <v>187929</v>
      </c>
      <c r="C123" s="35">
        <f>C124+C125+C126+C127+C128</f>
        <v>167231.1</v>
      </c>
      <c r="D123" s="35">
        <f>D124+D125+D126+D127+D128</f>
        <v>157411.9</v>
      </c>
      <c r="E123" s="26">
        <f t="shared" si="12"/>
        <v>83.76136732489398</v>
      </c>
      <c r="F123" s="26">
        <f>$D:$D/$C:$C*100</f>
        <v>94.12836487949909</v>
      </c>
      <c r="G123" s="35">
        <f>G124+G125+G126+G127+G128</f>
        <v>162742.2</v>
      </c>
      <c r="H123" s="26">
        <v>0</v>
      </c>
      <c r="I123" s="35">
        <f>D123-октябрь!D110</f>
        <v>25583.199999999983</v>
      </c>
    </row>
    <row r="124" spans="1:9" ht="12.75">
      <c r="A124" s="8" t="s">
        <v>56</v>
      </c>
      <c r="B124" s="36">
        <v>1330.3</v>
      </c>
      <c r="C124" s="36">
        <v>1058.6</v>
      </c>
      <c r="D124" s="36">
        <v>1058.6</v>
      </c>
      <c r="E124" s="29">
        <f t="shared" si="12"/>
        <v>79.57603548071863</v>
      </c>
      <c r="F124" s="29">
        <v>0</v>
      </c>
      <c r="G124" s="36">
        <v>928.3</v>
      </c>
      <c r="H124" s="29">
        <v>0</v>
      </c>
      <c r="I124" s="36">
        <f>D124-октябрь!D111</f>
        <v>-105.20000000000005</v>
      </c>
    </row>
    <row r="125" spans="1:9" ht="12.75">
      <c r="A125" s="8" t="s">
        <v>57</v>
      </c>
      <c r="B125" s="36">
        <v>65219.4</v>
      </c>
      <c r="C125" s="36">
        <v>52322.9</v>
      </c>
      <c r="D125" s="36">
        <v>52322.9</v>
      </c>
      <c r="E125" s="29">
        <f t="shared" si="12"/>
        <v>80.2259757066149</v>
      </c>
      <c r="F125" s="29">
        <f>$D:$D/$C:$C*100</f>
        <v>100</v>
      </c>
      <c r="G125" s="36">
        <v>44371</v>
      </c>
      <c r="H125" s="29">
        <f>$D:$D/$G:$G*100</f>
        <v>117.92139009713551</v>
      </c>
      <c r="I125" s="36">
        <f>D125-октябрь!D112</f>
        <v>1021.2000000000044</v>
      </c>
    </row>
    <row r="126" spans="1:9" ht="12.75">
      <c r="A126" s="8" t="s">
        <v>58</v>
      </c>
      <c r="B126" s="36">
        <v>31561</v>
      </c>
      <c r="C126" s="36">
        <v>28698.5</v>
      </c>
      <c r="D126" s="36">
        <v>27764.1</v>
      </c>
      <c r="E126" s="29">
        <f t="shared" si="12"/>
        <v>87.96964608219004</v>
      </c>
      <c r="F126" s="29">
        <f>$D:$D/$C:$C*100</f>
        <v>96.74408070108194</v>
      </c>
      <c r="G126" s="36">
        <v>23380.9</v>
      </c>
      <c r="H126" s="29">
        <v>0</v>
      </c>
      <c r="I126" s="36">
        <f>D126-октябрь!D113</f>
        <v>158.29999999999927</v>
      </c>
    </row>
    <row r="127" spans="1:9" ht="12.75">
      <c r="A127" s="8" t="s">
        <v>59</v>
      </c>
      <c r="B127" s="28">
        <v>61476.8</v>
      </c>
      <c r="C127" s="28">
        <v>59630</v>
      </c>
      <c r="D127" s="28">
        <v>50872</v>
      </c>
      <c r="E127" s="29">
        <f t="shared" si="12"/>
        <v>82.74991541524608</v>
      </c>
      <c r="F127" s="29">
        <v>0</v>
      </c>
      <c r="G127" s="28">
        <v>71260.3</v>
      </c>
      <c r="H127" s="29">
        <v>0</v>
      </c>
      <c r="I127" s="36">
        <f>D127-октябрь!D114</f>
        <v>25677</v>
      </c>
    </row>
    <row r="128" spans="1:9" ht="12.75">
      <c r="A128" s="8" t="s">
        <v>60</v>
      </c>
      <c r="B128" s="36">
        <v>28341.5</v>
      </c>
      <c r="C128" s="36">
        <v>25521.1</v>
      </c>
      <c r="D128" s="36">
        <v>25394.3</v>
      </c>
      <c r="E128" s="29">
        <f t="shared" si="12"/>
        <v>89.60111497274315</v>
      </c>
      <c r="F128" s="29">
        <f>$D:$D/$C:$C*100</f>
        <v>99.50315621191876</v>
      </c>
      <c r="G128" s="36">
        <v>22801.7</v>
      </c>
      <c r="H128" s="29">
        <f>$D:$D/$G:$G*100</f>
        <v>111.3702048531469</v>
      </c>
      <c r="I128" s="36">
        <f>D128-октябрь!D115</f>
        <v>-1168.1000000000022</v>
      </c>
    </row>
    <row r="129" spans="1:9" ht="12.75">
      <c r="A129" s="11" t="s">
        <v>67</v>
      </c>
      <c r="B129" s="27">
        <f>B130+B131+B132</f>
        <v>61341.1</v>
      </c>
      <c r="C129" s="27">
        <f>C130+C131+C132</f>
        <v>55501.8</v>
      </c>
      <c r="D129" s="27">
        <f>D130+D131+D132</f>
        <v>51512.9</v>
      </c>
      <c r="E129" s="26">
        <f t="shared" si="12"/>
        <v>83.97778976901294</v>
      </c>
      <c r="F129" s="26">
        <f>$D:$D/$C:$C*100</f>
        <v>92.8130258838452</v>
      </c>
      <c r="G129" s="27">
        <f>G130+G131+G132</f>
        <v>26528.4</v>
      </c>
      <c r="H129" s="26">
        <f>$D:$D/$G:$G*100</f>
        <v>194.18019933354444</v>
      </c>
      <c r="I129" s="35">
        <f>D129-октябрь!D116</f>
        <v>-9780.099999999999</v>
      </c>
    </row>
    <row r="130" spans="1:9" ht="12.75">
      <c r="A130" s="42" t="s">
        <v>68</v>
      </c>
      <c r="B130" s="28">
        <v>54313.6</v>
      </c>
      <c r="C130" s="28">
        <v>48717.4</v>
      </c>
      <c r="D130" s="28">
        <v>45891</v>
      </c>
      <c r="E130" s="29">
        <f t="shared" si="12"/>
        <v>84.49265009132151</v>
      </c>
      <c r="F130" s="29">
        <f>$D:$D/$C:$C*100</f>
        <v>94.19837676066456</v>
      </c>
      <c r="G130" s="28">
        <v>23890.4</v>
      </c>
      <c r="H130" s="29">
        <v>0</v>
      </c>
      <c r="I130" s="36">
        <f>D130-октябрь!D117</f>
        <v>657.9000000000015</v>
      </c>
    </row>
    <row r="131" spans="1:9" ht="24.75" customHeight="1">
      <c r="A131" s="12" t="s">
        <v>69</v>
      </c>
      <c r="B131" s="28">
        <v>4239.1</v>
      </c>
      <c r="C131" s="28">
        <v>4239.1</v>
      </c>
      <c r="D131" s="28">
        <v>3171.6</v>
      </c>
      <c r="E131" s="29">
        <v>0</v>
      </c>
      <c r="F131" s="29">
        <v>0</v>
      </c>
      <c r="G131" s="28">
        <v>0</v>
      </c>
      <c r="H131" s="29">
        <v>0</v>
      </c>
      <c r="I131" s="36">
        <f>D131-октябрь!D118</f>
        <v>-10314.6</v>
      </c>
    </row>
    <row r="132" spans="1:9" ht="25.5">
      <c r="A132" s="12" t="s">
        <v>79</v>
      </c>
      <c r="B132" s="28">
        <v>2788.4</v>
      </c>
      <c r="C132" s="28">
        <v>2545.3</v>
      </c>
      <c r="D132" s="28">
        <v>2450.3</v>
      </c>
      <c r="E132" s="29">
        <f>$D:$D/$B:$B*100</f>
        <v>87.87476689140726</v>
      </c>
      <c r="F132" s="29">
        <f>$D:$D/$C:$C*100</f>
        <v>96.26763053471103</v>
      </c>
      <c r="G132" s="28">
        <v>2638</v>
      </c>
      <c r="H132" s="29">
        <v>0</v>
      </c>
      <c r="I132" s="36">
        <f>D132-октябрь!D119</f>
        <v>-123.39999999999964</v>
      </c>
    </row>
    <row r="133" spans="1:9" ht="26.25" customHeight="1">
      <c r="A133" s="13" t="s">
        <v>87</v>
      </c>
      <c r="B133" s="27">
        <f>B134</f>
        <v>87.7</v>
      </c>
      <c r="C133" s="27">
        <f>C134</f>
        <v>4.2</v>
      </c>
      <c r="D133" s="27">
        <f>D134</f>
        <v>4.2</v>
      </c>
      <c r="E133" s="29">
        <f>$D:$D/$B:$B*100</f>
        <v>4.789053591790194</v>
      </c>
      <c r="F133" s="29">
        <v>0</v>
      </c>
      <c r="G133" s="27">
        <f>G134</f>
        <v>4.7</v>
      </c>
      <c r="H133" s="29">
        <v>0</v>
      </c>
      <c r="I133" s="36">
        <f>D133-октябрь!D120</f>
        <v>4.2</v>
      </c>
    </row>
    <row r="134" spans="1:9" ht="13.5" customHeight="1">
      <c r="A134" s="12" t="s">
        <v>88</v>
      </c>
      <c r="B134" s="28">
        <v>87.7</v>
      </c>
      <c r="C134" s="28">
        <v>4.2</v>
      </c>
      <c r="D134" s="28">
        <v>4.2</v>
      </c>
      <c r="E134" s="29">
        <f>$D:$D/$B:$B*100</f>
        <v>4.789053591790194</v>
      </c>
      <c r="F134" s="29">
        <v>0</v>
      </c>
      <c r="G134" s="28">
        <v>4.7</v>
      </c>
      <c r="H134" s="29">
        <v>0</v>
      </c>
      <c r="I134" s="36">
        <f>D134-октябрь!D121</f>
        <v>4.2</v>
      </c>
    </row>
    <row r="135" spans="1:9" ht="18" customHeight="1">
      <c r="A135" s="14" t="s">
        <v>61</v>
      </c>
      <c r="B135" s="35">
        <f>B89+B98+B99+B100+B106+B112+B118+B121+B123+B129+B133</f>
        <v>2119881.5</v>
      </c>
      <c r="C135" s="35">
        <f>C89+C98+C99+C100+C106+C112+C118+C121+C123+C129+C133</f>
        <v>1892440.6</v>
      </c>
      <c r="D135" s="35">
        <f>D89+D98+D99+D100+D106+D112+D118+D121+D123+D129+D133</f>
        <v>1670354.5999999996</v>
      </c>
      <c r="E135" s="26">
        <f>$D:$D/$B:$B*100</f>
        <v>78.79471564802087</v>
      </c>
      <c r="F135" s="26">
        <f>$D:$D/$C:$C*100</f>
        <v>88.26457221431413</v>
      </c>
      <c r="G135" s="35">
        <f>G89+G98+G99+G100+G106+G112+G118+G121+G123+G129+G133+G111</f>
        <v>1562973.7999999998</v>
      </c>
      <c r="H135" s="26">
        <f>$D:$D/$G:$G*100</f>
        <v>106.87028790885682</v>
      </c>
      <c r="I135" s="35">
        <f>D135-октябрь!D122</f>
        <v>-56834.600000000326</v>
      </c>
    </row>
    <row r="136" spans="1:9" ht="21.75" customHeight="1">
      <c r="A136" s="15" t="s">
        <v>62</v>
      </c>
      <c r="B136" s="30">
        <f>B87-B135</f>
        <v>-25987.12000000011</v>
      </c>
      <c r="C136" s="30">
        <f>C87-C135</f>
        <v>-304899.5220000001</v>
      </c>
      <c r="D136" s="30">
        <f>D87-D135</f>
        <v>-93593.55999999959</v>
      </c>
      <c r="E136" s="30"/>
      <c r="F136" s="30"/>
      <c r="G136" s="30">
        <v>59186.870000000345</v>
      </c>
      <c r="H136" s="30"/>
      <c r="I136" s="35">
        <f>D136-октябрь!D123</f>
        <v>-193540.3899999992</v>
      </c>
    </row>
    <row r="137" spans="1:9" ht="24" customHeight="1">
      <c r="A137" s="1" t="s">
        <v>63</v>
      </c>
      <c r="B137" s="28" t="s">
        <v>124</v>
      </c>
      <c r="C137" s="28"/>
      <c r="D137" s="28" t="s">
        <v>148</v>
      </c>
      <c r="E137" s="28"/>
      <c r="F137" s="28"/>
      <c r="G137" s="28" t="s">
        <v>150</v>
      </c>
      <c r="H137" s="27"/>
      <c r="I137" s="36"/>
    </row>
    <row r="138" spans="1:9" ht="12.75">
      <c r="A138" s="3" t="s">
        <v>64</v>
      </c>
      <c r="B138" s="27">
        <f>B140+B141</f>
        <v>13529</v>
      </c>
      <c r="C138" s="27">
        <f aca="true" t="shared" si="14" ref="C138:H138">C140+C141</f>
        <v>0</v>
      </c>
      <c r="D138" s="27">
        <f t="shared" si="14"/>
        <v>46519</v>
      </c>
      <c r="E138" s="27">
        <f t="shared" si="14"/>
        <v>0</v>
      </c>
      <c r="F138" s="27">
        <f t="shared" si="14"/>
        <v>0</v>
      </c>
      <c r="G138" s="27">
        <f>G140+G141</f>
        <v>29089.4</v>
      </c>
      <c r="H138" s="27">
        <f t="shared" si="14"/>
        <v>0</v>
      </c>
      <c r="I138" s="35">
        <f>D138-октябрь!D125</f>
        <v>-58191.5</v>
      </c>
    </row>
    <row r="139" spans="1:9" ht="12" customHeight="1">
      <c r="A139" s="1" t="s">
        <v>6</v>
      </c>
      <c r="B139" s="28"/>
      <c r="C139" s="28"/>
      <c r="D139" s="28"/>
      <c r="E139" s="28"/>
      <c r="F139" s="28"/>
      <c r="G139" s="28"/>
      <c r="H139" s="37"/>
      <c r="I139" s="36">
        <f>D139-октябрь!D126</f>
        <v>0</v>
      </c>
    </row>
    <row r="140" spans="1:9" ht="12.75">
      <c r="A140" s="5" t="s">
        <v>65</v>
      </c>
      <c r="B140" s="28">
        <v>2977.9</v>
      </c>
      <c r="C140" s="28"/>
      <c r="D140" s="28">
        <v>21872.2</v>
      </c>
      <c r="E140" s="28"/>
      <c r="F140" s="28"/>
      <c r="G140" s="28">
        <v>19303.3</v>
      </c>
      <c r="H140" s="37"/>
      <c r="I140" s="36">
        <f>D140-октябрь!D127</f>
        <v>-53623.600000000006</v>
      </c>
    </row>
    <row r="141" spans="1:9" ht="12.75">
      <c r="A141" s="1" t="s">
        <v>66</v>
      </c>
      <c r="B141" s="28">
        <v>10551.1</v>
      </c>
      <c r="C141" s="28"/>
      <c r="D141" s="28">
        <v>24646.8</v>
      </c>
      <c r="E141" s="28"/>
      <c r="F141" s="28"/>
      <c r="G141" s="28">
        <v>9786.1</v>
      </c>
      <c r="H141" s="37"/>
      <c r="I141" s="36">
        <f>D141-октябрь!D128</f>
        <v>-4567.9000000000015</v>
      </c>
    </row>
    <row r="142" spans="1:9" ht="12.75">
      <c r="A142" s="3" t="s">
        <v>112</v>
      </c>
      <c r="B142" s="41">
        <f>B143-B144</f>
        <v>0</v>
      </c>
      <c r="C142" s="41"/>
      <c r="D142" s="41">
        <f>D143-D144</f>
        <v>-25000</v>
      </c>
      <c r="E142" s="41"/>
      <c r="F142" s="41"/>
      <c r="G142" s="41">
        <f>G143-G144</f>
        <v>-25000</v>
      </c>
      <c r="H142" s="43"/>
      <c r="I142" s="35">
        <f>D142-октябрь!D129</f>
        <v>-25000</v>
      </c>
    </row>
    <row r="143" spans="1:9" ht="12.75">
      <c r="A143" s="2" t="s">
        <v>113</v>
      </c>
      <c r="B143" s="38">
        <v>55000</v>
      </c>
      <c r="C143" s="38"/>
      <c r="D143" s="28">
        <v>0</v>
      </c>
      <c r="E143" s="38"/>
      <c r="F143" s="38"/>
      <c r="G143" s="38">
        <v>0</v>
      </c>
      <c r="H143" s="39"/>
      <c r="I143" s="36">
        <f>D143-октябрь!D130</f>
        <v>0</v>
      </c>
    </row>
    <row r="144" spans="1:9" ht="12.75">
      <c r="A144" s="2" t="s">
        <v>114</v>
      </c>
      <c r="B144" s="38">
        <v>55000</v>
      </c>
      <c r="C144" s="38"/>
      <c r="D144" s="28">
        <v>25000</v>
      </c>
      <c r="E144" s="38"/>
      <c r="F144" s="38"/>
      <c r="G144" s="38">
        <v>25000</v>
      </c>
      <c r="H144" s="39"/>
      <c r="I144" s="36">
        <f>D144-октябрь!D131</f>
        <v>25000</v>
      </c>
    </row>
    <row r="145" spans="1:9" ht="12.75">
      <c r="A145" s="16"/>
      <c r="B145" s="25"/>
      <c r="C145" s="25"/>
      <c r="D145" s="25"/>
      <c r="E145" s="25"/>
      <c r="F145" s="25"/>
      <c r="G145" s="25"/>
      <c r="H145" s="25"/>
      <c r="I145" s="25"/>
    </row>
    <row r="146" ht="12.75">
      <c r="D146" s="23" t="s">
        <v>140</v>
      </c>
    </row>
    <row r="147" ht="12" customHeight="1">
      <c r="A147" s="22" t="s">
        <v>85</v>
      </c>
    </row>
    <row r="148" ht="12.75" customHeight="1" hidden="1"/>
    <row r="150" spans="1:9" ht="31.5">
      <c r="A150" s="17" t="s">
        <v>119</v>
      </c>
      <c r="B150" s="24" t="s">
        <v>111</v>
      </c>
      <c r="C150" s="24"/>
      <c r="D150" s="24"/>
      <c r="E150" s="24"/>
      <c r="F150" s="24"/>
      <c r="G150" s="24"/>
      <c r="H150" s="24"/>
      <c r="I150" s="25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1.625" style="23" customWidth="1"/>
    <col min="4" max="4" width="12.75390625" style="23" customWidth="1"/>
    <col min="5" max="5" width="12.00390625" style="23" customWidth="1"/>
    <col min="6" max="6" width="11.875" style="23" customWidth="1"/>
    <col min="7" max="7" width="11.75390625" style="23" customWidth="1"/>
    <col min="8" max="16384" width="9.125" style="22" customWidth="1"/>
  </cols>
  <sheetData>
    <row r="1" spans="1:7" ht="15">
      <c r="A1" s="88" t="s">
        <v>115</v>
      </c>
      <c r="B1" s="88"/>
      <c r="C1" s="88"/>
      <c r="D1" s="88"/>
      <c r="E1" s="88"/>
      <c r="F1" s="88"/>
      <c r="G1" s="31"/>
    </row>
    <row r="2" spans="1:7" ht="15">
      <c r="A2" s="89" t="s">
        <v>151</v>
      </c>
      <c r="B2" s="89"/>
      <c r="C2" s="89"/>
      <c r="D2" s="89"/>
      <c r="E2" s="89"/>
      <c r="F2" s="89"/>
      <c r="G2" s="32"/>
    </row>
    <row r="3" spans="1:7" ht="5.25" customHeight="1" hidden="1">
      <c r="A3" s="90" t="s">
        <v>0</v>
      </c>
      <c r="B3" s="90"/>
      <c r="C3" s="90"/>
      <c r="D3" s="90"/>
      <c r="E3" s="90"/>
      <c r="F3" s="90"/>
      <c r="G3" s="33"/>
    </row>
    <row r="4" spans="1:7" ht="45" customHeight="1">
      <c r="A4" s="4" t="s">
        <v>1</v>
      </c>
      <c r="B4" s="18" t="s">
        <v>2</v>
      </c>
      <c r="C4" s="18" t="s">
        <v>74</v>
      </c>
      <c r="D4" s="18" t="s">
        <v>72</v>
      </c>
      <c r="E4" s="18" t="s">
        <v>127</v>
      </c>
      <c r="F4" s="19" t="s">
        <v>71</v>
      </c>
      <c r="G4" s="18" t="s">
        <v>77</v>
      </c>
    </row>
    <row r="5" spans="1:7" ht="13.5" thickBot="1">
      <c r="A5" s="6">
        <v>1</v>
      </c>
      <c r="B5" s="20">
        <v>2</v>
      </c>
      <c r="C5" s="20">
        <v>4</v>
      </c>
      <c r="D5" s="20">
        <v>5</v>
      </c>
      <c r="E5" s="20">
        <v>7</v>
      </c>
      <c r="F5" s="21">
        <v>8</v>
      </c>
      <c r="G5" s="34">
        <v>9</v>
      </c>
    </row>
    <row r="6" spans="1:7" ht="12.75">
      <c r="A6" s="91" t="s">
        <v>3</v>
      </c>
      <c r="B6" s="92"/>
      <c r="C6" s="92"/>
      <c r="D6" s="92"/>
      <c r="E6" s="92"/>
      <c r="F6" s="92"/>
      <c r="G6" s="93"/>
    </row>
    <row r="7" spans="1:7" ht="12.75">
      <c r="A7" s="54" t="s">
        <v>122</v>
      </c>
      <c r="B7" s="51">
        <f>B8+B15+B20+B24+B27+B31+B34+B42+B43+B44+B48</f>
        <v>417025.42000000004</v>
      </c>
      <c r="C7" s="51">
        <f>C8+C15+C20+C24+C27+C31+C34+C42+C43+C44+C48+C65</f>
        <v>412488.70000000007</v>
      </c>
      <c r="D7" s="52">
        <f aca="true" t="shared" si="0" ref="D7:D30">$C:$C/$B:$B*100</f>
        <v>98.9121238700509</v>
      </c>
      <c r="E7" s="51">
        <f>E8+E15+E20+E24+E27+E31+E34+E42+E43+E44+E48+E65</f>
        <v>384122.77999999997</v>
      </c>
      <c r="F7" s="52">
        <f aca="true" t="shared" si="1" ref="F7:F27">$C:$C/$E:$E*100</f>
        <v>107.38459718530623</v>
      </c>
      <c r="G7" s="51">
        <f>G8+G15+G20+G24+G27+G31+G34+G42+G43+G44+G48+G65</f>
        <v>58765.4</v>
      </c>
    </row>
    <row r="8" spans="1:7" ht="12.75">
      <c r="A8" s="55" t="s">
        <v>4</v>
      </c>
      <c r="B8" s="52">
        <f>B9+B10</f>
        <v>247899.18</v>
      </c>
      <c r="C8" s="52">
        <f>C9+C10</f>
        <v>245294.89</v>
      </c>
      <c r="D8" s="52">
        <f t="shared" si="0"/>
        <v>98.94945598448531</v>
      </c>
      <c r="E8" s="52">
        <f>E9+E10</f>
        <v>217706.15000000002</v>
      </c>
      <c r="F8" s="52">
        <f t="shared" si="1"/>
        <v>112.67246699277902</v>
      </c>
      <c r="G8" s="52">
        <f>G9+G10</f>
        <v>39188.57</v>
      </c>
    </row>
    <row r="9" spans="1:7" ht="25.5">
      <c r="A9" s="56" t="s">
        <v>5</v>
      </c>
      <c r="B9" s="41">
        <v>3096.9</v>
      </c>
      <c r="C9" s="41">
        <v>3044.65</v>
      </c>
      <c r="D9" s="52">
        <f t="shared" si="0"/>
        <v>98.31282895799025</v>
      </c>
      <c r="E9" s="41">
        <v>3461.03</v>
      </c>
      <c r="F9" s="52">
        <f t="shared" si="1"/>
        <v>87.96947729433145</v>
      </c>
      <c r="G9" s="41">
        <v>269.23</v>
      </c>
    </row>
    <row r="10" spans="1:7" ht="12.75" customHeight="1">
      <c r="A10" s="57" t="s">
        <v>76</v>
      </c>
      <c r="B10" s="53">
        <f>B11+B12+B13+B14</f>
        <v>244802.28</v>
      </c>
      <c r="C10" s="53">
        <f>C11+C12+C13+C14</f>
        <v>242250.24000000002</v>
      </c>
      <c r="D10" s="58">
        <f t="shared" si="0"/>
        <v>98.95750970946841</v>
      </c>
      <c r="E10" s="53">
        <f>E11+E12+E13+E14</f>
        <v>214245.12000000002</v>
      </c>
      <c r="F10" s="58">
        <f t="shared" si="1"/>
        <v>113.07153227107342</v>
      </c>
      <c r="G10" s="53">
        <f>G11+G12+G13+G14</f>
        <v>38919.34</v>
      </c>
    </row>
    <row r="11" spans="1:7" ht="51">
      <c r="A11" s="59" t="s">
        <v>80</v>
      </c>
      <c r="B11" s="38">
        <v>232918.46</v>
      </c>
      <c r="C11" s="38">
        <v>233470.48</v>
      </c>
      <c r="D11" s="52">
        <f t="shared" si="0"/>
        <v>100.23700139525225</v>
      </c>
      <c r="E11" s="38">
        <v>205801.73</v>
      </c>
      <c r="F11" s="52">
        <f t="shared" si="1"/>
        <v>113.4443719204887</v>
      </c>
      <c r="G11" s="38">
        <v>38437.93</v>
      </c>
    </row>
    <row r="12" spans="1:7" ht="51" customHeight="1">
      <c r="A12" s="59" t="s">
        <v>81</v>
      </c>
      <c r="B12" s="38">
        <v>5487.6</v>
      </c>
      <c r="C12" s="38">
        <v>3408.14</v>
      </c>
      <c r="D12" s="52">
        <f t="shared" si="0"/>
        <v>62.10620307602595</v>
      </c>
      <c r="E12" s="38">
        <v>3010.44</v>
      </c>
      <c r="F12" s="52">
        <f t="shared" si="1"/>
        <v>113.21069345344866</v>
      </c>
      <c r="G12" s="38">
        <v>106.65</v>
      </c>
    </row>
    <row r="13" spans="1:7" ht="25.5">
      <c r="A13" s="59" t="s">
        <v>82</v>
      </c>
      <c r="B13" s="38">
        <v>3596.22</v>
      </c>
      <c r="C13" s="38">
        <v>2542.74</v>
      </c>
      <c r="D13" s="52">
        <f t="shared" si="0"/>
        <v>70.7059078699301</v>
      </c>
      <c r="E13" s="38">
        <v>3592.1</v>
      </c>
      <c r="F13" s="52">
        <f t="shared" si="1"/>
        <v>70.78700481612427</v>
      </c>
      <c r="G13" s="38">
        <v>198.95</v>
      </c>
    </row>
    <row r="14" spans="1:7" ht="63.75">
      <c r="A14" s="60" t="s">
        <v>84</v>
      </c>
      <c r="B14" s="38">
        <v>2800</v>
      </c>
      <c r="C14" s="38">
        <v>2828.88</v>
      </c>
      <c r="D14" s="52">
        <f t="shared" si="0"/>
        <v>101.03142857142858</v>
      </c>
      <c r="E14" s="38">
        <v>1840.85</v>
      </c>
      <c r="F14" s="52">
        <f t="shared" si="1"/>
        <v>153.67248825270937</v>
      </c>
      <c r="G14" s="38">
        <v>175.81</v>
      </c>
    </row>
    <row r="15" spans="1:7" ht="44.25" customHeight="1">
      <c r="A15" s="61" t="s">
        <v>89</v>
      </c>
      <c r="B15" s="51">
        <f>B16+B17+B18+B19</f>
        <v>19865.699999999997</v>
      </c>
      <c r="C15" s="51">
        <f>C16+C17+C18+C19</f>
        <v>20071.76</v>
      </c>
      <c r="D15" s="52">
        <f t="shared" si="0"/>
        <v>101.03726523606016</v>
      </c>
      <c r="E15" s="51">
        <f>E16+E17+E18+E19</f>
        <v>18479.739999999998</v>
      </c>
      <c r="F15" s="52">
        <f t="shared" si="1"/>
        <v>108.61494804580585</v>
      </c>
      <c r="G15" s="51">
        <f>G16+G17+G18+G19</f>
        <v>1810.32</v>
      </c>
    </row>
    <row r="16" spans="1:7" ht="39.75" customHeight="1">
      <c r="A16" s="39" t="s">
        <v>90</v>
      </c>
      <c r="B16" s="38">
        <v>8632.17</v>
      </c>
      <c r="C16" s="38">
        <v>8943.28</v>
      </c>
      <c r="D16" s="52">
        <f t="shared" si="0"/>
        <v>103.60407637940403</v>
      </c>
      <c r="E16" s="38">
        <v>7593.32</v>
      </c>
      <c r="F16" s="52">
        <f t="shared" si="1"/>
        <v>117.77825773179586</v>
      </c>
      <c r="G16" s="38">
        <v>825.22</v>
      </c>
    </row>
    <row r="17" spans="1:7" ht="37.5" customHeight="1">
      <c r="A17" s="39" t="s">
        <v>91</v>
      </c>
      <c r="B17" s="38">
        <v>78.41</v>
      </c>
      <c r="C17" s="38">
        <v>86.13</v>
      </c>
      <c r="D17" s="52">
        <f t="shared" si="0"/>
        <v>109.84568294860348</v>
      </c>
      <c r="E17" s="38">
        <v>77.08</v>
      </c>
      <c r="F17" s="52">
        <f t="shared" si="1"/>
        <v>111.74104826154645</v>
      </c>
      <c r="G17" s="38">
        <v>9.07</v>
      </c>
    </row>
    <row r="18" spans="1:7" ht="56.25" customHeight="1">
      <c r="A18" s="39" t="s">
        <v>92</v>
      </c>
      <c r="B18" s="38">
        <v>13068.45</v>
      </c>
      <c r="C18" s="38">
        <v>13046.15</v>
      </c>
      <c r="D18" s="52">
        <f t="shared" si="0"/>
        <v>99.8293600235682</v>
      </c>
      <c r="E18" s="38">
        <v>12279.99</v>
      </c>
      <c r="F18" s="52">
        <f t="shared" si="1"/>
        <v>106.23909302857739</v>
      </c>
      <c r="G18" s="38">
        <v>1168.69</v>
      </c>
    </row>
    <row r="19" spans="1:7" ht="55.5" customHeight="1">
      <c r="A19" s="39" t="s">
        <v>93</v>
      </c>
      <c r="B19" s="38">
        <v>-1913.33</v>
      </c>
      <c r="C19" s="38">
        <v>-2003.8</v>
      </c>
      <c r="D19" s="52">
        <f t="shared" si="0"/>
        <v>104.72840545018371</v>
      </c>
      <c r="E19" s="38">
        <v>-1470.65</v>
      </c>
      <c r="F19" s="52">
        <f t="shared" si="1"/>
        <v>136.2526773875497</v>
      </c>
      <c r="G19" s="38">
        <v>-192.66</v>
      </c>
    </row>
    <row r="20" spans="1:7" ht="15.75" customHeight="1">
      <c r="A20" s="63" t="s">
        <v>7</v>
      </c>
      <c r="B20" s="51">
        <f>B21+B22+B23</f>
        <v>35003.71000000001</v>
      </c>
      <c r="C20" s="51">
        <f>C21+C22+C23</f>
        <v>29559.029999999995</v>
      </c>
      <c r="D20" s="52">
        <f t="shared" si="0"/>
        <v>84.44542021402872</v>
      </c>
      <c r="E20" s="51">
        <f>E21+E22+E23</f>
        <v>36478.29</v>
      </c>
      <c r="F20" s="52">
        <f t="shared" si="1"/>
        <v>81.03184113071087</v>
      </c>
      <c r="G20" s="51">
        <f>G21+G22+G23</f>
        <v>1255.3</v>
      </c>
    </row>
    <row r="21" spans="1:7" ht="12.75">
      <c r="A21" s="59" t="s">
        <v>96</v>
      </c>
      <c r="B21" s="38">
        <v>33103.11</v>
      </c>
      <c r="C21" s="38">
        <v>27736.679999999997</v>
      </c>
      <c r="D21" s="52">
        <f t="shared" si="0"/>
        <v>83.78874371622483</v>
      </c>
      <c r="E21" s="38">
        <v>34350.12</v>
      </c>
      <c r="F21" s="52">
        <f t="shared" si="1"/>
        <v>80.74696682282331</v>
      </c>
      <c r="G21" s="38">
        <v>589.15</v>
      </c>
    </row>
    <row r="22" spans="1:7" ht="18.75" customHeight="1">
      <c r="A22" s="59" t="s">
        <v>94</v>
      </c>
      <c r="B22" s="38">
        <v>580.3</v>
      </c>
      <c r="C22" s="38">
        <v>561</v>
      </c>
      <c r="D22" s="52">
        <f t="shared" si="0"/>
        <v>96.67413406858523</v>
      </c>
      <c r="E22" s="38">
        <v>806.93</v>
      </c>
      <c r="F22" s="52">
        <f t="shared" si="1"/>
        <v>69.5227590993023</v>
      </c>
      <c r="G22" s="38">
        <v>0.36</v>
      </c>
    </row>
    <row r="23" spans="1:7" ht="31.5" customHeight="1">
      <c r="A23" s="59" t="s">
        <v>95</v>
      </c>
      <c r="B23" s="38">
        <v>1320.3</v>
      </c>
      <c r="C23" s="38">
        <v>1261.35</v>
      </c>
      <c r="D23" s="52">
        <f t="shared" si="0"/>
        <v>95.53510565780505</v>
      </c>
      <c r="E23" s="38">
        <v>1321.24</v>
      </c>
      <c r="F23" s="52">
        <f t="shared" si="1"/>
        <v>95.46713693197299</v>
      </c>
      <c r="G23" s="38">
        <v>665.79</v>
      </c>
    </row>
    <row r="24" spans="1:7" ht="13.5" customHeight="1">
      <c r="A24" s="63" t="s">
        <v>8</v>
      </c>
      <c r="B24" s="51">
        <f>SUM(B25:B26)</f>
        <v>27929.1</v>
      </c>
      <c r="C24" s="51">
        <f>SUM(C25:C26)</f>
        <v>28125.059999999998</v>
      </c>
      <c r="D24" s="52">
        <f t="shared" si="0"/>
        <v>100.70163377982104</v>
      </c>
      <c r="E24" s="51">
        <f>SUM(E25:E26)</f>
        <v>29106.32</v>
      </c>
      <c r="F24" s="52">
        <f t="shared" si="1"/>
        <v>96.62870469368852</v>
      </c>
      <c r="G24" s="51">
        <f>SUM(G25:G26)</f>
        <v>4889.58</v>
      </c>
    </row>
    <row r="25" spans="1:7" ht="12.75">
      <c r="A25" s="59" t="s">
        <v>128</v>
      </c>
      <c r="B25" s="38">
        <v>11865.3</v>
      </c>
      <c r="C25" s="38">
        <v>12111.5</v>
      </c>
      <c r="D25" s="52">
        <f t="shared" si="0"/>
        <v>102.07495807101381</v>
      </c>
      <c r="E25" s="38">
        <v>12368.17</v>
      </c>
      <c r="F25" s="52">
        <f t="shared" si="1"/>
        <v>97.92475362159479</v>
      </c>
      <c r="G25" s="38">
        <v>2616.4</v>
      </c>
    </row>
    <row r="26" spans="1:7" ht="12.75">
      <c r="A26" s="59" t="s">
        <v>129</v>
      </c>
      <c r="B26" s="38">
        <v>16063.8</v>
      </c>
      <c r="C26" s="38">
        <v>16013.56</v>
      </c>
      <c r="D26" s="52">
        <f t="shared" si="0"/>
        <v>99.68724710218005</v>
      </c>
      <c r="E26" s="38">
        <v>16738.15</v>
      </c>
      <c r="F26" s="52">
        <f t="shared" si="1"/>
        <v>95.67102696534562</v>
      </c>
      <c r="G26" s="38">
        <v>2273.18</v>
      </c>
    </row>
    <row r="27" spans="1:7" ht="12.75">
      <c r="A27" s="55" t="s">
        <v>9</v>
      </c>
      <c r="B27" s="51">
        <f>B28+B29+B30</f>
        <v>16144.59</v>
      </c>
      <c r="C27" s="51">
        <f>C28+C29+C30</f>
        <v>16436.57</v>
      </c>
      <c r="D27" s="52">
        <f t="shared" si="0"/>
        <v>101.80853152666</v>
      </c>
      <c r="E27" s="51">
        <f>E28+E29+E30</f>
        <v>13825.859999999999</v>
      </c>
      <c r="F27" s="52">
        <f t="shared" si="1"/>
        <v>118.88280367369552</v>
      </c>
      <c r="G27" s="51">
        <f>G28+G29+G30</f>
        <v>1009.25</v>
      </c>
    </row>
    <row r="28" spans="1:7" ht="25.5">
      <c r="A28" s="59" t="s">
        <v>10</v>
      </c>
      <c r="B28" s="38">
        <v>15944.19</v>
      </c>
      <c r="C28" s="38">
        <v>16244.17</v>
      </c>
      <c r="D28" s="52">
        <f t="shared" si="0"/>
        <v>101.88143768984187</v>
      </c>
      <c r="E28" s="38">
        <v>13543.46</v>
      </c>
      <c r="F28" s="52" t="s">
        <v>133</v>
      </c>
      <c r="G28" s="38">
        <v>1006.05</v>
      </c>
    </row>
    <row r="29" spans="1:7" ht="25.5">
      <c r="A29" s="59" t="s">
        <v>98</v>
      </c>
      <c r="B29" s="38">
        <v>70.4</v>
      </c>
      <c r="C29" s="38">
        <v>62.4</v>
      </c>
      <c r="D29" s="52">
        <f t="shared" si="0"/>
        <v>88.63636363636363</v>
      </c>
      <c r="E29" s="38">
        <v>102.4</v>
      </c>
      <c r="F29" s="52" t="s">
        <v>133</v>
      </c>
      <c r="G29" s="38">
        <v>3.2</v>
      </c>
    </row>
    <row r="30" spans="1:7" ht="25.5">
      <c r="A30" s="59" t="s">
        <v>97</v>
      </c>
      <c r="B30" s="38">
        <v>130</v>
      </c>
      <c r="C30" s="38">
        <v>130</v>
      </c>
      <c r="D30" s="52">
        <f t="shared" si="0"/>
        <v>100</v>
      </c>
      <c r="E30" s="38">
        <v>180</v>
      </c>
      <c r="F30" s="52" t="s">
        <v>133</v>
      </c>
      <c r="G30" s="38">
        <v>0</v>
      </c>
    </row>
    <row r="31" spans="1:7" ht="25.5">
      <c r="A31" s="63" t="s">
        <v>11</v>
      </c>
      <c r="B31" s="51">
        <f>$32:$32+$33:$33</f>
        <v>0</v>
      </c>
      <c r="C31" s="51">
        <f>C32+C33</f>
        <v>0.14</v>
      </c>
      <c r="D31" s="52" t="s">
        <v>133</v>
      </c>
      <c r="E31" s="51">
        <f>E32+E33</f>
        <v>0.41</v>
      </c>
      <c r="F31" s="52" t="s">
        <v>133</v>
      </c>
      <c r="G31" s="51">
        <v>0</v>
      </c>
    </row>
    <row r="32" spans="1:7" ht="25.5">
      <c r="A32" s="59" t="s">
        <v>100</v>
      </c>
      <c r="B32" s="38">
        <v>0</v>
      </c>
      <c r="C32" s="38">
        <v>0.05</v>
      </c>
      <c r="D32" s="52" t="s">
        <v>134</v>
      </c>
      <c r="E32" s="38">
        <v>0</v>
      </c>
      <c r="F32" s="52" t="s">
        <v>134</v>
      </c>
      <c r="G32" s="38">
        <v>0</v>
      </c>
    </row>
    <row r="33" spans="1:7" ht="25.5">
      <c r="A33" s="59" t="s">
        <v>99</v>
      </c>
      <c r="B33" s="38">
        <v>0</v>
      </c>
      <c r="C33" s="38">
        <v>0.09</v>
      </c>
      <c r="D33" s="52" t="s">
        <v>134</v>
      </c>
      <c r="E33" s="38">
        <v>0.41</v>
      </c>
      <c r="F33" s="52" t="s">
        <v>134</v>
      </c>
      <c r="G33" s="38">
        <v>0</v>
      </c>
    </row>
    <row r="34" spans="1:7" ht="38.25">
      <c r="A34" s="63" t="s">
        <v>12</v>
      </c>
      <c r="B34" s="51">
        <f>B35+B37+B38+B39+B40+B41+B36</f>
        <v>41980.259999999995</v>
      </c>
      <c r="C34" s="51">
        <f>C35+C37+C38+C39+C40+C41+C36</f>
        <v>42980.61</v>
      </c>
      <c r="D34" s="52">
        <f>$C:$C/$B:$B*100</f>
        <v>102.38290567995531</v>
      </c>
      <c r="E34" s="51">
        <f>SUM(E35:E41)-E36</f>
        <v>46092.240000000005</v>
      </c>
      <c r="F34" s="52">
        <f>$C:$C/$E:$E*100</f>
        <v>93.24912393062259</v>
      </c>
      <c r="G34" s="51">
        <f>G35+G37+G38+G39+G40+G41+G36</f>
        <v>4448.95</v>
      </c>
    </row>
    <row r="35" spans="1:7" ht="76.5" customHeight="1" hidden="1">
      <c r="A35" s="59" t="s">
        <v>141</v>
      </c>
      <c r="B35" s="38">
        <v>0</v>
      </c>
      <c r="C35" s="38"/>
      <c r="D35" s="52" t="s">
        <v>134</v>
      </c>
      <c r="E35" s="68">
        <v>1180.01</v>
      </c>
      <c r="F35" s="52">
        <f>$C:$C/$E:$E*100</f>
        <v>0</v>
      </c>
      <c r="G35" s="38"/>
    </row>
    <row r="36" spans="1:7" ht="84" customHeight="1">
      <c r="A36" s="59" t="s">
        <v>101</v>
      </c>
      <c r="B36" s="38">
        <v>23058</v>
      </c>
      <c r="C36" s="38">
        <v>24111.07</v>
      </c>
      <c r="D36" s="52">
        <f>$C:$C/$B:$B*100</f>
        <v>104.56704831294996</v>
      </c>
      <c r="E36" s="38">
        <f>E37+E38</f>
        <v>40709.84</v>
      </c>
      <c r="F36" s="52" t="s">
        <v>134</v>
      </c>
      <c r="G36" s="38">
        <v>3041.97</v>
      </c>
    </row>
    <row r="37" spans="1:7" ht="81.75" customHeight="1">
      <c r="A37" s="59" t="s">
        <v>125</v>
      </c>
      <c r="B37" s="38">
        <v>3.7</v>
      </c>
      <c r="C37" s="38">
        <v>2.91</v>
      </c>
      <c r="D37" s="52">
        <f>$C:$C/$B:$B*100</f>
        <v>78.64864864864865</v>
      </c>
      <c r="E37" s="38">
        <v>23400.84</v>
      </c>
      <c r="F37" s="52" t="s">
        <v>134</v>
      </c>
      <c r="G37" s="38">
        <v>0</v>
      </c>
    </row>
    <row r="38" spans="1:7" ht="76.5">
      <c r="A38" s="59" t="s">
        <v>102</v>
      </c>
      <c r="B38" s="38">
        <v>33.52</v>
      </c>
      <c r="C38" s="38">
        <v>60.66</v>
      </c>
      <c r="D38" s="52" t="s">
        <v>134</v>
      </c>
      <c r="E38" s="38">
        <v>17309</v>
      </c>
      <c r="F38" s="52">
        <f>$C:$C/$E:$E*100</f>
        <v>0.3504535212895025</v>
      </c>
      <c r="G38" s="38">
        <v>30.02</v>
      </c>
    </row>
    <row r="39" spans="1:7" ht="38.25">
      <c r="A39" s="59" t="s">
        <v>126</v>
      </c>
      <c r="B39" s="38">
        <v>14870.6</v>
      </c>
      <c r="C39" s="38">
        <v>14886.62</v>
      </c>
      <c r="D39" s="52">
        <f>$C:$C/$B:$B*100</f>
        <v>100.10772934515084</v>
      </c>
      <c r="E39" s="38"/>
      <c r="F39" s="52" t="s">
        <v>134</v>
      </c>
      <c r="G39" s="38">
        <v>1135.78</v>
      </c>
    </row>
    <row r="40" spans="1:7" ht="51">
      <c r="A40" s="59" t="s">
        <v>103</v>
      </c>
      <c r="B40" s="38">
        <v>978.75</v>
      </c>
      <c r="C40" s="38">
        <v>978.75</v>
      </c>
      <c r="D40" s="52">
        <f>$C:$C/$B:$B*100</f>
        <v>100</v>
      </c>
      <c r="E40" s="38">
        <v>865.95</v>
      </c>
      <c r="F40" s="52">
        <f>$C:$C/$E:$E*100</f>
        <v>113.02615624458687</v>
      </c>
      <c r="G40" s="38">
        <v>0</v>
      </c>
    </row>
    <row r="41" spans="1:7" ht="76.5">
      <c r="A41" s="64" t="s">
        <v>120</v>
      </c>
      <c r="B41" s="38">
        <v>3035.69</v>
      </c>
      <c r="C41" s="38">
        <v>2940.6</v>
      </c>
      <c r="D41" s="52">
        <f>$C:$C/$B:$B*100</f>
        <v>96.86759847019952</v>
      </c>
      <c r="E41" s="38">
        <v>3336.44</v>
      </c>
      <c r="F41" s="52">
        <f>$C:$C/$E:$E*100</f>
        <v>88.13585738092098</v>
      </c>
      <c r="G41" s="38">
        <v>241.17999999999998</v>
      </c>
    </row>
    <row r="42" spans="1:7" ht="25.5">
      <c r="A42" s="56" t="s">
        <v>13</v>
      </c>
      <c r="B42" s="41">
        <v>517.1</v>
      </c>
      <c r="C42" s="41">
        <v>469.89000000000004</v>
      </c>
      <c r="D42" s="52"/>
      <c r="E42" s="41">
        <v>882.7</v>
      </c>
      <c r="F42" s="52"/>
      <c r="G42" s="41">
        <v>9.53</v>
      </c>
    </row>
    <row r="43" spans="1:7" ht="25.5">
      <c r="A43" s="56" t="s">
        <v>108</v>
      </c>
      <c r="B43" s="41">
        <v>6253.52</v>
      </c>
      <c r="C43" s="41">
        <v>6345.65</v>
      </c>
      <c r="D43" s="52"/>
      <c r="E43" s="41">
        <v>6157.36</v>
      </c>
      <c r="F43" s="52"/>
      <c r="G43" s="41">
        <v>359.1</v>
      </c>
    </row>
    <row r="44" spans="1:7" ht="25.5">
      <c r="A44" s="63" t="s">
        <v>14</v>
      </c>
      <c r="B44" s="51">
        <f>B45+B46+B47</f>
        <v>7641.52</v>
      </c>
      <c r="C44" s="51">
        <f>C45+C46+C47</f>
        <v>6930.360000000001</v>
      </c>
      <c r="D44" s="52">
        <f>$C:$C/$B:$B*100</f>
        <v>90.6934745966771</v>
      </c>
      <c r="E44" s="51">
        <f>E45+E46+E47</f>
        <v>3399.27</v>
      </c>
      <c r="F44" s="52">
        <f aca="true" t="shared" si="2" ref="F44:F51">$C:$C/$E:$E*100</f>
        <v>203.8778914296305</v>
      </c>
      <c r="G44" s="51">
        <f>G45+G46+G47</f>
        <v>91.01</v>
      </c>
    </row>
    <row r="45" spans="1:7" ht="14.25" customHeight="1">
      <c r="A45" s="59" t="s">
        <v>105</v>
      </c>
      <c r="B45" s="38">
        <v>19.52</v>
      </c>
      <c r="C45" s="38">
        <v>19.52</v>
      </c>
      <c r="D45" s="52">
        <f>$C:$C/$B:$B*100</f>
        <v>100</v>
      </c>
      <c r="E45" s="38">
        <v>103.56</v>
      </c>
      <c r="F45" s="52">
        <f t="shared" si="2"/>
        <v>18.84897643877945</v>
      </c>
      <c r="G45" s="38">
        <v>0</v>
      </c>
    </row>
    <row r="46" spans="1:7" ht="76.5">
      <c r="A46" s="59" t="s">
        <v>106</v>
      </c>
      <c r="B46" s="38">
        <v>2270.76</v>
      </c>
      <c r="C46" s="38">
        <v>1191.29</v>
      </c>
      <c r="D46" s="52" t="s">
        <v>134</v>
      </c>
      <c r="E46" s="38">
        <v>335.42</v>
      </c>
      <c r="F46" s="52">
        <f t="shared" si="2"/>
        <v>355.1636753920458</v>
      </c>
      <c r="G46" s="38">
        <v>12.64</v>
      </c>
    </row>
    <row r="47" spans="1:7" ht="12.75">
      <c r="A47" s="64" t="s">
        <v>104</v>
      </c>
      <c r="B47" s="38">
        <v>5351.24</v>
      </c>
      <c r="C47" s="38">
        <v>5719.55</v>
      </c>
      <c r="D47" s="52">
        <f aca="true" t="shared" si="3" ref="D47:D52">$C:$C/$B:$B*100</f>
        <v>106.88270382191791</v>
      </c>
      <c r="E47" s="38">
        <v>2960.29</v>
      </c>
      <c r="F47" s="52">
        <f t="shared" si="2"/>
        <v>193.209111269504</v>
      </c>
      <c r="G47" s="38">
        <v>78.37</v>
      </c>
    </row>
    <row r="48" spans="1:7" ht="12.75">
      <c r="A48" s="56" t="s">
        <v>15</v>
      </c>
      <c r="B48" s="51">
        <f>B49+B50+B51+B54+B55+B56+B58+B60+B61+B63+B64+B52+B53+B62+B57</f>
        <v>13790.74</v>
      </c>
      <c r="C48" s="51">
        <f>C49+C50+C51+C54+C55+C56+C58+C60+C61+C63+C64+C52+C53+C62+C57</f>
        <v>16233.150000000001</v>
      </c>
      <c r="D48" s="52">
        <f t="shared" si="3"/>
        <v>117.71050719540794</v>
      </c>
      <c r="E48" s="51">
        <f>E49+E50+E51+E54+E55+E56+E58+E60+E61+E63+E64+E52+E53+E62+E57</f>
        <v>10413.09</v>
      </c>
      <c r="F48" s="52">
        <f t="shared" si="2"/>
        <v>155.89176699711612</v>
      </c>
      <c r="G48" s="51">
        <f>G49+G50+G51+G54+G55+G56+G58+G60+G61+G63+G64+G52+G53+G62+G57</f>
        <v>5698.88</v>
      </c>
    </row>
    <row r="49" spans="1:7" ht="25.5">
      <c r="A49" s="59" t="s">
        <v>16</v>
      </c>
      <c r="B49" s="38">
        <v>228</v>
      </c>
      <c r="C49" s="38">
        <v>207.18</v>
      </c>
      <c r="D49" s="52">
        <f t="shared" si="3"/>
        <v>90.86842105263159</v>
      </c>
      <c r="E49" s="38">
        <v>336.01</v>
      </c>
      <c r="F49" s="52">
        <f t="shared" si="2"/>
        <v>61.65887920002381</v>
      </c>
      <c r="G49" s="38">
        <v>31.880000000000003</v>
      </c>
    </row>
    <row r="50" spans="1:7" ht="52.5" customHeight="1">
      <c r="A50" s="59" t="s">
        <v>118</v>
      </c>
      <c r="B50" s="38">
        <v>200</v>
      </c>
      <c r="C50" s="38">
        <v>236.01</v>
      </c>
      <c r="D50" s="52">
        <f t="shared" si="3"/>
        <v>118.00500000000001</v>
      </c>
      <c r="E50" s="38">
        <v>390.1</v>
      </c>
      <c r="F50" s="52">
        <f t="shared" si="2"/>
        <v>60.49987182773647</v>
      </c>
      <c r="G50" s="38">
        <v>72</v>
      </c>
    </row>
    <row r="51" spans="1:7" ht="63.75">
      <c r="A51" s="59" t="s">
        <v>116</v>
      </c>
      <c r="B51" s="38">
        <v>498</v>
      </c>
      <c r="C51" s="38">
        <v>543.94</v>
      </c>
      <c r="D51" s="52">
        <f t="shared" si="3"/>
        <v>109.22489959839359</v>
      </c>
      <c r="E51" s="38">
        <v>107.1</v>
      </c>
      <c r="F51" s="52">
        <f t="shared" si="2"/>
        <v>507.8804855275444</v>
      </c>
      <c r="G51" s="38">
        <v>16.57</v>
      </c>
    </row>
    <row r="52" spans="1:7" ht="38.25">
      <c r="A52" s="59" t="s">
        <v>135</v>
      </c>
      <c r="B52" s="38">
        <v>21.58</v>
      </c>
      <c r="C52" s="38">
        <v>1.58</v>
      </c>
      <c r="D52" s="52">
        <f t="shared" si="3"/>
        <v>7.321594068582021</v>
      </c>
      <c r="E52" s="38">
        <v>20</v>
      </c>
      <c r="F52" s="52" t="s">
        <v>134</v>
      </c>
      <c r="G52" s="38">
        <v>1.58</v>
      </c>
    </row>
    <row r="53" spans="1:7" ht="51">
      <c r="A53" s="59" t="s">
        <v>136</v>
      </c>
      <c r="B53" s="38">
        <v>46.5</v>
      </c>
      <c r="C53" s="38">
        <v>46.5</v>
      </c>
      <c r="D53" s="52" t="s">
        <v>134</v>
      </c>
      <c r="E53" s="38">
        <v>17.4</v>
      </c>
      <c r="F53" s="52">
        <f>$C:$C/$E:$E*100</f>
        <v>267.2413793103448</v>
      </c>
      <c r="G53" s="38">
        <v>0</v>
      </c>
    </row>
    <row r="54" spans="1:7" ht="38.25">
      <c r="A54" s="59" t="s">
        <v>17</v>
      </c>
      <c r="B54" s="38">
        <v>1697</v>
      </c>
      <c r="C54" s="38">
        <v>2147.15</v>
      </c>
      <c r="D54" s="52">
        <f>$C:$C/$B:$B*100</f>
        <v>126.52622274602238</v>
      </c>
      <c r="E54" s="38">
        <v>1545.28</v>
      </c>
      <c r="F54" s="52">
        <f>$C:$C/$E:$E*100</f>
        <v>138.9489283495548</v>
      </c>
      <c r="G54" s="38">
        <v>414.5</v>
      </c>
    </row>
    <row r="55" spans="1:7" ht="29.25" customHeight="1">
      <c r="A55" s="59" t="s">
        <v>18</v>
      </c>
      <c r="B55" s="38">
        <v>3356.3</v>
      </c>
      <c r="C55" s="38">
        <v>4331.93</v>
      </c>
      <c r="D55" s="52">
        <f>$C:$C/$B:$B*100</f>
        <v>129.06861722730386</v>
      </c>
      <c r="E55" s="38">
        <v>2269.36</v>
      </c>
      <c r="F55" s="52">
        <f>$C:$C/$E:$E*100</f>
        <v>190.8877392745091</v>
      </c>
      <c r="G55" s="38">
        <v>476.5</v>
      </c>
    </row>
    <row r="56" spans="1:7" ht="38.25" customHeight="1">
      <c r="A56" s="59" t="s">
        <v>19</v>
      </c>
      <c r="B56" s="38">
        <v>230</v>
      </c>
      <c r="C56" s="38">
        <v>31.73</v>
      </c>
      <c r="D56" s="52">
        <f>$C:$C/$B:$B*100</f>
        <v>13.795652173913044</v>
      </c>
      <c r="E56" s="38">
        <v>480.5</v>
      </c>
      <c r="F56" s="52">
        <f>$C:$C/$E:$E*100</f>
        <v>6.603537981269511</v>
      </c>
      <c r="G56" s="38">
        <v>1</v>
      </c>
    </row>
    <row r="57" spans="1:7" ht="43.5" customHeight="1">
      <c r="A57" s="59" t="s">
        <v>146</v>
      </c>
      <c r="B57" s="38">
        <v>1.18</v>
      </c>
      <c r="C57" s="38">
        <v>1.18</v>
      </c>
      <c r="D57" s="52" t="s">
        <v>133</v>
      </c>
      <c r="E57" s="38"/>
      <c r="F57" s="52" t="s">
        <v>133</v>
      </c>
      <c r="G57" s="38">
        <v>0</v>
      </c>
    </row>
    <row r="58" spans="1:7" ht="40.5" customHeight="1">
      <c r="A58" s="59" t="s">
        <v>20</v>
      </c>
      <c r="B58" s="38">
        <v>70.7</v>
      </c>
      <c r="C58" s="38">
        <v>70</v>
      </c>
      <c r="D58" s="52">
        <f>$C:$C/$B:$B*100</f>
        <v>99.00990099009901</v>
      </c>
      <c r="E58" s="38">
        <v>33.7</v>
      </c>
      <c r="F58" s="52" t="s">
        <v>134</v>
      </c>
      <c r="G58" s="38">
        <v>0</v>
      </c>
    </row>
    <row r="59" spans="1:7" ht="51">
      <c r="A59" s="59" t="s">
        <v>117</v>
      </c>
      <c r="B59" s="38">
        <v>0</v>
      </c>
      <c r="C59" s="38">
        <v>0</v>
      </c>
      <c r="D59" s="52" t="s">
        <v>134</v>
      </c>
      <c r="E59" s="38">
        <v>0</v>
      </c>
      <c r="F59" s="52" t="s">
        <v>134</v>
      </c>
      <c r="G59" s="38">
        <v>0</v>
      </c>
    </row>
    <row r="60" spans="1:7" ht="63.75">
      <c r="A60" s="59" t="s">
        <v>107</v>
      </c>
      <c r="B60" s="38">
        <v>6.74</v>
      </c>
      <c r="C60" s="38">
        <v>2.06</v>
      </c>
      <c r="D60" s="52">
        <f>$C:$C/$B:$B*100</f>
        <v>30.56379821958457</v>
      </c>
      <c r="E60" s="38">
        <v>11.96</v>
      </c>
      <c r="F60" s="52">
        <f>$C:$C/$E:$E*100</f>
        <v>17.224080267558527</v>
      </c>
      <c r="G60" s="38">
        <v>0</v>
      </c>
    </row>
    <row r="61" spans="1:7" ht="76.5">
      <c r="A61" s="59" t="s">
        <v>121</v>
      </c>
      <c r="B61" s="38">
        <v>1410.1</v>
      </c>
      <c r="C61" s="38">
        <v>1462.81</v>
      </c>
      <c r="D61" s="52">
        <f>$C:$C/$B:$B*100</f>
        <v>103.73803276363378</v>
      </c>
      <c r="E61" s="38">
        <v>2099.33</v>
      </c>
      <c r="F61" s="52">
        <f>$C:$C/$E:$E*100</f>
        <v>69.67985023793305</v>
      </c>
      <c r="G61" s="38">
        <v>109.35000000000001</v>
      </c>
    </row>
    <row r="62" spans="1:7" ht="76.5">
      <c r="A62" s="59" t="s">
        <v>138</v>
      </c>
      <c r="B62" s="38">
        <v>3600</v>
      </c>
      <c r="C62" s="38">
        <v>4035.05</v>
      </c>
      <c r="D62" s="52" t="s">
        <v>134</v>
      </c>
      <c r="E62" s="38"/>
      <c r="F62" s="52" t="s">
        <v>134</v>
      </c>
      <c r="G62" s="38">
        <v>3620.5</v>
      </c>
    </row>
    <row r="63" spans="1:7" ht="63.75">
      <c r="A63" s="59" t="s">
        <v>86</v>
      </c>
      <c r="B63" s="38">
        <v>50</v>
      </c>
      <c r="C63" s="38">
        <v>54.16</v>
      </c>
      <c r="D63" s="52">
        <f>$C:$C/$B:$B*100</f>
        <v>108.32</v>
      </c>
      <c r="E63" s="38">
        <v>116.01</v>
      </c>
      <c r="F63" s="52">
        <f aca="true" t="shared" si="4" ref="F63:F71">$C:$C/$E:$E*100</f>
        <v>46.68563054909059</v>
      </c>
      <c r="G63" s="38">
        <v>1.5</v>
      </c>
    </row>
    <row r="64" spans="1:7" ht="38.25">
      <c r="A64" s="59" t="s">
        <v>21</v>
      </c>
      <c r="B64" s="38">
        <v>2374.64</v>
      </c>
      <c r="C64" s="38">
        <v>3061.87</v>
      </c>
      <c r="D64" s="52">
        <f>$C:$C/$B:$B*100</f>
        <v>128.9403867533605</v>
      </c>
      <c r="E64" s="38">
        <v>2986.34</v>
      </c>
      <c r="F64" s="52">
        <f t="shared" si="4"/>
        <v>102.52918287937743</v>
      </c>
      <c r="G64" s="38">
        <v>953.5</v>
      </c>
    </row>
    <row r="65" spans="1:7" ht="12.75">
      <c r="A65" s="55" t="s">
        <v>22</v>
      </c>
      <c r="B65" s="41">
        <v>0</v>
      </c>
      <c r="C65" s="41">
        <v>41.59</v>
      </c>
      <c r="D65" s="52" t="s">
        <v>134</v>
      </c>
      <c r="E65" s="41">
        <v>1581.35</v>
      </c>
      <c r="F65" s="52">
        <f t="shared" si="4"/>
        <v>2.6300313023682302</v>
      </c>
      <c r="G65" s="41">
        <v>4.91</v>
      </c>
    </row>
    <row r="66" spans="1:7" ht="12.75">
      <c r="A66" s="63" t="s">
        <v>23</v>
      </c>
      <c r="B66" s="51">
        <f>B8+B15+B20+B24+B27+B31+B34+B42+B43+B44+B65+B48</f>
        <v>417025.42000000004</v>
      </c>
      <c r="C66" s="51">
        <f>C8+C15+C20+C24+C27+C31+C34+C42+C43+C44+C65+C48</f>
        <v>412488.70000000007</v>
      </c>
      <c r="D66" s="52">
        <f aca="true" t="shared" si="5" ref="D66:D71">$C:$C/$B:$B*100</f>
        <v>98.9121238700509</v>
      </c>
      <c r="E66" s="51">
        <f>E8+E15+E20+E24+E27+E31+E34+E42+E43+E44+E65+E48</f>
        <v>384122.77999999997</v>
      </c>
      <c r="F66" s="52">
        <f t="shared" si="4"/>
        <v>107.38459718530623</v>
      </c>
      <c r="G66" s="51">
        <f>G8+G15+G20+G24+G27+G31+G34+G42+G43+G44+G65+G48</f>
        <v>58765.4</v>
      </c>
    </row>
    <row r="67" spans="1:7" ht="12.75">
      <c r="A67" s="63" t="s">
        <v>24</v>
      </c>
      <c r="B67" s="51">
        <f>B68+B73+B72</f>
        <v>1713003.61</v>
      </c>
      <c r="C67" s="51">
        <f>C68+C73+C72</f>
        <v>1656982.6700000002</v>
      </c>
      <c r="D67" s="52">
        <f t="shared" si="5"/>
        <v>96.72966596958894</v>
      </c>
      <c r="E67" s="51">
        <f>E68+E73+E72</f>
        <v>1531890.89</v>
      </c>
      <c r="F67" s="52">
        <f t="shared" si="4"/>
        <v>108.1658413674619</v>
      </c>
      <c r="G67" s="51">
        <f>G68+G73+G72</f>
        <v>282361.19999999995</v>
      </c>
    </row>
    <row r="68" spans="1:7" ht="25.5">
      <c r="A68" s="63" t="s">
        <v>25</v>
      </c>
      <c r="B68" s="51">
        <f>B69+B70+B71</f>
        <v>1716147.87</v>
      </c>
      <c r="C68" s="51">
        <f>C69+C70+C71</f>
        <v>1660078.83</v>
      </c>
      <c r="D68" s="52">
        <f t="shared" si="5"/>
        <v>96.73285496080241</v>
      </c>
      <c r="E68" s="51">
        <f>E69+E70+E71</f>
        <v>1532164.43</v>
      </c>
      <c r="F68" s="52">
        <f t="shared" si="4"/>
        <v>108.34860785796994</v>
      </c>
      <c r="G68" s="51">
        <f>G69+G70+G71</f>
        <v>282329.31999999995</v>
      </c>
    </row>
    <row r="69" spans="1:7" ht="12.75">
      <c r="A69" s="59" t="s">
        <v>130</v>
      </c>
      <c r="B69" s="38">
        <v>337935.9</v>
      </c>
      <c r="C69" s="38">
        <v>337935.9</v>
      </c>
      <c r="D69" s="52">
        <f t="shared" si="5"/>
        <v>100</v>
      </c>
      <c r="E69" s="38">
        <v>319233.9</v>
      </c>
      <c r="F69" s="52">
        <f t="shared" si="4"/>
        <v>105.85840037665173</v>
      </c>
      <c r="G69" s="38">
        <v>39681.7</v>
      </c>
    </row>
    <row r="70" spans="1:7" ht="12.75">
      <c r="A70" s="59" t="s">
        <v>131</v>
      </c>
      <c r="B70" s="38">
        <v>393336.5</v>
      </c>
      <c r="C70" s="38">
        <v>350083.2</v>
      </c>
      <c r="D70" s="52">
        <f t="shared" si="5"/>
        <v>89.0034868363348</v>
      </c>
      <c r="E70" s="38">
        <v>258387.05</v>
      </c>
      <c r="F70" s="52">
        <f t="shared" si="4"/>
        <v>135.4879046763373</v>
      </c>
      <c r="G70" s="38">
        <v>109188.04</v>
      </c>
    </row>
    <row r="71" spans="1:7" ht="12.75">
      <c r="A71" s="59" t="s">
        <v>132</v>
      </c>
      <c r="B71" s="38">
        <v>984875.47</v>
      </c>
      <c r="C71" s="38">
        <v>972059.73</v>
      </c>
      <c r="D71" s="52">
        <f t="shared" si="5"/>
        <v>98.69874513170686</v>
      </c>
      <c r="E71" s="38">
        <v>954543.48</v>
      </c>
      <c r="F71" s="52">
        <f t="shared" si="4"/>
        <v>101.83503951019601</v>
      </c>
      <c r="G71" s="38">
        <v>133459.58</v>
      </c>
    </row>
    <row r="72" spans="1:7" ht="12.75" hidden="1">
      <c r="A72" s="63" t="s">
        <v>139</v>
      </c>
      <c r="B72" s="38">
        <v>0</v>
      </c>
      <c r="C72" s="38">
        <v>50.49</v>
      </c>
      <c r="D72" s="52" t="s">
        <v>134</v>
      </c>
      <c r="E72" s="38">
        <v>0</v>
      </c>
      <c r="F72" s="52" t="s">
        <v>134</v>
      </c>
      <c r="G72" s="38">
        <v>50.5</v>
      </c>
    </row>
    <row r="73" spans="1:7" ht="25.5">
      <c r="A73" s="63" t="s">
        <v>27</v>
      </c>
      <c r="B73" s="41">
        <v>-3144.26</v>
      </c>
      <c r="C73" s="41">
        <v>-3146.65</v>
      </c>
      <c r="D73" s="52" t="s">
        <v>134</v>
      </c>
      <c r="E73" s="41">
        <v>-273.54</v>
      </c>
      <c r="F73" s="52">
        <f>$C:$C/$E:$E*100</f>
        <v>1150.343642611684</v>
      </c>
      <c r="G73" s="41">
        <v>-18.62</v>
      </c>
    </row>
    <row r="74" spans="1:7" ht="12.75">
      <c r="A74" s="55" t="s">
        <v>26</v>
      </c>
      <c r="B74" s="35">
        <f>B67+B66</f>
        <v>2130029.0300000003</v>
      </c>
      <c r="C74" s="35">
        <f>C67+C66</f>
        <v>2069471.37</v>
      </c>
      <c r="D74" s="26">
        <f>$C:$C/$B:$B*100</f>
        <v>97.15695611904405</v>
      </c>
      <c r="E74" s="35">
        <f>E67+E66</f>
        <v>1916013.67</v>
      </c>
      <c r="F74" s="26">
        <f>$C:$C/$E:$E*100</f>
        <v>108.00921738726426</v>
      </c>
      <c r="G74" s="35">
        <f>G67+G66</f>
        <v>341126.6</v>
      </c>
    </row>
    <row r="75" spans="1:7" ht="12.75">
      <c r="A75" s="85" t="s">
        <v>28</v>
      </c>
      <c r="B75" s="86"/>
      <c r="C75" s="86"/>
      <c r="D75" s="86"/>
      <c r="E75" s="86"/>
      <c r="F75" s="86"/>
      <c r="G75" s="87"/>
    </row>
    <row r="76" spans="1:7" ht="12.75">
      <c r="A76" s="7" t="s">
        <v>29</v>
      </c>
      <c r="B76" s="35">
        <f>B77+B78+B79+B80+B81+B82+B83+B84</f>
        <v>93245.79999999999</v>
      </c>
      <c r="C76" s="35">
        <f>C77+C78+C79+C80+C81+C82+C83+C84</f>
        <v>92280.3</v>
      </c>
      <c r="D76" s="26">
        <f>$C:$C/$B:$B*100</f>
        <v>98.96456462382221</v>
      </c>
      <c r="E76" s="35">
        <f>E77+E78+E79+E80+E81+E82+E83+E84</f>
        <v>70319</v>
      </c>
      <c r="F76" s="26">
        <f>$C:$C/$E:$E*100</f>
        <v>131.23096175997952</v>
      </c>
      <c r="G76" s="35">
        <f>G77+G78+G79+G80+G81+G82+G83+G84</f>
        <v>14263.800000000003</v>
      </c>
    </row>
    <row r="77" spans="1:7" ht="14.25" customHeight="1">
      <c r="A77" s="8" t="s">
        <v>30</v>
      </c>
      <c r="B77" s="36">
        <v>924.5</v>
      </c>
      <c r="C77" s="36">
        <v>924.5</v>
      </c>
      <c r="D77" s="29">
        <f>$C:$C/$B:$B*100</f>
        <v>100</v>
      </c>
      <c r="E77" s="36">
        <v>1041.6</v>
      </c>
      <c r="F77" s="29">
        <f>$C:$C/$E:$E*100</f>
        <v>88.75768049155147</v>
      </c>
      <c r="G77" s="36">
        <f>C77-ноябрь!D90</f>
        <v>0</v>
      </c>
    </row>
    <row r="78" spans="1:7" ht="12.75">
      <c r="A78" s="8" t="s">
        <v>31</v>
      </c>
      <c r="B78" s="36">
        <v>5073.4</v>
      </c>
      <c r="C78" s="36">
        <v>5073.4</v>
      </c>
      <c r="D78" s="29">
        <f>$C:$C/$B:$B*100</f>
        <v>100</v>
      </c>
      <c r="E78" s="36">
        <v>3282.2</v>
      </c>
      <c r="F78" s="29">
        <f>$C:$C/$E:$E*100</f>
        <v>154.57315215404302</v>
      </c>
      <c r="G78" s="36">
        <f>C78-ноябрь!D91</f>
        <v>991.8999999999996</v>
      </c>
    </row>
    <row r="79" spans="1:7" ht="25.5">
      <c r="A79" s="8" t="s">
        <v>32</v>
      </c>
      <c r="B79" s="36">
        <v>33303.1</v>
      </c>
      <c r="C79" s="36">
        <v>32806</v>
      </c>
      <c r="D79" s="29">
        <f>$C:$C/$B:$B*100</f>
        <v>98.50734616296982</v>
      </c>
      <c r="E79" s="36">
        <v>28536.4</v>
      </c>
      <c r="F79" s="29">
        <f>$C:$C/$E:$E*100</f>
        <v>114.96194334253795</v>
      </c>
      <c r="G79" s="36">
        <f>C79-ноябрь!D92</f>
        <v>5042</v>
      </c>
    </row>
    <row r="80" spans="1:7" ht="12.75">
      <c r="A80" s="8" t="s">
        <v>78</v>
      </c>
      <c r="B80" s="46">
        <v>144</v>
      </c>
      <c r="C80" s="46">
        <v>137.1</v>
      </c>
      <c r="D80" s="29">
        <v>0</v>
      </c>
      <c r="E80" s="28">
        <v>0</v>
      </c>
      <c r="F80" s="29">
        <v>0</v>
      </c>
      <c r="G80" s="36">
        <f>C80-ноябрь!D93</f>
        <v>0</v>
      </c>
    </row>
    <row r="81" spans="1:7" ht="25.5">
      <c r="A81" s="1" t="s">
        <v>33</v>
      </c>
      <c r="B81" s="28">
        <v>11316.1</v>
      </c>
      <c r="C81" s="28">
        <v>11276.9</v>
      </c>
      <c r="D81" s="29">
        <f>$C:$C/$B:$B*100</f>
        <v>99.65359090145898</v>
      </c>
      <c r="E81" s="36">
        <v>9068.5</v>
      </c>
      <c r="F81" s="29">
        <f>$C:$C/$E:$E*100</f>
        <v>124.3524287368363</v>
      </c>
      <c r="G81" s="36">
        <f>C81-ноябрь!D94</f>
        <v>1931.699999999999</v>
      </c>
    </row>
    <row r="82" spans="1:7" ht="12.75">
      <c r="A82" s="8" t="s">
        <v>34</v>
      </c>
      <c r="B82" s="36">
        <v>0</v>
      </c>
      <c r="C82" s="36">
        <v>0</v>
      </c>
      <c r="D82" s="29">
        <v>0</v>
      </c>
      <c r="E82" s="36"/>
      <c r="F82" s="29">
        <v>0</v>
      </c>
      <c r="G82" s="36">
        <f>C82-ноябрь!D95</f>
        <v>0</v>
      </c>
    </row>
    <row r="83" spans="1:7" ht="12.75">
      <c r="A83" s="8" t="s">
        <v>35</v>
      </c>
      <c r="B83" s="36">
        <v>300</v>
      </c>
      <c r="C83" s="36">
        <v>0</v>
      </c>
      <c r="D83" s="29">
        <f>$C:$C/$B:$B*100</f>
        <v>0</v>
      </c>
      <c r="E83" s="36">
        <v>0</v>
      </c>
      <c r="F83" s="29">
        <v>0</v>
      </c>
      <c r="G83" s="36">
        <f>C83-ноябрь!D96</f>
        <v>0</v>
      </c>
    </row>
    <row r="84" spans="1:7" ht="12.75">
      <c r="A84" s="1" t="s">
        <v>36</v>
      </c>
      <c r="B84" s="36">
        <v>42184.7</v>
      </c>
      <c r="C84" s="36">
        <v>42062.4</v>
      </c>
      <c r="D84" s="29">
        <f>$C:$C/$B:$B*100</f>
        <v>99.71008446190207</v>
      </c>
      <c r="E84" s="36">
        <v>28390.3</v>
      </c>
      <c r="F84" s="29">
        <f>$C:$C/$E:$E*100</f>
        <v>148.15764539296873</v>
      </c>
      <c r="G84" s="36">
        <f>C84-ноябрь!D97</f>
        <v>6298.200000000004</v>
      </c>
    </row>
    <row r="85" spans="1:7" ht="12.75">
      <c r="A85" s="7" t="s">
        <v>37</v>
      </c>
      <c r="B85" s="27">
        <v>321.4</v>
      </c>
      <c r="C85" s="35">
        <v>290.1</v>
      </c>
      <c r="D85" s="26">
        <f>$C:$C/$B:$B*100</f>
        <v>90.26135656502802</v>
      </c>
      <c r="E85" s="27">
        <v>219.7</v>
      </c>
      <c r="F85" s="26">
        <v>0</v>
      </c>
      <c r="G85" s="35">
        <f>C85-ноябрь!D98</f>
        <v>99.10000000000002</v>
      </c>
    </row>
    <row r="86" spans="1:7" ht="25.5">
      <c r="A86" s="9" t="s">
        <v>38</v>
      </c>
      <c r="B86" s="27">
        <v>3472.1</v>
      </c>
      <c r="C86" s="27">
        <v>3262.1</v>
      </c>
      <c r="D86" s="26">
        <f>$C:$C/$B:$B*100</f>
        <v>93.95178710290602</v>
      </c>
      <c r="E86" s="27">
        <v>2210.3</v>
      </c>
      <c r="F86" s="26">
        <f>$C:$C/$E:$E*100</f>
        <v>147.58630050219426</v>
      </c>
      <c r="G86" s="35">
        <f>C86-ноябрь!D99</f>
        <v>501.6999999999998</v>
      </c>
    </row>
    <row r="87" spans="1:7" ht="12.75">
      <c r="A87" s="7" t="s">
        <v>39</v>
      </c>
      <c r="B87" s="35">
        <f>B88+B89+B90+B91+B92</f>
        <v>258700.9</v>
      </c>
      <c r="C87" s="35">
        <f>C88+C89+C90+C91+C92</f>
        <v>248322</v>
      </c>
      <c r="D87" s="26">
        <f>$C:$C/$B:$B*100</f>
        <v>95.98806962016754</v>
      </c>
      <c r="E87" s="35">
        <f>E88+E89+E90+E91+E92</f>
        <v>68525.09999999999</v>
      </c>
      <c r="F87" s="26">
        <f>$C:$C/$E:$E*100</f>
        <v>362.3810837196882</v>
      </c>
      <c r="G87" s="35">
        <f>C87-ноябрь!D100</f>
        <v>104676.9</v>
      </c>
    </row>
    <row r="88" spans="1:7" ht="12.75" hidden="1">
      <c r="A88" s="10" t="s">
        <v>70</v>
      </c>
      <c r="B88" s="36"/>
      <c r="C88" s="36"/>
      <c r="D88" s="29">
        <v>0</v>
      </c>
      <c r="E88" s="36"/>
      <c r="F88" s="29">
        <v>0</v>
      </c>
      <c r="G88" s="36">
        <f>C88-ноябрь!D101</f>
        <v>0</v>
      </c>
    </row>
    <row r="89" spans="1:7" ht="12.75" hidden="1">
      <c r="A89" s="10" t="s">
        <v>73</v>
      </c>
      <c r="B89" s="36"/>
      <c r="C89" s="36"/>
      <c r="D89" s="29">
        <v>0</v>
      </c>
      <c r="E89" s="36"/>
      <c r="F89" s="29">
        <v>0</v>
      </c>
      <c r="G89" s="36">
        <f>C89-ноябрь!D102</f>
        <v>0</v>
      </c>
    </row>
    <row r="90" spans="1:7" ht="12.75">
      <c r="A90" s="8" t="s">
        <v>40</v>
      </c>
      <c r="B90" s="36">
        <v>16048.9</v>
      </c>
      <c r="C90" s="36">
        <v>16045.8</v>
      </c>
      <c r="D90" s="29">
        <f>$C:$C/$B:$B*100</f>
        <v>99.9806840344198</v>
      </c>
      <c r="E90" s="36">
        <v>12687.3</v>
      </c>
      <c r="F90" s="29">
        <v>0</v>
      </c>
      <c r="G90" s="36">
        <f>C90-ноябрь!D103</f>
        <v>2681.699999999999</v>
      </c>
    </row>
    <row r="91" spans="1:7" ht="12.75">
      <c r="A91" s="10" t="s">
        <v>83</v>
      </c>
      <c r="B91" s="28">
        <v>226751.6</v>
      </c>
      <c r="C91" s="28">
        <v>217060.7</v>
      </c>
      <c r="D91" s="29">
        <f>$C:$C/$B:$B*100</f>
        <v>95.72620435754368</v>
      </c>
      <c r="E91" s="28">
        <v>46506.9</v>
      </c>
      <c r="F91" s="29">
        <v>0</v>
      </c>
      <c r="G91" s="36">
        <f>C91-ноябрь!D104</f>
        <v>95548.70000000001</v>
      </c>
    </row>
    <row r="92" spans="1:7" ht="12.75">
      <c r="A92" s="8" t="s">
        <v>41</v>
      </c>
      <c r="B92" s="36">
        <v>15900.4</v>
      </c>
      <c r="C92" s="36">
        <v>15215.5</v>
      </c>
      <c r="D92" s="29">
        <f>$C:$C/$B:$B*100</f>
        <v>95.6925611934291</v>
      </c>
      <c r="E92" s="36">
        <v>9330.9</v>
      </c>
      <c r="F92" s="29">
        <f>$C:$C/$E:$E*100</f>
        <v>163.0657278504753</v>
      </c>
      <c r="G92" s="36">
        <f>C92-ноябрь!D105</f>
        <v>6446.5</v>
      </c>
    </row>
    <row r="93" spans="1:7" ht="12.75">
      <c r="A93" s="7" t="s">
        <v>42</v>
      </c>
      <c r="B93" s="35">
        <f>B95+B96+B97+B94</f>
        <v>117238.20000000001</v>
      </c>
      <c r="C93" s="35">
        <f>C95+C96+C97+C94</f>
        <v>100453.6</v>
      </c>
      <c r="D93" s="35">
        <f>D95+D96+D97+D94</f>
        <v>429.7577864716146</v>
      </c>
      <c r="E93" s="35">
        <f>E94+E95+E96+E97</f>
        <v>45019</v>
      </c>
      <c r="F93" s="35">
        <f>F95+F96+F97</f>
        <v>503.8805910446312</v>
      </c>
      <c r="G93" s="35">
        <f>C93-ноябрь!D106</f>
        <v>7147.400000000009</v>
      </c>
    </row>
    <row r="94" spans="1:7" ht="12.75">
      <c r="A94" s="8" t="s">
        <v>43</v>
      </c>
      <c r="B94" s="50">
        <v>474.1</v>
      </c>
      <c r="C94" s="50">
        <v>211.8</v>
      </c>
      <c r="D94" s="49">
        <v>211.8</v>
      </c>
      <c r="E94" s="36">
        <v>0</v>
      </c>
      <c r="F94" s="29">
        <v>0</v>
      </c>
      <c r="G94" s="36">
        <f>C94-ноябрь!D107</f>
        <v>0</v>
      </c>
    </row>
    <row r="95" spans="1:7" ht="12.75">
      <c r="A95" s="8" t="s">
        <v>44</v>
      </c>
      <c r="B95" s="36">
        <v>18002.5</v>
      </c>
      <c r="C95" s="36">
        <v>4000.2</v>
      </c>
      <c r="D95" s="29">
        <f>$C:$C/$B:$B*100</f>
        <v>22.22024718789057</v>
      </c>
      <c r="E95" s="36">
        <v>6744.7</v>
      </c>
      <c r="F95" s="29">
        <v>0</v>
      </c>
      <c r="G95" s="36">
        <f>C95-ноябрь!D108</f>
        <v>1323.1999999999998</v>
      </c>
    </row>
    <row r="96" spans="1:7" ht="12.75">
      <c r="A96" s="8" t="s">
        <v>45</v>
      </c>
      <c r="B96" s="36">
        <v>64543</v>
      </c>
      <c r="C96" s="36">
        <v>62283.8</v>
      </c>
      <c r="D96" s="29">
        <f>$C:$C/$B:$B*100</f>
        <v>96.49969787583473</v>
      </c>
      <c r="E96" s="36">
        <v>24882.2</v>
      </c>
      <c r="F96" s="29">
        <f>$C:$C/$E:$E*100</f>
        <v>250.31468278528428</v>
      </c>
      <c r="G96" s="36">
        <f>C96-ноябрь!D109</f>
        <v>4183.300000000003</v>
      </c>
    </row>
    <row r="97" spans="1:7" ht="12.75">
      <c r="A97" s="8" t="s">
        <v>46</v>
      </c>
      <c r="B97" s="36">
        <v>34218.6</v>
      </c>
      <c r="C97" s="36">
        <v>33957.8</v>
      </c>
      <c r="D97" s="29">
        <f>$C:$C/$B:$B*100</f>
        <v>99.23784140788929</v>
      </c>
      <c r="E97" s="36">
        <v>13392.1</v>
      </c>
      <c r="F97" s="29">
        <f>$C:$C/$E:$E*100</f>
        <v>253.56590825934694</v>
      </c>
      <c r="G97" s="36">
        <f>C97-ноябрь!D96</f>
        <v>33957.8</v>
      </c>
    </row>
    <row r="98" spans="1:7" ht="12.75">
      <c r="A98" s="11" t="s">
        <v>149</v>
      </c>
      <c r="B98" s="36">
        <v>0</v>
      </c>
      <c r="C98" s="36">
        <v>0</v>
      </c>
      <c r="D98" s="29">
        <v>0</v>
      </c>
      <c r="E98" s="35">
        <v>0</v>
      </c>
      <c r="F98" s="29"/>
      <c r="G98" s="35">
        <v>0</v>
      </c>
    </row>
    <row r="99" spans="1:7" ht="12.75">
      <c r="A99" s="11" t="s">
        <v>47</v>
      </c>
      <c r="B99" s="35">
        <f>B100+B101+B102+B103+B104</f>
        <v>1291152.7</v>
      </c>
      <c r="C99" s="35">
        <f>C100+C101+C102+C103+C104</f>
        <v>1254828.9</v>
      </c>
      <c r="D99" s="35">
        <f>D100+D101+D103+D104+D102</f>
        <v>493.39396377938505</v>
      </c>
      <c r="E99" s="35">
        <f>E100+E101+E102+E103+E104</f>
        <v>938380.7000000001</v>
      </c>
      <c r="F99" s="35">
        <f>F100+F101+F103+F104+F102</f>
        <v>594.0194934268221</v>
      </c>
      <c r="G99" s="35">
        <f>C99-ноябрь!D112</f>
        <v>196817.5</v>
      </c>
    </row>
    <row r="100" spans="1:7" ht="12.75">
      <c r="A100" s="8" t="s">
        <v>48</v>
      </c>
      <c r="B100" s="36">
        <v>497247.8</v>
      </c>
      <c r="C100" s="36">
        <v>497247.7</v>
      </c>
      <c r="D100" s="29">
        <f aca="true" t="shared" si="6" ref="D100:D117">$C:$C/$B:$B*100</f>
        <v>99.99997988930268</v>
      </c>
      <c r="E100" s="36">
        <v>359785.4</v>
      </c>
      <c r="F100" s="29">
        <f>$C:$C/$E:$E*100</f>
        <v>138.20674768903908</v>
      </c>
      <c r="G100" s="36">
        <f>C100-ноябрь!D113</f>
        <v>79930.20000000001</v>
      </c>
    </row>
    <row r="101" spans="1:7" ht="12.75">
      <c r="A101" s="8" t="s">
        <v>49</v>
      </c>
      <c r="B101" s="36">
        <v>577320</v>
      </c>
      <c r="C101" s="36">
        <v>541199</v>
      </c>
      <c r="D101" s="29">
        <f t="shared" si="6"/>
        <v>93.74333125476339</v>
      </c>
      <c r="E101" s="36">
        <v>509156</v>
      </c>
      <c r="F101" s="29">
        <f>$C:$C/$E:$E*100</f>
        <v>106.29335606376043</v>
      </c>
      <c r="G101" s="36">
        <f>C101-ноябрь!D114</f>
        <v>83768.59999999998</v>
      </c>
    </row>
    <row r="102" spans="1:7" ht="12.75">
      <c r="A102" s="8" t="s">
        <v>123</v>
      </c>
      <c r="B102" s="36">
        <v>91492.4</v>
      </c>
      <c r="C102" s="36">
        <v>91492.4</v>
      </c>
      <c r="D102" s="29">
        <f t="shared" si="6"/>
        <v>100</v>
      </c>
      <c r="E102" s="69">
        <v>0</v>
      </c>
      <c r="F102" s="29">
        <v>0</v>
      </c>
      <c r="G102" s="36">
        <f>C102-ноябрь!D115</f>
        <v>14113.299999999988</v>
      </c>
    </row>
    <row r="103" spans="1:7" ht="12.75">
      <c r="A103" s="8" t="s">
        <v>50</v>
      </c>
      <c r="B103" s="36">
        <v>37762.1</v>
      </c>
      <c r="C103" s="36">
        <v>37684.1</v>
      </c>
      <c r="D103" s="29">
        <f t="shared" si="6"/>
        <v>99.79344369089644</v>
      </c>
      <c r="E103" s="36">
        <v>31513.9</v>
      </c>
      <c r="F103" s="29">
        <f>$C:$C/$E:$E*100</f>
        <v>119.57929675476535</v>
      </c>
      <c r="G103" s="36">
        <f>C103-ноябрь!D116</f>
        <v>4876.5999999999985</v>
      </c>
    </row>
    <row r="104" spans="1:7" ht="12.75">
      <c r="A104" s="8" t="s">
        <v>51</v>
      </c>
      <c r="B104" s="36">
        <v>87330.4</v>
      </c>
      <c r="C104" s="28">
        <v>87205.7</v>
      </c>
      <c r="D104" s="29">
        <f t="shared" si="6"/>
        <v>99.85720894442255</v>
      </c>
      <c r="E104" s="28">
        <v>37925.4</v>
      </c>
      <c r="F104" s="29">
        <f>$C:$C/$E:$E*100</f>
        <v>229.94009291925727</v>
      </c>
      <c r="G104" s="36">
        <f>C104-ноябрь!D117</f>
        <v>14128.800000000003</v>
      </c>
    </row>
    <row r="105" spans="1:7" ht="25.5">
      <c r="A105" s="11" t="s">
        <v>52</v>
      </c>
      <c r="B105" s="35">
        <f>B106+B107</f>
        <v>108563.1</v>
      </c>
      <c r="C105" s="35">
        <f>C106+C107</f>
        <v>108548.2</v>
      </c>
      <c r="D105" s="26">
        <f t="shared" si="6"/>
        <v>99.98627526295766</v>
      </c>
      <c r="E105" s="35">
        <f>E106+E107</f>
        <v>130584.09999999999</v>
      </c>
      <c r="F105" s="26">
        <f>$C:$C/$E:$E*100</f>
        <v>83.12512779120888</v>
      </c>
      <c r="G105" s="35">
        <f>C105-ноябрь!D118</f>
        <v>23097.999999999985</v>
      </c>
    </row>
    <row r="106" spans="1:7" ht="12.75">
      <c r="A106" s="8" t="s">
        <v>53</v>
      </c>
      <c r="B106" s="36">
        <v>105937.8</v>
      </c>
      <c r="C106" s="36">
        <v>105937.8</v>
      </c>
      <c r="D106" s="29">
        <f t="shared" si="6"/>
        <v>100</v>
      </c>
      <c r="E106" s="36">
        <v>128013.9</v>
      </c>
      <c r="F106" s="29">
        <f>$C:$C/$E:$E*100</f>
        <v>82.75491958295154</v>
      </c>
      <c r="G106" s="36">
        <f>C106-ноябрь!D119</f>
        <v>22628.199999999997</v>
      </c>
    </row>
    <row r="107" spans="1:7" ht="25.5">
      <c r="A107" s="8" t="s">
        <v>54</v>
      </c>
      <c r="B107" s="36">
        <v>2625.3</v>
      </c>
      <c r="C107" s="36">
        <v>2610.4</v>
      </c>
      <c r="D107" s="29">
        <f t="shared" si="6"/>
        <v>99.43244581571629</v>
      </c>
      <c r="E107" s="36">
        <v>2570.2</v>
      </c>
      <c r="F107" s="29">
        <v>0</v>
      </c>
      <c r="G107" s="36">
        <f>C107-ноябрь!D120</f>
        <v>469.8000000000002</v>
      </c>
    </row>
    <row r="108" spans="1:7" ht="12.75">
      <c r="A108" s="11" t="s">
        <v>109</v>
      </c>
      <c r="B108" s="35">
        <f>B109</f>
        <v>44.8</v>
      </c>
      <c r="C108" s="35">
        <f>C109</f>
        <v>44.8</v>
      </c>
      <c r="D108" s="26">
        <f t="shared" si="6"/>
        <v>100</v>
      </c>
      <c r="E108" s="35">
        <f>E109</f>
        <v>44.8</v>
      </c>
      <c r="F108" s="26">
        <v>0</v>
      </c>
      <c r="G108" s="35">
        <f>C108-ноябрь!D121</f>
        <v>0</v>
      </c>
    </row>
    <row r="109" spans="1:7" ht="12.75">
      <c r="A109" s="8" t="s">
        <v>110</v>
      </c>
      <c r="B109" s="36">
        <v>44.8</v>
      </c>
      <c r="C109" s="36">
        <v>44.8</v>
      </c>
      <c r="D109" s="29">
        <f t="shared" si="6"/>
        <v>100</v>
      </c>
      <c r="E109" s="36">
        <v>44.8</v>
      </c>
      <c r="F109" s="29">
        <v>0</v>
      </c>
      <c r="G109" s="36">
        <f>C109-ноябрь!D122</f>
        <v>0</v>
      </c>
    </row>
    <row r="110" spans="1:7" ht="12.75">
      <c r="A110" s="11" t="s">
        <v>55</v>
      </c>
      <c r="B110" s="35">
        <f>B111+B112+B113+B114+B115</f>
        <v>184273.40000000002</v>
      </c>
      <c r="C110" s="35">
        <f>C111+C112+C113+C114+C115</f>
        <v>183744.5</v>
      </c>
      <c r="D110" s="26">
        <f t="shared" si="6"/>
        <v>99.71298082088896</v>
      </c>
      <c r="E110" s="35">
        <f>E111+E112+E113+E114+E115</f>
        <v>109975.6</v>
      </c>
      <c r="F110" s="26">
        <v>0</v>
      </c>
      <c r="G110" s="35">
        <f>C110-ноябрь!D123</f>
        <v>26332.600000000006</v>
      </c>
    </row>
    <row r="111" spans="1:7" ht="12.75">
      <c r="A111" s="8" t="s">
        <v>56</v>
      </c>
      <c r="B111" s="36">
        <v>1330.3</v>
      </c>
      <c r="C111" s="36">
        <v>1330.2</v>
      </c>
      <c r="D111" s="29">
        <f t="shared" si="6"/>
        <v>99.9924828985943</v>
      </c>
      <c r="E111" s="36">
        <v>504.3</v>
      </c>
      <c r="F111" s="29">
        <v>0</v>
      </c>
      <c r="G111" s="36">
        <f>C111-ноябрь!D124</f>
        <v>271.60000000000014</v>
      </c>
    </row>
    <row r="112" spans="1:7" ht="12.75">
      <c r="A112" s="8" t="s">
        <v>57</v>
      </c>
      <c r="B112" s="36">
        <v>62061.9</v>
      </c>
      <c r="C112" s="36">
        <v>62061.9</v>
      </c>
      <c r="D112" s="29">
        <f t="shared" si="6"/>
        <v>100</v>
      </c>
      <c r="E112" s="36">
        <v>39849.5</v>
      </c>
      <c r="F112" s="29">
        <f>$C:$C/$E:$E*100</f>
        <v>155.74072447584035</v>
      </c>
      <c r="G112" s="36">
        <f>C112-ноябрь!D125</f>
        <v>9739</v>
      </c>
    </row>
    <row r="113" spans="1:7" ht="12.75">
      <c r="A113" s="8" t="s">
        <v>58</v>
      </c>
      <c r="B113" s="36">
        <v>32110.9</v>
      </c>
      <c r="C113" s="36">
        <v>31904.4</v>
      </c>
      <c r="D113" s="29">
        <f t="shared" si="6"/>
        <v>99.35691618733826</v>
      </c>
      <c r="E113" s="36">
        <v>22037</v>
      </c>
      <c r="F113" s="29">
        <v>0</v>
      </c>
      <c r="G113" s="36">
        <f>C113-ноябрь!D126</f>
        <v>4140.300000000003</v>
      </c>
    </row>
    <row r="114" spans="1:7" ht="12.75">
      <c r="A114" s="8" t="s">
        <v>59</v>
      </c>
      <c r="B114" s="28">
        <v>60428.8</v>
      </c>
      <c r="C114" s="28">
        <v>60119.8</v>
      </c>
      <c r="D114" s="29">
        <f t="shared" si="6"/>
        <v>99.4886544164372</v>
      </c>
      <c r="E114" s="28">
        <v>24476.8</v>
      </c>
      <c r="F114" s="29">
        <v>0</v>
      </c>
      <c r="G114" s="36">
        <f>C114-ноябрь!D127</f>
        <v>9247.800000000003</v>
      </c>
    </row>
    <row r="115" spans="1:7" ht="12.75">
      <c r="A115" s="8" t="s">
        <v>60</v>
      </c>
      <c r="B115" s="36">
        <v>28341.5</v>
      </c>
      <c r="C115" s="36">
        <v>28328.2</v>
      </c>
      <c r="D115" s="29">
        <f t="shared" si="6"/>
        <v>99.9530723497345</v>
      </c>
      <c r="E115" s="36">
        <v>23108</v>
      </c>
      <c r="F115" s="29">
        <f>$C:$C/$E:$E*100</f>
        <v>122.59044486757833</v>
      </c>
      <c r="G115" s="36">
        <f>C115-ноябрь!D128</f>
        <v>2933.9000000000015</v>
      </c>
    </row>
    <row r="116" spans="1:7" ht="12.75">
      <c r="A116" s="11" t="s">
        <v>67</v>
      </c>
      <c r="B116" s="27">
        <f>B117+B118+B119</f>
        <v>61458.2</v>
      </c>
      <c r="C116" s="27">
        <f>C117+C118+C119</f>
        <v>61458.2</v>
      </c>
      <c r="D116" s="26">
        <f t="shared" si="6"/>
        <v>100</v>
      </c>
      <c r="E116" s="27">
        <f>E117+E118+E119</f>
        <v>28643.600000000002</v>
      </c>
      <c r="F116" s="26">
        <f>$C:$C/$E:$E*100</f>
        <v>214.5617171025988</v>
      </c>
      <c r="G116" s="35">
        <f>C116-ноябрь!D129</f>
        <v>9945.299999999996</v>
      </c>
    </row>
    <row r="117" spans="1:7" ht="12.75">
      <c r="A117" s="42" t="s">
        <v>68</v>
      </c>
      <c r="B117" s="28">
        <v>54353.6</v>
      </c>
      <c r="C117" s="28">
        <v>54353.6</v>
      </c>
      <c r="D117" s="29">
        <f t="shared" si="6"/>
        <v>100</v>
      </c>
      <c r="E117" s="28">
        <v>21324.9</v>
      </c>
      <c r="F117" s="29">
        <v>0</v>
      </c>
      <c r="G117" s="36">
        <f>C117-ноябрь!D130</f>
        <v>8462.599999999999</v>
      </c>
    </row>
    <row r="118" spans="1:7" ht="24.75" customHeight="1">
      <c r="A118" s="12" t="s">
        <v>69</v>
      </c>
      <c r="B118" s="28">
        <v>4239.1</v>
      </c>
      <c r="C118" s="28">
        <v>4239.1</v>
      </c>
      <c r="D118" s="29">
        <v>0</v>
      </c>
      <c r="E118" s="28">
        <v>4584.3</v>
      </c>
      <c r="F118" s="29">
        <v>0</v>
      </c>
      <c r="G118" s="36">
        <f>C118-ноябрь!D131</f>
        <v>1067.5000000000005</v>
      </c>
    </row>
    <row r="119" spans="1:7" ht="25.5">
      <c r="A119" s="12" t="s">
        <v>79</v>
      </c>
      <c r="B119" s="28">
        <v>2865.5</v>
      </c>
      <c r="C119" s="28">
        <v>2865.5</v>
      </c>
      <c r="D119" s="29">
        <f>$C:$C/$B:$B*100</f>
        <v>100</v>
      </c>
      <c r="E119" s="28">
        <v>2734.4</v>
      </c>
      <c r="F119" s="29">
        <v>0</v>
      </c>
      <c r="G119" s="36">
        <f>C119-ноябрь!D132</f>
        <v>415.1999999999998</v>
      </c>
    </row>
    <row r="120" spans="1:7" ht="26.25" customHeight="1">
      <c r="A120" s="13" t="s">
        <v>87</v>
      </c>
      <c r="B120" s="27">
        <f>B121</f>
        <v>87.7</v>
      </c>
      <c r="C120" s="27">
        <f>C121</f>
        <v>4.2</v>
      </c>
      <c r="D120" s="29">
        <f>$C:$C/$B:$B*100</f>
        <v>4.789053591790194</v>
      </c>
      <c r="E120" s="27">
        <f>E121</f>
        <v>55.8</v>
      </c>
      <c r="F120" s="29">
        <v>0</v>
      </c>
      <c r="G120" s="35">
        <f>C120-ноябрь!D133</f>
        <v>0</v>
      </c>
    </row>
    <row r="121" spans="1:7" ht="13.5" customHeight="1">
      <c r="A121" s="12" t="s">
        <v>88</v>
      </c>
      <c r="B121" s="28">
        <v>87.7</v>
      </c>
      <c r="C121" s="28">
        <v>4.2</v>
      </c>
      <c r="D121" s="29">
        <f>$C:$C/$B:$B*100</f>
        <v>4.789053591790194</v>
      </c>
      <c r="E121" s="28">
        <v>55.8</v>
      </c>
      <c r="F121" s="29">
        <v>0</v>
      </c>
      <c r="G121" s="36">
        <f>C121-ноябрь!D134</f>
        <v>0</v>
      </c>
    </row>
    <row r="122" spans="1:7" ht="18" customHeight="1">
      <c r="A122" s="14" t="s">
        <v>61</v>
      </c>
      <c r="B122" s="35">
        <f>B76+B85+B86+B87+B93+B99+B105+B108+B110+B116+B120</f>
        <v>2118558.3000000003</v>
      </c>
      <c r="C122" s="35">
        <f>C76+C85+C86+C87+C93+C99+C105+C108+C110+C116+C120</f>
        <v>2053236.9</v>
      </c>
      <c r="D122" s="26">
        <f>$C:$C/$B:$B*100</f>
        <v>96.91670510082255</v>
      </c>
      <c r="E122" s="35">
        <f>E120+E116+E110+E108+E105+E99+E98+E93+E87+E86+E85+E76</f>
        <v>1393977.7000000002</v>
      </c>
      <c r="F122" s="26">
        <f>$C:$C/$E:$E*100</f>
        <v>147.29338209642805</v>
      </c>
      <c r="G122" s="35">
        <f>C122-ноябрь!D135</f>
        <v>382882.3000000003</v>
      </c>
    </row>
    <row r="123" spans="1:7" ht="21.75" customHeight="1">
      <c r="A123" s="15" t="s">
        <v>62</v>
      </c>
      <c r="B123" s="30">
        <f>B74-B122</f>
        <v>11470.729999999981</v>
      </c>
      <c r="C123" s="30">
        <f>C74-C122</f>
        <v>16234.470000000205</v>
      </c>
      <c r="D123" s="30"/>
      <c r="E123" s="30">
        <f>E74-E122</f>
        <v>522035.96999999974</v>
      </c>
      <c r="F123" s="30"/>
      <c r="G123" s="35">
        <f>C123-ноябрь!D136</f>
        <v>109828.0299999998</v>
      </c>
    </row>
    <row r="124" spans="1:7" ht="24" customHeight="1">
      <c r="A124" s="1" t="s">
        <v>63</v>
      </c>
      <c r="B124" s="28" t="s">
        <v>124</v>
      </c>
      <c r="C124" s="28" t="s">
        <v>152</v>
      </c>
      <c r="D124" s="28"/>
      <c r="E124" s="28" t="s">
        <v>124</v>
      </c>
      <c r="F124" s="27"/>
      <c r="G124" s="36"/>
    </row>
    <row r="125" spans="1:7" ht="12.75">
      <c r="A125" s="3" t="s">
        <v>64</v>
      </c>
      <c r="B125" s="27">
        <f>B127+B128</f>
        <v>13529</v>
      </c>
      <c r="C125" s="27">
        <f>C127+C128</f>
        <v>4763.73</v>
      </c>
      <c r="D125" s="27">
        <f>D127+D128</f>
        <v>0</v>
      </c>
      <c r="E125" s="27">
        <f>E127+E128</f>
        <v>29089.4</v>
      </c>
      <c r="F125" s="27">
        <f>F127+F128</f>
        <v>0</v>
      </c>
      <c r="G125" s="35">
        <f>C125-ноябрь!D138</f>
        <v>-41755.270000000004</v>
      </c>
    </row>
    <row r="126" spans="1:7" ht="12" customHeight="1">
      <c r="A126" s="1" t="s">
        <v>6</v>
      </c>
      <c r="B126" s="28"/>
      <c r="C126" s="28"/>
      <c r="D126" s="28"/>
      <c r="E126" s="28"/>
      <c r="F126" s="37"/>
      <c r="G126" s="36">
        <f>C126-ноябрь!D139</f>
        <v>0</v>
      </c>
    </row>
    <row r="127" spans="1:7" ht="12.75">
      <c r="A127" s="5" t="s">
        <v>65</v>
      </c>
      <c r="B127" s="28">
        <v>2977.9</v>
      </c>
      <c r="C127" s="28">
        <v>855.03</v>
      </c>
      <c r="D127" s="28"/>
      <c r="E127" s="28">
        <v>19303.3</v>
      </c>
      <c r="F127" s="37"/>
      <c r="G127" s="36">
        <f>C127-ноябрь!D140</f>
        <v>-21017.170000000002</v>
      </c>
    </row>
    <row r="128" spans="1:7" ht="12.75">
      <c r="A128" s="1" t="s">
        <v>66</v>
      </c>
      <c r="B128" s="28">
        <v>10551.1</v>
      </c>
      <c r="C128" s="28">
        <v>3908.7</v>
      </c>
      <c r="D128" s="28"/>
      <c r="E128" s="28">
        <v>9786.1</v>
      </c>
      <c r="F128" s="37"/>
      <c r="G128" s="36">
        <f>C128-ноябрь!D141</f>
        <v>-20738.1</v>
      </c>
    </row>
    <row r="129" spans="1:7" ht="12.75">
      <c r="A129" s="3" t="s">
        <v>112</v>
      </c>
      <c r="B129" s="41">
        <f>B130-B131</f>
        <v>0</v>
      </c>
      <c r="C129" s="41">
        <f>C130-C131</f>
        <v>-25000</v>
      </c>
      <c r="D129" s="41"/>
      <c r="E129" s="41">
        <f>E130-E131</f>
        <v>-25000</v>
      </c>
      <c r="F129" s="43"/>
      <c r="G129" s="35">
        <f>C129-октябрь!D129</f>
        <v>-25000</v>
      </c>
    </row>
    <row r="130" spans="1:7" ht="12.75">
      <c r="A130" s="2" t="s">
        <v>113</v>
      </c>
      <c r="B130" s="38">
        <v>55000</v>
      </c>
      <c r="C130" s="28">
        <v>0</v>
      </c>
      <c r="D130" s="38"/>
      <c r="E130" s="38">
        <v>0</v>
      </c>
      <c r="F130" s="39"/>
      <c r="G130" s="36">
        <f>C130-октябрь!D130</f>
        <v>0</v>
      </c>
    </row>
    <row r="131" spans="1:7" ht="12.75">
      <c r="A131" s="2" t="s">
        <v>114</v>
      </c>
      <c r="B131" s="38">
        <v>55000</v>
      </c>
      <c r="C131" s="28">
        <v>25000</v>
      </c>
      <c r="D131" s="38"/>
      <c r="E131" s="38">
        <v>25000</v>
      </c>
      <c r="F131" s="39"/>
      <c r="G131" s="36">
        <f>C131-октябрь!D131</f>
        <v>25000</v>
      </c>
    </row>
    <row r="132" spans="1:7" ht="12.75">
      <c r="A132" s="16"/>
      <c r="B132" s="25"/>
      <c r="C132" s="25"/>
      <c r="D132" s="25"/>
      <c r="E132" s="25"/>
      <c r="F132" s="25"/>
      <c r="G132" s="25"/>
    </row>
    <row r="133" ht="12.75">
      <c r="C133" s="23" t="s">
        <v>140</v>
      </c>
    </row>
    <row r="134" ht="12" customHeight="1">
      <c r="A134" s="22" t="s">
        <v>85</v>
      </c>
    </row>
    <row r="135" ht="12.75" customHeight="1" hidden="1"/>
    <row r="137" spans="1:7" ht="31.5">
      <c r="A137" s="17" t="s">
        <v>119</v>
      </c>
      <c r="B137" s="24" t="s">
        <v>111</v>
      </c>
      <c r="C137" s="24"/>
      <c r="D137" s="24"/>
      <c r="E137" s="24"/>
      <c r="F137" s="24"/>
      <c r="G137" s="25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12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166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66">
        <v>415750.39999999997</v>
      </c>
      <c r="C7" s="66">
        <v>51790.41</v>
      </c>
      <c r="D7" s="66">
        <v>52521.75</v>
      </c>
      <c r="E7" s="52">
        <v>12.633000473360942</v>
      </c>
      <c r="F7" s="52">
        <v>101.41211471390166</v>
      </c>
      <c r="G7" s="70">
        <v>49753.99000000001</v>
      </c>
      <c r="H7" s="52">
        <v>105.56289053400538</v>
      </c>
      <c r="I7" s="66">
        <v>27823.2</v>
      </c>
    </row>
    <row r="8" spans="1:9" ht="12.75">
      <c r="A8" s="55" t="s">
        <v>4</v>
      </c>
      <c r="B8" s="67">
        <v>260617.69</v>
      </c>
      <c r="C8" s="67">
        <v>28788.99</v>
      </c>
      <c r="D8" s="67">
        <v>30602.17</v>
      </c>
      <c r="E8" s="52">
        <v>11.742169152063314</v>
      </c>
      <c r="F8" s="52">
        <v>106.29817162741728</v>
      </c>
      <c r="G8" s="71">
        <v>27581.960000000003</v>
      </c>
      <c r="H8" s="52">
        <v>110.94994699433975</v>
      </c>
      <c r="I8" s="67">
        <v>19115.100000000002</v>
      </c>
    </row>
    <row r="9" spans="1:9" ht="25.5">
      <c r="A9" s="56" t="s">
        <v>5</v>
      </c>
      <c r="B9" s="65">
        <v>3588.4</v>
      </c>
      <c r="C9" s="65">
        <v>159.4</v>
      </c>
      <c r="D9" s="65">
        <v>94.14</v>
      </c>
      <c r="E9" s="52">
        <v>2.62345334968231</v>
      </c>
      <c r="F9" s="52">
        <v>59.05897114178168</v>
      </c>
      <c r="G9" s="44">
        <v>136</v>
      </c>
      <c r="H9" s="52">
        <v>69.22058823529412</v>
      </c>
      <c r="I9" s="65">
        <v>-59.37</v>
      </c>
    </row>
    <row r="10" spans="1:9" ht="12.75" customHeight="1">
      <c r="A10" s="57" t="s">
        <v>76</v>
      </c>
      <c r="B10" s="72">
        <v>257029.29</v>
      </c>
      <c r="C10" s="72">
        <v>28629.59</v>
      </c>
      <c r="D10" s="72">
        <v>30508.03</v>
      </c>
      <c r="E10" s="58">
        <v>11.869476042983273</v>
      </c>
      <c r="F10" s="52">
        <v>106.56118372634747</v>
      </c>
      <c r="G10" s="73">
        <v>27445.960000000003</v>
      </c>
      <c r="H10" s="58">
        <v>111.15672397686215</v>
      </c>
      <c r="I10" s="72">
        <v>19174.47</v>
      </c>
    </row>
    <row r="11" spans="1:9" ht="51">
      <c r="A11" s="59" t="s">
        <v>80</v>
      </c>
      <c r="B11" s="74">
        <v>244126.42</v>
      </c>
      <c r="C11" s="74">
        <v>27922.91</v>
      </c>
      <c r="D11" s="74">
        <v>29750.22</v>
      </c>
      <c r="E11" s="52">
        <v>12.186399161549168</v>
      </c>
      <c r="F11" s="52">
        <v>106.54412451997304</v>
      </c>
      <c r="G11" s="28">
        <v>26910.81</v>
      </c>
      <c r="H11" s="52">
        <v>110.55118742245216</v>
      </c>
      <c r="I11" s="74">
        <v>18840.57</v>
      </c>
    </row>
    <row r="12" spans="1:9" ht="51" customHeight="1">
      <c r="A12" s="59" t="s">
        <v>81</v>
      </c>
      <c r="B12" s="74">
        <v>5757.46</v>
      </c>
      <c r="C12" s="74">
        <v>250</v>
      </c>
      <c r="D12" s="74">
        <v>133</v>
      </c>
      <c r="E12" s="52">
        <v>2.3100464440916655</v>
      </c>
      <c r="F12" s="52">
        <v>53.2</v>
      </c>
      <c r="G12" s="28">
        <v>119.56</v>
      </c>
      <c r="H12" s="52">
        <v>111.24121779859483</v>
      </c>
      <c r="I12" s="74">
        <v>3.23</v>
      </c>
    </row>
    <row r="13" spans="1:9" ht="25.5">
      <c r="A13" s="59" t="s">
        <v>82</v>
      </c>
      <c r="B13" s="74">
        <v>4626.52</v>
      </c>
      <c r="C13" s="74">
        <v>106.68</v>
      </c>
      <c r="D13" s="74">
        <v>147.64</v>
      </c>
      <c r="E13" s="52">
        <v>3.191167443348348</v>
      </c>
      <c r="F13" s="52">
        <v>138.39520059992498</v>
      </c>
      <c r="G13" s="28">
        <v>65.65</v>
      </c>
      <c r="H13" s="52">
        <v>224.88956587966484</v>
      </c>
      <c r="I13" s="74">
        <v>45.31</v>
      </c>
    </row>
    <row r="14" spans="1:9" ht="63.75">
      <c r="A14" s="60" t="s">
        <v>84</v>
      </c>
      <c r="B14" s="74">
        <v>2518.89</v>
      </c>
      <c r="C14" s="74">
        <v>350</v>
      </c>
      <c r="D14" s="74">
        <v>477.17</v>
      </c>
      <c r="E14" s="52">
        <v>18.943661692253336</v>
      </c>
      <c r="F14" s="52">
        <v>136.33428571428573</v>
      </c>
      <c r="G14" s="28">
        <v>349.94</v>
      </c>
      <c r="H14" s="52">
        <v>136.35766131336803</v>
      </c>
      <c r="I14" s="74">
        <v>285.36</v>
      </c>
    </row>
    <row r="15" spans="1:9" ht="38.25" customHeight="1">
      <c r="A15" s="61" t="s">
        <v>89</v>
      </c>
      <c r="B15" s="66">
        <v>20755</v>
      </c>
      <c r="C15" s="66">
        <v>2239.5299999999997</v>
      </c>
      <c r="D15" s="66">
        <v>3878.5300000000007</v>
      </c>
      <c r="E15" s="52">
        <v>18.687207901710433</v>
      </c>
      <c r="F15" s="52">
        <v>173.18499863810715</v>
      </c>
      <c r="G15" s="70">
        <v>2056.59</v>
      </c>
      <c r="H15" s="52">
        <v>188.59033643069353</v>
      </c>
      <c r="I15" s="66">
        <v>1711.6000000000001</v>
      </c>
    </row>
    <row r="16" spans="1:9" ht="39.75" customHeight="1">
      <c r="A16" s="39" t="s">
        <v>90</v>
      </c>
      <c r="B16" s="74">
        <v>7517.8</v>
      </c>
      <c r="C16" s="74">
        <v>734.88</v>
      </c>
      <c r="D16" s="74">
        <v>1717.89</v>
      </c>
      <c r="E16" s="52">
        <v>22.85096703822927</v>
      </c>
      <c r="F16" s="52">
        <v>233.7646962769432</v>
      </c>
      <c r="G16" s="28">
        <v>861.59</v>
      </c>
      <c r="H16" s="52">
        <v>199.38601887208534</v>
      </c>
      <c r="I16" s="74">
        <v>771.58</v>
      </c>
    </row>
    <row r="17" spans="1:9" ht="37.5" customHeight="1">
      <c r="A17" s="39" t="s">
        <v>91</v>
      </c>
      <c r="B17" s="74">
        <v>52.9</v>
      </c>
      <c r="C17" s="74">
        <v>2.9</v>
      </c>
      <c r="D17" s="74">
        <v>11.66</v>
      </c>
      <c r="E17" s="52">
        <v>22.041587901701323</v>
      </c>
      <c r="F17" s="52">
        <v>402.0689655172414</v>
      </c>
      <c r="G17" s="28">
        <v>4.65</v>
      </c>
      <c r="H17" s="52">
        <v>250.75268817204298</v>
      </c>
      <c r="I17" s="74">
        <v>4.59</v>
      </c>
    </row>
    <row r="18" spans="1:9" ht="56.25" customHeight="1">
      <c r="A18" s="39" t="s">
        <v>92</v>
      </c>
      <c r="B18" s="74">
        <v>14571.5</v>
      </c>
      <c r="C18" s="74">
        <v>1661</v>
      </c>
      <c r="D18" s="74">
        <v>2523.23</v>
      </c>
      <c r="E18" s="52">
        <v>17.31619943039495</v>
      </c>
      <c r="F18" s="52">
        <v>151.91029500301022</v>
      </c>
      <c r="G18" s="28">
        <v>1405.47</v>
      </c>
      <c r="H18" s="52">
        <v>179.52926778942276</v>
      </c>
      <c r="I18" s="74">
        <v>1145.92</v>
      </c>
    </row>
    <row r="19" spans="1:9" ht="55.5" customHeight="1">
      <c r="A19" s="39" t="s">
        <v>93</v>
      </c>
      <c r="B19" s="74">
        <v>-1387.2</v>
      </c>
      <c r="C19" s="74">
        <v>-159.25</v>
      </c>
      <c r="D19" s="74">
        <v>-374.25</v>
      </c>
      <c r="E19" s="52">
        <v>26.978806228373703</v>
      </c>
      <c r="F19" s="52">
        <v>235.00784929356357</v>
      </c>
      <c r="G19" s="28">
        <v>-215.12</v>
      </c>
      <c r="H19" s="52">
        <v>173.97266641874302</v>
      </c>
      <c r="I19" s="74">
        <v>-210.49</v>
      </c>
    </row>
    <row r="20" spans="1:9" ht="14.25" customHeight="1">
      <c r="A20" s="63" t="s">
        <v>7</v>
      </c>
      <c r="B20" s="66">
        <v>29971.8</v>
      </c>
      <c r="C20" s="66">
        <v>7584.099999999999</v>
      </c>
      <c r="D20" s="66">
        <v>6752.44</v>
      </c>
      <c r="E20" s="52">
        <v>22.529310885565764</v>
      </c>
      <c r="F20" s="52">
        <v>89.03416357906673</v>
      </c>
      <c r="G20" s="70">
        <v>7575.579999999999</v>
      </c>
      <c r="H20" s="52">
        <v>89.1342973079289</v>
      </c>
      <c r="I20" s="66">
        <v>883.9300000000001</v>
      </c>
    </row>
    <row r="21" spans="1:9" ht="12.75">
      <c r="A21" s="59" t="s">
        <v>96</v>
      </c>
      <c r="B21" s="74">
        <v>27972.7</v>
      </c>
      <c r="C21" s="74">
        <v>7420.92</v>
      </c>
      <c r="D21" s="74">
        <v>6571.26</v>
      </c>
      <c r="E21" s="52">
        <v>23.491690112145054</v>
      </c>
      <c r="F21" s="52">
        <v>88.55047622127715</v>
      </c>
      <c r="G21" s="28">
        <v>7423.66</v>
      </c>
      <c r="H21" s="52">
        <v>88.51779311013705</v>
      </c>
      <c r="I21" s="74">
        <v>857.48</v>
      </c>
    </row>
    <row r="22" spans="1:9" ht="18.75" customHeight="1">
      <c r="A22" s="59" t="s">
        <v>94</v>
      </c>
      <c r="B22" s="74">
        <v>622</v>
      </c>
      <c r="C22" s="74">
        <v>126.48</v>
      </c>
      <c r="D22" s="74">
        <v>140.23</v>
      </c>
      <c r="E22" s="52">
        <v>22.545016077170416</v>
      </c>
      <c r="F22" s="52">
        <v>110.87128399746994</v>
      </c>
      <c r="G22" s="28">
        <v>116.73</v>
      </c>
      <c r="H22" s="52">
        <v>120.1319283817356</v>
      </c>
      <c r="I22" s="74">
        <v>0</v>
      </c>
    </row>
    <row r="23" spans="1:9" ht="38.25">
      <c r="A23" s="59" t="s">
        <v>95</v>
      </c>
      <c r="B23" s="74">
        <v>1377.1</v>
      </c>
      <c r="C23" s="74">
        <v>36.7</v>
      </c>
      <c r="D23" s="74">
        <v>40.95</v>
      </c>
      <c r="E23" s="52">
        <v>2.9736402585142696</v>
      </c>
      <c r="F23" s="52">
        <v>111.58038147138964</v>
      </c>
      <c r="G23" s="28">
        <v>35.19</v>
      </c>
      <c r="H23" s="52">
        <v>116.3682864450128</v>
      </c>
      <c r="I23" s="74">
        <v>26.45</v>
      </c>
    </row>
    <row r="24" spans="1:9" ht="14.25" customHeight="1">
      <c r="A24" s="63" t="s">
        <v>8</v>
      </c>
      <c r="B24" s="66">
        <v>29967.57</v>
      </c>
      <c r="C24" s="66">
        <v>3329.12</v>
      </c>
      <c r="D24" s="66">
        <v>2955.81</v>
      </c>
      <c r="E24" s="52">
        <v>9.863362294640506</v>
      </c>
      <c r="F24" s="52">
        <v>88.78652616907772</v>
      </c>
      <c r="G24" s="70">
        <v>3624.5</v>
      </c>
      <c r="H24" s="52">
        <v>81.55083459787556</v>
      </c>
      <c r="I24" s="66">
        <v>1565.0100000000002</v>
      </c>
    </row>
    <row r="25" spans="1:9" ht="12.75">
      <c r="A25" s="59" t="s">
        <v>128</v>
      </c>
      <c r="B25" s="74">
        <v>14091.86</v>
      </c>
      <c r="C25" s="74">
        <v>658.23</v>
      </c>
      <c r="D25" s="74">
        <v>795.86</v>
      </c>
      <c r="E25" s="52">
        <v>5.647657583881759</v>
      </c>
      <c r="F25" s="52">
        <v>120.90910472023457</v>
      </c>
      <c r="G25" s="28">
        <v>554.23</v>
      </c>
      <c r="H25" s="52">
        <v>143.59742345235733</v>
      </c>
      <c r="I25" s="74">
        <v>373.62</v>
      </c>
    </row>
    <row r="26" spans="1:9" ht="12.75">
      <c r="A26" s="59" t="s">
        <v>129</v>
      </c>
      <c r="B26" s="74">
        <v>15875.71</v>
      </c>
      <c r="C26" s="74">
        <v>2670.89</v>
      </c>
      <c r="D26" s="74">
        <v>2159.95</v>
      </c>
      <c r="E26" s="52">
        <v>13.605375759572327</v>
      </c>
      <c r="F26" s="52">
        <v>80.87004706296402</v>
      </c>
      <c r="G26" s="28">
        <v>3070.27</v>
      </c>
      <c r="H26" s="52">
        <v>70.35049034775443</v>
      </c>
      <c r="I26" s="74">
        <v>1191.39</v>
      </c>
    </row>
    <row r="27" spans="1:9" ht="12.75">
      <c r="A27" s="55" t="s">
        <v>9</v>
      </c>
      <c r="B27" s="66">
        <v>16801.6</v>
      </c>
      <c r="C27" s="66">
        <v>2263.5</v>
      </c>
      <c r="D27" s="66">
        <v>1960.86</v>
      </c>
      <c r="E27" s="52">
        <v>11.670674221502715</v>
      </c>
      <c r="F27" s="52">
        <v>86.62955599734923</v>
      </c>
      <c r="G27" s="70">
        <v>2207.91</v>
      </c>
      <c r="H27" s="52">
        <v>88.81068521814748</v>
      </c>
      <c r="I27" s="66">
        <v>1136.33</v>
      </c>
    </row>
    <row r="28" spans="1:9" ht="25.5">
      <c r="A28" s="59" t="s">
        <v>10</v>
      </c>
      <c r="B28" s="74">
        <v>16670</v>
      </c>
      <c r="C28" s="74">
        <v>2255.9</v>
      </c>
      <c r="D28" s="74">
        <v>1956.06</v>
      </c>
      <c r="E28" s="52">
        <v>11.734013197360529</v>
      </c>
      <c r="F28" s="52">
        <v>86.70863070171549</v>
      </c>
      <c r="G28" s="28">
        <v>2156.31</v>
      </c>
      <c r="H28" s="52" t="s">
        <v>133</v>
      </c>
      <c r="I28" s="74">
        <v>1134.73</v>
      </c>
    </row>
    <row r="29" spans="1:9" ht="25.5">
      <c r="A29" s="59" t="s">
        <v>98</v>
      </c>
      <c r="B29" s="74">
        <v>81.6</v>
      </c>
      <c r="C29" s="74">
        <v>7.6</v>
      </c>
      <c r="D29" s="74">
        <v>4.8</v>
      </c>
      <c r="E29" s="52">
        <v>5.88235294117647</v>
      </c>
      <c r="F29" s="52">
        <v>63.1578947368421</v>
      </c>
      <c r="G29" s="28">
        <v>1.6</v>
      </c>
      <c r="H29" s="52" t="s">
        <v>133</v>
      </c>
      <c r="I29" s="74">
        <v>1.6</v>
      </c>
    </row>
    <row r="30" spans="1:9" ht="25.5" hidden="1">
      <c r="A30" s="59" t="s">
        <v>97</v>
      </c>
      <c r="B30" s="74">
        <v>50</v>
      </c>
      <c r="C30" s="74">
        <v>0</v>
      </c>
      <c r="D30" s="74">
        <v>0</v>
      </c>
      <c r="E30" s="52">
        <v>0</v>
      </c>
      <c r="F30" s="52" t="e">
        <v>#DIV/0!</v>
      </c>
      <c r="G30" s="28">
        <v>50</v>
      </c>
      <c r="H30" s="52" t="s">
        <v>133</v>
      </c>
      <c r="I30" s="74">
        <v>0</v>
      </c>
    </row>
    <row r="31" spans="1:9" ht="25.5">
      <c r="A31" s="63" t="s">
        <v>11</v>
      </c>
      <c r="B31" s="66">
        <v>0</v>
      </c>
      <c r="C31" s="66">
        <v>0</v>
      </c>
      <c r="D31" s="66">
        <v>0.14</v>
      </c>
      <c r="E31" s="52" t="s">
        <v>133</v>
      </c>
      <c r="F31" s="52">
        <v>0</v>
      </c>
      <c r="G31" s="70">
        <v>0</v>
      </c>
      <c r="H31" s="52" t="s">
        <v>133</v>
      </c>
      <c r="I31" s="66">
        <v>0</v>
      </c>
    </row>
    <row r="32" spans="1:9" ht="25.5">
      <c r="A32" s="59" t="s">
        <v>157</v>
      </c>
      <c r="B32" s="74">
        <v>0</v>
      </c>
      <c r="C32" s="74">
        <v>0</v>
      </c>
      <c r="D32" s="74">
        <v>0</v>
      </c>
      <c r="E32" s="52" t="s">
        <v>134</v>
      </c>
      <c r="F32" s="52">
        <v>0</v>
      </c>
      <c r="G32" s="45">
        <v>0</v>
      </c>
      <c r="H32" s="52" t="s">
        <v>133</v>
      </c>
      <c r="I32" s="74">
        <v>0</v>
      </c>
    </row>
    <row r="33" spans="1:9" ht="25.5">
      <c r="A33" s="59" t="s">
        <v>99</v>
      </c>
      <c r="B33" s="74">
        <v>0</v>
      </c>
      <c r="C33" s="74">
        <v>0</v>
      </c>
      <c r="D33" s="74">
        <v>0.14</v>
      </c>
      <c r="E33" s="52" t="s">
        <v>134</v>
      </c>
      <c r="F33" s="52">
        <v>0</v>
      </c>
      <c r="G33" s="45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v>40711.88</v>
      </c>
      <c r="C34" s="66">
        <v>4631.42</v>
      </c>
      <c r="D34" s="66">
        <v>4249.6900000000005</v>
      </c>
      <c r="E34" s="52">
        <v>10.438451872033424</v>
      </c>
      <c r="F34" s="52">
        <v>91.75781941607542</v>
      </c>
      <c r="G34" s="70">
        <v>3375.5299999999997</v>
      </c>
      <c r="H34" s="52">
        <v>125.89697025356021</v>
      </c>
      <c r="I34" s="70">
        <v>1880.04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v>#DIV/0!</v>
      </c>
      <c r="G35" s="45"/>
      <c r="H35" s="52" t="e">
        <v>#DIV/0!</v>
      </c>
      <c r="I35" s="74"/>
    </row>
    <row r="36" spans="1:9" ht="84" customHeight="1">
      <c r="A36" s="59" t="s">
        <v>158</v>
      </c>
      <c r="B36" s="74">
        <v>23483</v>
      </c>
      <c r="C36" s="74">
        <v>2000</v>
      </c>
      <c r="D36" s="74">
        <v>1658.54</v>
      </c>
      <c r="E36" s="52">
        <v>7.062726227483712</v>
      </c>
      <c r="F36" s="52">
        <v>82.92699999999999</v>
      </c>
      <c r="G36" s="28">
        <v>1913.23</v>
      </c>
      <c r="H36" s="79"/>
      <c r="I36" s="74">
        <v>571.51</v>
      </c>
    </row>
    <row r="37" spans="1:9" ht="81.75" customHeight="1" hidden="1">
      <c r="A37" s="59" t="s">
        <v>159</v>
      </c>
      <c r="B37" s="74">
        <v>0</v>
      </c>
      <c r="C37" s="74">
        <v>0</v>
      </c>
      <c r="D37" s="74">
        <v>0</v>
      </c>
      <c r="E37" s="52" t="e">
        <v>#DIV/0!</v>
      </c>
      <c r="F37" s="52" t="e">
        <v>#DIV/0!</v>
      </c>
      <c r="G37" s="28">
        <v>0</v>
      </c>
      <c r="H37" s="79"/>
      <c r="I37" s="74">
        <v>0</v>
      </c>
    </row>
    <row r="38" spans="1:9" ht="76.5" hidden="1">
      <c r="A38" s="59" t="s">
        <v>160</v>
      </c>
      <c r="B38" s="74">
        <v>0</v>
      </c>
      <c r="C38" s="74">
        <v>0</v>
      </c>
      <c r="D38" s="74">
        <v>32.91</v>
      </c>
      <c r="E38" s="52" t="s">
        <v>134</v>
      </c>
      <c r="F38" s="52" t="e">
        <v>#DIV/0!</v>
      </c>
      <c r="G38" s="28">
        <v>38.84</v>
      </c>
      <c r="H38" s="79"/>
      <c r="I38" s="74">
        <v>30.02</v>
      </c>
    </row>
    <row r="39" spans="1:9" ht="38.25">
      <c r="A39" s="59" t="s">
        <v>161</v>
      </c>
      <c r="B39" s="74">
        <v>13501.3</v>
      </c>
      <c r="C39" s="74">
        <v>2250.22</v>
      </c>
      <c r="D39" s="74">
        <v>2240.17</v>
      </c>
      <c r="E39" s="52">
        <v>16.592254079236817</v>
      </c>
      <c r="F39" s="52">
        <v>99.55337700313748</v>
      </c>
      <c r="G39" s="28">
        <v>1040.87</v>
      </c>
      <c r="H39" s="79"/>
      <c r="I39" s="74">
        <v>1053.9</v>
      </c>
    </row>
    <row r="40" spans="1:9" ht="51" hidden="1">
      <c r="A40" s="59" t="s">
        <v>162</v>
      </c>
      <c r="B40" s="74">
        <v>1025</v>
      </c>
      <c r="C40" s="74">
        <v>0</v>
      </c>
      <c r="D40" s="74">
        <v>0</v>
      </c>
      <c r="E40" s="52">
        <v>0</v>
      </c>
      <c r="F40" s="52" t="e">
        <v>#DIV/0!</v>
      </c>
      <c r="G40" s="28">
        <v>74.33</v>
      </c>
      <c r="H40" s="79"/>
      <c r="I40" s="74">
        <v>0</v>
      </c>
    </row>
    <row r="41" spans="1:9" ht="76.5">
      <c r="A41" s="64" t="s">
        <v>163</v>
      </c>
      <c r="B41" s="74">
        <v>2702.58</v>
      </c>
      <c r="C41" s="74">
        <v>381.2</v>
      </c>
      <c r="D41" s="74">
        <v>318.07</v>
      </c>
      <c r="E41" s="52">
        <v>11.769124318244048</v>
      </c>
      <c r="F41" s="52">
        <v>83.43913955928647</v>
      </c>
      <c r="G41" s="28">
        <v>308.26</v>
      </c>
      <c r="H41" s="79"/>
      <c r="I41" s="74">
        <v>224.61</v>
      </c>
    </row>
    <row r="42" spans="1:9" ht="25.5">
      <c r="A42" s="56" t="s">
        <v>13</v>
      </c>
      <c r="B42" s="65">
        <v>643.1</v>
      </c>
      <c r="C42" s="65">
        <v>113.85</v>
      </c>
      <c r="D42" s="65">
        <v>192.48</v>
      </c>
      <c r="E42" s="52">
        <v>29.93002643445809</v>
      </c>
      <c r="F42" s="52">
        <v>169.06455862977603</v>
      </c>
      <c r="G42" s="27">
        <v>105.62</v>
      </c>
      <c r="H42" s="52">
        <v>182.2382124597614</v>
      </c>
      <c r="I42" s="65">
        <v>64.16</v>
      </c>
    </row>
    <row r="43" spans="1:9" ht="25.5">
      <c r="A43" s="56" t="s">
        <v>108</v>
      </c>
      <c r="B43" s="65">
        <v>4551.8</v>
      </c>
      <c r="C43" s="65">
        <v>175.3</v>
      </c>
      <c r="D43" s="65">
        <v>291.08</v>
      </c>
      <c r="E43" s="52">
        <v>6.394832813392504</v>
      </c>
      <c r="F43" s="52">
        <v>166.04677695379348</v>
      </c>
      <c r="G43" s="27">
        <v>135.98</v>
      </c>
      <c r="H43" s="52">
        <v>214.06089130754523</v>
      </c>
      <c r="I43" s="65">
        <v>225.52</v>
      </c>
    </row>
    <row r="44" spans="1:9" ht="25.5">
      <c r="A44" s="63" t="s">
        <v>14</v>
      </c>
      <c r="B44" s="66">
        <v>1400</v>
      </c>
      <c r="C44" s="66">
        <v>120</v>
      </c>
      <c r="D44" s="66">
        <v>202.95000000000002</v>
      </c>
      <c r="E44" s="52">
        <v>14.496428571428574</v>
      </c>
      <c r="F44" s="52">
        <v>169.125</v>
      </c>
      <c r="G44" s="66">
        <v>567.78</v>
      </c>
      <c r="H44" s="52">
        <v>35.74447849519181</v>
      </c>
      <c r="I44" s="66">
        <v>124.06</v>
      </c>
    </row>
    <row r="45" spans="1:9" ht="14.25" customHeight="1" hidden="1">
      <c r="A45" s="59" t="s">
        <v>105</v>
      </c>
      <c r="B45" s="74">
        <v>0</v>
      </c>
      <c r="C45" s="74">
        <v>0</v>
      </c>
      <c r="D45" s="74">
        <v>0</v>
      </c>
      <c r="E45" s="52" t="e">
        <v>#DIV/0!</v>
      </c>
      <c r="F45" s="52" t="e">
        <v>#DIV/0!</v>
      </c>
      <c r="G45" s="74">
        <v>0</v>
      </c>
      <c r="H45" s="52" t="e">
        <v>#DIV/0!</v>
      </c>
      <c r="I45" s="74">
        <v>0</v>
      </c>
    </row>
    <row r="46" spans="1:9" ht="76.5" hidden="1">
      <c r="A46" s="59" t="s">
        <v>106</v>
      </c>
      <c r="B46" s="74">
        <v>0</v>
      </c>
      <c r="C46" s="74">
        <v>0</v>
      </c>
      <c r="D46" s="74">
        <v>25.21</v>
      </c>
      <c r="E46" s="52" t="s">
        <v>134</v>
      </c>
      <c r="F46" s="52" t="e">
        <v>#DIV/0!</v>
      </c>
      <c r="G46" s="74">
        <v>25.88</v>
      </c>
      <c r="H46" s="52">
        <v>97.41112828438949</v>
      </c>
      <c r="I46" s="74">
        <v>12.59</v>
      </c>
    </row>
    <row r="47" spans="1:9" ht="12.75">
      <c r="A47" s="64" t="s">
        <v>104</v>
      </c>
      <c r="B47" s="74">
        <v>1400</v>
      </c>
      <c r="C47" s="74">
        <v>120</v>
      </c>
      <c r="D47" s="74">
        <v>177.74</v>
      </c>
      <c r="E47" s="52">
        <v>12.695714285714285</v>
      </c>
      <c r="F47" s="52">
        <v>148.11666666666667</v>
      </c>
      <c r="G47" s="74">
        <v>541.9</v>
      </c>
      <c r="H47" s="52">
        <v>32.799409485144864</v>
      </c>
      <c r="I47" s="74">
        <v>111.47</v>
      </c>
    </row>
    <row r="48" spans="1:9" ht="12.75">
      <c r="A48" s="56" t="s">
        <v>15</v>
      </c>
      <c r="B48" s="66">
        <v>10329.960000000001</v>
      </c>
      <c r="C48" s="66">
        <v>2544.6000000000004</v>
      </c>
      <c r="D48" s="66">
        <v>1407.27</v>
      </c>
      <c r="E48" s="52">
        <v>13.62318924758663</v>
      </c>
      <c r="F48" s="52">
        <v>55.304173543975466</v>
      </c>
      <c r="G48" s="66">
        <v>2502</v>
      </c>
      <c r="H48" s="52">
        <v>56.24580335731415</v>
      </c>
      <c r="I48" s="66">
        <v>1092.1000000000001</v>
      </c>
    </row>
    <row r="49" spans="1:9" ht="25.5">
      <c r="A49" s="59" t="s">
        <v>16</v>
      </c>
      <c r="B49" s="74">
        <v>214</v>
      </c>
      <c r="C49" s="74">
        <v>27</v>
      </c>
      <c r="D49" s="74">
        <v>40.1</v>
      </c>
      <c r="E49" s="52">
        <v>18.738317757009344</v>
      </c>
      <c r="F49" s="52">
        <v>148.5185185185185</v>
      </c>
      <c r="G49" s="28">
        <v>39.17</v>
      </c>
      <c r="H49" s="52">
        <v>102.3742660199132</v>
      </c>
      <c r="I49" s="74">
        <v>17.17</v>
      </c>
    </row>
    <row r="50" spans="1:9" ht="52.5" customHeight="1">
      <c r="A50" s="59" t="s">
        <v>118</v>
      </c>
      <c r="B50" s="74">
        <v>240</v>
      </c>
      <c r="C50" s="74">
        <v>42</v>
      </c>
      <c r="D50" s="74">
        <v>87.13</v>
      </c>
      <c r="E50" s="52">
        <v>36.30416666666667</v>
      </c>
      <c r="F50" s="52">
        <v>207.45238095238093</v>
      </c>
      <c r="G50" s="28">
        <v>30</v>
      </c>
      <c r="H50" s="52">
        <v>290.43333333333334</v>
      </c>
      <c r="I50" s="74">
        <v>23.03</v>
      </c>
    </row>
    <row r="51" spans="1:9" ht="57.75" customHeight="1">
      <c r="A51" s="59" t="s">
        <v>116</v>
      </c>
      <c r="B51" s="74">
        <v>600</v>
      </c>
      <c r="C51" s="74">
        <v>54.4</v>
      </c>
      <c r="D51" s="74">
        <v>48.17</v>
      </c>
      <c r="E51" s="52">
        <v>8.028333333333332</v>
      </c>
      <c r="F51" s="52">
        <v>88.54779411764706</v>
      </c>
      <c r="G51" s="28">
        <v>44</v>
      </c>
      <c r="H51" s="52">
        <v>109.47727272727272</v>
      </c>
      <c r="I51" s="74">
        <v>38.99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v>0</v>
      </c>
      <c r="F52" s="52">
        <v>0</v>
      </c>
      <c r="G52" s="28">
        <v>0</v>
      </c>
      <c r="H52" s="52" t="s">
        <v>134</v>
      </c>
      <c r="I52" s="74">
        <v>0</v>
      </c>
    </row>
    <row r="53" spans="1:9" ht="51" hidden="1">
      <c r="A53" s="59" t="s">
        <v>136</v>
      </c>
      <c r="B53" s="74">
        <v>0</v>
      </c>
      <c r="C53" s="74">
        <v>0</v>
      </c>
      <c r="D53" s="74">
        <v>0</v>
      </c>
      <c r="E53" s="52" t="s">
        <v>134</v>
      </c>
      <c r="F53" s="52" t="e">
        <v>#DIV/0!</v>
      </c>
      <c r="G53" s="28">
        <v>0</v>
      </c>
      <c r="H53" s="52" t="e">
        <v>#DIV/0!</v>
      </c>
      <c r="I53" s="74">
        <v>0</v>
      </c>
    </row>
    <row r="54" spans="1:9" ht="38.25">
      <c r="A54" s="59" t="s">
        <v>17</v>
      </c>
      <c r="B54" s="74">
        <v>1800</v>
      </c>
      <c r="C54" s="74">
        <v>845.6</v>
      </c>
      <c r="D54" s="74">
        <v>57.5</v>
      </c>
      <c r="E54" s="52">
        <v>3.194444444444444</v>
      </c>
      <c r="F54" s="52">
        <v>6.799905392620624</v>
      </c>
      <c r="G54" s="28">
        <v>844.67</v>
      </c>
      <c r="H54" s="52">
        <v>6.807392236021169</v>
      </c>
      <c r="I54" s="74">
        <v>37</v>
      </c>
    </row>
    <row r="55" spans="1:9" ht="29.25" customHeight="1">
      <c r="A55" s="59" t="s">
        <v>18</v>
      </c>
      <c r="B55" s="74">
        <v>3620</v>
      </c>
      <c r="C55" s="74">
        <v>325</v>
      </c>
      <c r="D55" s="74">
        <v>914.9</v>
      </c>
      <c r="E55" s="52">
        <v>25.273480662983427</v>
      </c>
      <c r="F55" s="52">
        <v>281.5076923076923</v>
      </c>
      <c r="G55" s="28">
        <v>363.22</v>
      </c>
      <c r="H55" s="52">
        <v>251.88590936622427</v>
      </c>
      <c r="I55" s="74">
        <v>820.5</v>
      </c>
    </row>
    <row r="56" spans="1:9" ht="29.25" customHeight="1">
      <c r="A56" s="59" t="s">
        <v>19</v>
      </c>
      <c r="B56" s="74">
        <v>30</v>
      </c>
      <c r="C56" s="74">
        <v>5</v>
      </c>
      <c r="D56" s="74">
        <v>0.25</v>
      </c>
      <c r="E56" s="52">
        <v>0.8333333333333334</v>
      </c>
      <c r="F56" s="52">
        <v>5</v>
      </c>
      <c r="G56" s="28">
        <v>5</v>
      </c>
      <c r="H56" s="52">
        <v>5</v>
      </c>
      <c r="I56" s="74">
        <v>0.25</v>
      </c>
    </row>
    <row r="57" spans="1:9" ht="43.5" customHeight="1">
      <c r="A57" s="59" t="s">
        <v>146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30</v>
      </c>
      <c r="D58" s="74">
        <v>0</v>
      </c>
      <c r="E58" s="52">
        <v>0</v>
      </c>
      <c r="F58" s="52">
        <v>0</v>
      </c>
      <c r="G58" s="28">
        <v>20</v>
      </c>
      <c r="H58" s="52" t="s">
        <v>134</v>
      </c>
      <c r="I58" s="74">
        <v>0</v>
      </c>
    </row>
    <row r="59" spans="1:9" ht="51" hidden="1">
      <c r="A59" s="59" t="s">
        <v>117</v>
      </c>
      <c r="B59" s="74">
        <v>0</v>
      </c>
      <c r="C59" s="74">
        <v>0</v>
      </c>
      <c r="D59" s="74">
        <v>0</v>
      </c>
      <c r="E59" s="52" t="s">
        <v>134</v>
      </c>
      <c r="F59" s="52" t="e">
        <v>#DIV/0!</v>
      </c>
      <c r="G59" s="28">
        <v>0</v>
      </c>
      <c r="H59" s="52" t="s">
        <v>134</v>
      </c>
      <c r="I59" s="74">
        <v>0</v>
      </c>
    </row>
    <row r="60" spans="1:9" ht="63.75">
      <c r="A60" s="59" t="s">
        <v>107</v>
      </c>
      <c r="B60" s="74">
        <v>14.38</v>
      </c>
      <c r="C60" s="74">
        <v>0</v>
      </c>
      <c r="D60" s="74">
        <v>1.78</v>
      </c>
      <c r="E60" s="52">
        <v>12.378303198887343</v>
      </c>
      <c r="F60" s="52">
        <v>0</v>
      </c>
      <c r="G60" s="28">
        <v>0.51</v>
      </c>
      <c r="H60" s="52">
        <v>349.01960784313724</v>
      </c>
      <c r="I60" s="74">
        <v>1.78</v>
      </c>
    </row>
    <row r="61" spans="1:9" ht="76.5">
      <c r="A61" s="59" t="s">
        <v>164</v>
      </c>
      <c r="B61" s="74">
        <v>1501.78</v>
      </c>
      <c r="C61" s="74">
        <v>706</v>
      </c>
      <c r="D61" s="74">
        <v>37.97</v>
      </c>
      <c r="E61" s="52">
        <v>2.528333044786853</v>
      </c>
      <c r="F61" s="52">
        <v>5.378186968838527</v>
      </c>
      <c r="G61" s="28">
        <v>658.97</v>
      </c>
      <c r="H61" s="52">
        <v>5.762022550343718</v>
      </c>
      <c r="I61" s="74">
        <v>28.53</v>
      </c>
    </row>
    <row r="62" spans="1:9" ht="76.5">
      <c r="A62" s="59" t="s">
        <v>138</v>
      </c>
      <c r="B62" s="74">
        <v>0</v>
      </c>
      <c r="C62" s="74">
        <v>0</v>
      </c>
      <c r="D62" s="74">
        <v>0</v>
      </c>
      <c r="E62" s="52" t="s">
        <v>134</v>
      </c>
      <c r="F62" s="52">
        <v>0</v>
      </c>
      <c r="G62" s="28">
        <v>0</v>
      </c>
      <c r="H62" s="52" t="s">
        <v>134</v>
      </c>
      <c r="I62" s="74">
        <v>0</v>
      </c>
    </row>
    <row r="63" spans="1:9" ht="63.75">
      <c r="A63" s="59" t="s">
        <v>86</v>
      </c>
      <c r="B63" s="74">
        <v>50</v>
      </c>
      <c r="C63" s="74">
        <v>14</v>
      </c>
      <c r="D63" s="74">
        <v>9.94</v>
      </c>
      <c r="E63" s="52">
        <v>19.88</v>
      </c>
      <c r="F63" s="52">
        <v>71</v>
      </c>
      <c r="G63" s="28">
        <v>14</v>
      </c>
      <c r="H63" s="52">
        <v>71</v>
      </c>
      <c r="I63" s="74">
        <v>6.44</v>
      </c>
    </row>
    <row r="64" spans="1:9" ht="38.25">
      <c r="A64" s="59" t="s">
        <v>21</v>
      </c>
      <c r="B64" s="74">
        <v>2157</v>
      </c>
      <c r="C64" s="74">
        <v>494.8</v>
      </c>
      <c r="D64" s="74">
        <v>209.53</v>
      </c>
      <c r="E64" s="52">
        <v>9.713954566527585</v>
      </c>
      <c r="F64" s="52">
        <v>42.3464025869038</v>
      </c>
      <c r="G64" s="28">
        <v>482.46</v>
      </c>
      <c r="H64" s="52">
        <v>43.429507109397676</v>
      </c>
      <c r="I64" s="74">
        <v>118.41</v>
      </c>
    </row>
    <row r="65" spans="1:9" ht="12.75">
      <c r="A65" s="55" t="s">
        <v>22</v>
      </c>
      <c r="B65" s="65">
        <v>0</v>
      </c>
      <c r="C65" s="65">
        <v>0</v>
      </c>
      <c r="D65" s="65">
        <v>28.33</v>
      </c>
      <c r="E65" s="52" t="s">
        <v>134</v>
      </c>
      <c r="F65" s="52">
        <v>0</v>
      </c>
      <c r="G65" s="65">
        <v>20.54</v>
      </c>
      <c r="H65" s="52">
        <v>137.92599805258033</v>
      </c>
      <c r="I65" s="65">
        <v>25.35</v>
      </c>
    </row>
    <row r="66" spans="1:9" ht="12.75">
      <c r="A66" s="63" t="s">
        <v>23</v>
      </c>
      <c r="B66" s="66">
        <v>415750.39999999997</v>
      </c>
      <c r="C66" s="66">
        <v>51790.41</v>
      </c>
      <c r="D66" s="66">
        <v>52521.75</v>
      </c>
      <c r="E66" s="52">
        <v>12.633000473360942</v>
      </c>
      <c r="F66" s="52">
        <v>101.41211471390166</v>
      </c>
      <c r="G66" s="66">
        <v>49753.99000000001</v>
      </c>
      <c r="H66" s="52">
        <v>105.56289053400538</v>
      </c>
      <c r="I66" s="66">
        <v>27823.2</v>
      </c>
    </row>
    <row r="67" spans="1:9" ht="12.75" customHeight="1" hidden="1">
      <c r="A67" s="63" t="s">
        <v>24</v>
      </c>
      <c r="B67" s="66">
        <v>1508993.1</v>
      </c>
      <c r="C67" s="66">
        <v>187989.75</v>
      </c>
      <c r="D67" s="66">
        <v>187105.80000000002</v>
      </c>
      <c r="E67" s="52">
        <v>12.399380752635649</v>
      </c>
      <c r="F67" s="52">
        <v>99.52978819323927</v>
      </c>
      <c r="G67" s="66">
        <v>182823.84</v>
      </c>
      <c r="H67" s="52">
        <v>102.34212343423049</v>
      </c>
      <c r="I67" s="66">
        <v>131513.62</v>
      </c>
    </row>
    <row r="68" spans="1:9" ht="24.75" customHeight="1" hidden="1">
      <c r="A68" s="63" t="s">
        <v>25</v>
      </c>
      <c r="B68" s="66">
        <v>1508993.1</v>
      </c>
      <c r="C68" s="66">
        <v>187989.75</v>
      </c>
      <c r="D68" s="66">
        <v>187960.83000000002</v>
      </c>
      <c r="E68" s="52">
        <v>12.456043039560619</v>
      </c>
      <c r="F68" s="52">
        <v>99.98461618253124</v>
      </c>
      <c r="G68" s="66">
        <v>185801.81</v>
      </c>
      <c r="H68" s="52">
        <v>101.16200159729338</v>
      </c>
      <c r="I68" s="66">
        <v>131513.62</v>
      </c>
    </row>
    <row r="69" spans="1:9" ht="12.75" customHeight="1" hidden="1">
      <c r="A69" s="59" t="s">
        <v>130</v>
      </c>
      <c r="B69" s="74">
        <v>363513.7</v>
      </c>
      <c r="C69" s="74">
        <v>62840.4</v>
      </c>
      <c r="D69" s="74">
        <v>62840.38</v>
      </c>
      <c r="E69" s="52">
        <v>17.286935815624005</v>
      </c>
      <c r="F69" s="52">
        <v>99.99996817334072</v>
      </c>
      <c r="G69" s="28">
        <v>81950.1</v>
      </c>
      <c r="H69" s="52">
        <v>76.68127311620118</v>
      </c>
      <c r="I69" s="74">
        <v>44575.6</v>
      </c>
    </row>
    <row r="70" spans="1:9" ht="12.75" customHeight="1" hidden="1">
      <c r="A70" s="59" t="s">
        <v>131</v>
      </c>
      <c r="B70" s="74">
        <v>182428.91</v>
      </c>
      <c r="C70" s="74">
        <v>16982.2</v>
      </c>
      <c r="D70" s="74">
        <v>16982.2</v>
      </c>
      <c r="E70" s="52">
        <v>9.308941219897658</v>
      </c>
      <c r="F70" s="52">
        <v>100</v>
      </c>
      <c r="G70" s="28">
        <v>6401.4</v>
      </c>
      <c r="H70" s="52">
        <v>265.28884306557944</v>
      </c>
      <c r="I70" s="74">
        <v>9188.7</v>
      </c>
    </row>
    <row r="71" spans="1:9" ht="12.75">
      <c r="A71" s="59" t="s">
        <v>132</v>
      </c>
      <c r="B71" s="74">
        <v>961465.93</v>
      </c>
      <c r="C71" s="74">
        <v>106582.57</v>
      </c>
      <c r="D71" s="74">
        <v>106553.67</v>
      </c>
      <c r="E71" s="52">
        <v>11.082417657794696</v>
      </c>
      <c r="F71" s="52">
        <v>99.97288487226382</v>
      </c>
      <c r="G71" s="28">
        <v>97450.31</v>
      </c>
      <c r="H71" s="52">
        <v>109.34154031936892</v>
      </c>
      <c r="I71" s="74">
        <v>76164.74</v>
      </c>
    </row>
    <row r="72" spans="1:9" ht="12.75">
      <c r="A72" s="2" t="s">
        <v>165</v>
      </c>
      <c r="B72" s="74">
        <v>1584.56</v>
      </c>
      <c r="C72" s="74">
        <v>1584.58</v>
      </c>
      <c r="D72" s="74">
        <v>1584.58</v>
      </c>
      <c r="E72" s="52">
        <v>100.00126218003736</v>
      </c>
      <c r="F72" s="52">
        <v>100</v>
      </c>
      <c r="G72" s="28">
        <v>0</v>
      </c>
      <c r="H72" s="52">
        <v>0</v>
      </c>
      <c r="I72" s="74">
        <v>1584.58</v>
      </c>
    </row>
    <row r="73" spans="1:9" ht="12.75" hidden="1">
      <c r="A73" s="63" t="s">
        <v>139</v>
      </c>
      <c r="B73" s="74"/>
      <c r="C73" s="74"/>
      <c r="D73" s="74"/>
      <c r="E73" s="52" t="s">
        <v>134</v>
      </c>
      <c r="F73" s="52" t="e">
        <v>#DIV/0!</v>
      </c>
      <c r="G73" s="27">
        <v>-2977.97</v>
      </c>
      <c r="H73" s="52" t="s">
        <v>134</v>
      </c>
      <c r="I73" s="74"/>
    </row>
    <row r="74" spans="1:9" ht="25.5">
      <c r="A74" s="63" t="s">
        <v>27</v>
      </c>
      <c r="B74" s="65">
        <v>0</v>
      </c>
      <c r="C74" s="65">
        <v>0</v>
      </c>
      <c r="D74" s="65">
        <v>-855.03</v>
      </c>
      <c r="E74" s="52" t="s">
        <v>134</v>
      </c>
      <c r="F74" s="52">
        <v>0</v>
      </c>
      <c r="G74" s="65"/>
      <c r="H74" s="52">
        <v>0</v>
      </c>
      <c r="I74" s="65"/>
    </row>
    <row r="75" spans="1:9" ht="12.75">
      <c r="A75" s="55" t="s">
        <v>26</v>
      </c>
      <c r="B75" s="70">
        <v>1924743.5</v>
      </c>
      <c r="C75" s="70">
        <v>239780.16</v>
      </c>
      <c r="D75" s="70">
        <v>239627.55000000002</v>
      </c>
      <c r="E75" s="52">
        <v>12.44984331678481</v>
      </c>
      <c r="F75" s="52">
        <v>99.93635420044762</v>
      </c>
      <c r="G75" s="66">
        <v>232577.83000000002</v>
      </c>
      <c r="H75" s="52">
        <v>103.03112295785029</v>
      </c>
      <c r="I75" s="66">
        <v>159336.82</v>
      </c>
    </row>
    <row r="76" spans="1:9" ht="12.75" hidden="1">
      <c r="A76" s="75"/>
      <c r="B76" s="76"/>
      <c r="C76" s="76"/>
      <c r="D76" s="76"/>
      <c r="E76" s="77"/>
      <c r="F76" s="77"/>
      <c r="G76" s="76"/>
      <c r="H76" s="77"/>
      <c r="I76" s="78"/>
    </row>
    <row r="77" spans="1:9" ht="12.75" hidden="1">
      <c r="A77" s="75"/>
      <c r="B77" s="76"/>
      <c r="C77" s="76"/>
      <c r="D77" s="76"/>
      <c r="E77" s="77"/>
      <c r="F77" s="77"/>
      <c r="G77" s="76"/>
      <c r="H77" s="77"/>
      <c r="I77" s="78"/>
    </row>
    <row r="78" spans="1:9" ht="12.75" hidden="1">
      <c r="A78" s="75"/>
      <c r="B78" s="76"/>
      <c r="C78" s="76"/>
      <c r="D78" s="76"/>
      <c r="E78" s="77"/>
      <c r="F78" s="77"/>
      <c r="G78" s="76"/>
      <c r="H78" s="77"/>
      <c r="I78" s="78"/>
    </row>
    <row r="79" spans="1:9" ht="12.75" hidden="1">
      <c r="A79" s="75"/>
      <c r="B79" s="76"/>
      <c r="C79" s="76"/>
      <c r="D79" s="76"/>
      <c r="E79" s="77"/>
      <c r="F79" s="77"/>
      <c r="G79" s="76"/>
      <c r="H79" s="77"/>
      <c r="I79" s="78"/>
    </row>
    <row r="80" spans="1:9" ht="12.75" hidden="1">
      <c r="A80" s="75"/>
      <c r="B80" s="76"/>
      <c r="C80" s="76"/>
      <c r="D80" s="76"/>
      <c r="E80" s="77"/>
      <c r="F80" s="77"/>
      <c r="G80" s="76"/>
      <c r="H80" s="77"/>
      <c r="I80" s="78"/>
    </row>
    <row r="81" spans="1:9" ht="12.75" hidden="1">
      <c r="A81" s="75"/>
      <c r="B81" s="76"/>
      <c r="C81" s="76"/>
      <c r="D81" s="76"/>
      <c r="E81" s="77"/>
      <c r="F81" s="77"/>
      <c r="G81" s="76"/>
      <c r="H81" s="77"/>
      <c r="I81" s="78"/>
    </row>
    <row r="82" spans="1:9" ht="12.75" hidden="1">
      <c r="A82" s="75"/>
      <c r="B82" s="76"/>
      <c r="C82" s="76"/>
      <c r="D82" s="76"/>
      <c r="E82" s="77"/>
      <c r="F82" s="77"/>
      <c r="G82" s="76"/>
      <c r="H82" s="77"/>
      <c r="I82" s="78"/>
    </row>
    <row r="83" spans="1:9" ht="12.75" hidden="1">
      <c r="A83" s="75"/>
      <c r="B83" s="76"/>
      <c r="C83" s="76"/>
      <c r="D83" s="76"/>
      <c r="E83" s="77"/>
      <c r="F83" s="77"/>
      <c r="G83" s="76"/>
      <c r="H83" s="77"/>
      <c r="I83" s="78"/>
    </row>
    <row r="84" spans="1:9" ht="12.75">
      <c r="A84" s="85" t="s">
        <v>28</v>
      </c>
      <c r="B84" s="86"/>
      <c r="C84" s="86"/>
      <c r="D84" s="86"/>
      <c r="E84" s="86"/>
      <c r="F84" s="86"/>
      <c r="G84" s="86"/>
      <c r="H84" s="86"/>
      <c r="I84" s="87"/>
    </row>
    <row r="85" spans="1:9" ht="12.75">
      <c r="A85" s="7" t="s">
        <v>29</v>
      </c>
      <c r="B85" s="35">
        <f>B86+B87+B88+B89+B90+B91+B92+B93</f>
        <v>91932.4</v>
      </c>
      <c r="C85" s="35">
        <f>C86+C87+C88+C89+C90+C91+C92+C93</f>
        <v>13946</v>
      </c>
      <c r="D85" s="35">
        <f>D86+D87+D88+D89+D90+D91+D92+D93</f>
        <v>12074.9</v>
      </c>
      <c r="E85" s="26">
        <f>$D:$D/$B:$B*100</f>
        <v>13.134542337630695</v>
      </c>
      <c r="F85" s="26">
        <f>$D:$D/$C:$C*100</f>
        <v>86.58324967732683</v>
      </c>
      <c r="G85" s="35">
        <f>G86+G87+G88+G89+G90+G91+G92+G93</f>
        <v>10537.400000000001</v>
      </c>
      <c r="H85" s="26">
        <f>$D:$D/$G:$G*100</f>
        <v>114.59088579725547</v>
      </c>
      <c r="I85" s="35">
        <f>I86+I87+I88+I89+I90+I91+I92+I93</f>
        <v>7720.3</v>
      </c>
    </row>
    <row r="86" spans="1:9" ht="14.25" customHeight="1">
      <c r="A86" s="8" t="s">
        <v>30</v>
      </c>
      <c r="B86" s="36">
        <v>1555.8</v>
      </c>
      <c r="C86" s="36">
        <v>129.6</v>
      </c>
      <c r="D86" s="36">
        <v>0</v>
      </c>
      <c r="E86" s="29">
        <f>$D:$D/$B:$B*100</f>
        <v>0</v>
      </c>
      <c r="F86" s="29">
        <f>$D:$D/$C:$C*100</f>
        <v>0</v>
      </c>
      <c r="G86" s="36">
        <v>168.9</v>
      </c>
      <c r="H86" s="29">
        <f>$D:$D/$G:$G*100</f>
        <v>0</v>
      </c>
      <c r="I86" s="36">
        <f>D86-Январь!D79</f>
        <v>0</v>
      </c>
    </row>
    <row r="87" spans="1:9" ht="12.75">
      <c r="A87" s="8" t="s">
        <v>31</v>
      </c>
      <c r="B87" s="36">
        <v>7111.8</v>
      </c>
      <c r="C87" s="36">
        <v>778.5</v>
      </c>
      <c r="D87" s="36">
        <v>778.5</v>
      </c>
      <c r="E87" s="29">
        <f>$D:$D/$B:$B*100</f>
        <v>10.946595798532018</v>
      </c>
      <c r="F87" s="29">
        <f>$D:$D/$C:$C*100</f>
        <v>100</v>
      </c>
      <c r="G87" s="36">
        <v>719.8</v>
      </c>
      <c r="H87" s="29">
        <f>$D:$D/$G:$G*100</f>
        <v>108.15504306751875</v>
      </c>
      <c r="I87" s="36">
        <f>D87-Январь!D80</f>
        <v>454.4</v>
      </c>
    </row>
    <row r="88" spans="1:9" ht="25.5">
      <c r="A88" s="8" t="s">
        <v>32</v>
      </c>
      <c r="B88" s="36">
        <v>37600.3</v>
      </c>
      <c r="C88" s="36">
        <v>5948.7</v>
      </c>
      <c r="D88" s="36">
        <v>5247.4</v>
      </c>
      <c r="E88" s="29">
        <f>$D:$D/$B:$B*100</f>
        <v>13.9557397148427</v>
      </c>
      <c r="F88" s="29">
        <f>$D:$D/$C:$C*100</f>
        <v>88.21086960176171</v>
      </c>
      <c r="G88" s="36">
        <v>3883.8</v>
      </c>
      <c r="H88" s="29">
        <f>$D:$D/$G:$G*100</f>
        <v>135.10994386940624</v>
      </c>
      <c r="I88" s="36">
        <f>D88-Январь!D81</f>
        <v>2953.7</v>
      </c>
    </row>
    <row r="89" spans="1:9" ht="12.75">
      <c r="A89" s="8" t="s">
        <v>78</v>
      </c>
      <c r="B89" s="46">
        <v>28.7</v>
      </c>
      <c r="C89" s="46">
        <v>0</v>
      </c>
      <c r="D89" s="46">
        <v>0</v>
      </c>
      <c r="E89" s="29">
        <v>0</v>
      </c>
      <c r="F89" s="29">
        <v>0</v>
      </c>
      <c r="G89" s="46">
        <v>0</v>
      </c>
      <c r="H89" s="29">
        <v>0</v>
      </c>
      <c r="I89" s="36">
        <f>D89-Январь!D82</f>
        <v>0</v>
      </c>
    </row>
    <row r="90" spans="1:9" ht="25.5">
      <c r="A90" s="1" t="s">
        <v>33</v>
      </c>
      <c r="B90" s="28">
        <v>11573.4</v>
      </c>
      <c r="C90" s="28">
        <v>2008.8</v>
      </c>
      <c r="D90" s="28">
        <v>1761.4</v>
      </c>
      <c r="E90" s="29">
        <f>$D:$D/$B:$B*100</f>
        <v>15.219382376829627</v>
      </c>
      <c r="F90" s="29">
        <v>0</v>
      </c>
      <c r="G90" s="28">
        <v>1508.3</v>
      </c>
      <c r="H90" s="29">
        <f>$D:$D/$G:$G*100</f>
        <v>116.78048133660413</v>
      </c>
      <c r="I90" s="36">
        <f>D90-Январь!D83</f>
        <v>847.6000000000001</v>
      </c>
    </row>
    <row r="91" spans="1:9" ht="12.75" hidden="1">
      <c r="A91" s="8" t="s">
        <v>34</v>
      </c>
      <c r="B91" s="36">
        <v>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D91-Январь!D84</f>
        <v>0</v>
      </c>
    </row>
    <row r="92" spans="1:9" ht="12.75">
      <c r="A92" s="8" t="s">
        <v>35</v>
      </c>
      <c r="B92" s="36">
        <v>300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>D92-Январь!D85</f>
        <v>0</v>
      </c>
    </row>
    <row r="93" spans="1:9" ht="12.75">
      <c r="A93" s="1" t="s">
        <v>36</v>
      </c>
      <c r="B93" s="36">
        <v>33762.4</v>
      </c>
      <c r="C93" s="36">
        <v>5080.4</v>
      </c>
      <c r="D93" s="36">
        <v>4287.6</v>
      </c>
      <c r="E93" s="29">
        <f>$D:$D/$B:$B*100</f>
        <v>12.699334170556595</v>
      </c>
      <c r="F93" s="29">
        <f>$D:$D/$C:$C*100</f>
        <v>84.39492953310764</v>
      </c>
      <c r="G93" s="36">
        <v>4256.6</v>
      </c>
      <c r="H93" s="29">
        <f>$D:$D/$G:$G*100</f>
        <v>100.72828078748297</v>
      </c>
      <c r="I93" s="36">
        <f>D93-Январь!D86</f>
        <v>3464.6000000000004</v>
      </c>
    </row>
    <row r="94" spans="1:9" ht="12.75">
      <c r="A94" s="7" t="s">
        <v>37</v>
      </c>
      <c r="B94" s="27">
        <v>346.8</v>
      </c>
      <c r="C94" s="27">
        <v>29</v>
      </c>
      <c r="D94" s="35">
        <v>26</v>
      </c>
      <c r="E94" s="26">
        <f>$D:$D/$B:$B*100</f>
        <v>7.497116493656286</v>
      </c>
      <c r="F94" s="26">
        <f>$D:$D/$C:$C*100</f>
        <v>89.65517241379311</v>
      </c>
      <c r="G94" s="35">
        <v>31.1</v>
      </c>
      <c r="H94" s="26">
        <v>0</v>
      </c>
      <c r="I94" s="35">
        <f>D94-Январь!D87</f>
        <v>23</v>
      </c>
    </row>
    <row r="95" spans="1:9" ht="25.5">
      <c r="A95" s="9" t="s">
        <v>38</v>
      </c>
      <c r="B95" s="27">
        <v>3687.1</v>
      </c>
      <c r="C95" s="27">
        <v>391.7</v>
      </c>
      <c r="D95" s="27">
        <v>327.2</v>
      </c>
      <c r="E95" s="26">
        <f>$D:$D/$B:$B*100</f>
        <v>8.87418296221963</v>
      </c>
      <c r="F95" s="26">
        <f>$D:$D/$C:$C*100</f>
        <v>83.53331631350524</v>
      </c>
      <c r="G95" s="27">
        <v>335.8</v>
      </c>
      <c r="H95" s="26">
        <f>$D:$D/$G:$G*100</f>
        <v>97.43895175699821</v>
      </c>
      <c r="I95" s="35">
        <f>D95-Январь!D88</f>
        <v>255.2</v>
      </c>
    </row>
    <row r="96" spans="1:9" ht="12.75">
      <c r="A96" s="7" t="s">
        <v>39</v>
      </c>
      <c r="B96" s="35">
        <f>B97+B98+B99+B100+B101</f>
        <v>176185.49999999997</v>
      </c>
      <c r="C96" s="35">
        <f>C97+C98+C99+C100+C101</f>
        <v>5759.1</v>
      </c>
      <c r="D96" s="35">
        <f>D97+D98+D99+D100+D101</f>
        <v>4552.7</v>
      </c>
      <c r="E96" s="26">
        <f>$D:$D/$B:$B*100</f>
        <v>2.5840378464743132</v>
      </c>
      <c r="F96" s="26">
        <f>$D:$D/$C:$C*100</f>
        <v>79.05228247469222</v>
      </c>
      <c r="G96" s="35">
        <f>G97+G98+G99+G100+G101</f>
        <v>4257.3</v>
      </c>
      <c r="H96" s="26">
        <f>$D:$D/$G:$G*100</f>
        <v>106.93867004909214</v>
      </c>
      <c r="I96" s="35">
        <f>D96-Январь!D89</f>
        <v>3039.7999999999997</v>
      </c>
    </row>
    <row r="97" spans="1:9" ht="12.75" hidden="1">
      <c r="A97" s="10" t="s">
        <v>70</v>
      </c>
      <c r="B97" s="36"/>
      <c r="C97" s="36"/>
      <c r="D97" s="36"/>
      <c r="E97" s="29">
        <v>0</v>
      </c>
      <c r="F97" s="29">
        <v>0</v>
      </c>
      <c r="G97" s="36"/>
      <c r="H97" s="29">
        <v>0</v>
      </c>
      <c r="I97" s="36">
        <f>D97-Январь!D90</f>
        <v>0</v>
      </c>
    </row>
    <row r="98" spans="1:9" ht="12.75">
      <c r="A98" s="10" t="s">
        <v>73</v>
      </c>
      <c r="B98" s="36">
        <v>7539.6</v>
      </c>
      <c r="C98" s="36">
        <v>0</v>
      </c>
      <c r="D98" s="36">
        <v>0</v>
      </c>
      <c r="E98" s="29">
        <v>0</v>
      </c>
      <c r="F98" s="29">
        <v>0</v>
      </c>
      <c r="G98" s="36"/>
      <c r="H98" s="29">
        <v>0</v>
      </c>
      <c r="I98" s="36">
        <f>D98-Январь!D91</f>
        <v>0</v>
      </c>
    </row>
    <row r="99" spans="1:9" ht="12.75">
      <c r="A99" s="8" t="s">
        <v>40</v>
      </c>
      <c r="B99" s="36">
        <v>19345.7</v>
      </c>
      <c r="C99" s="36">
        <v>1643</v>
      </c>
      <c r="D99" s="36">
        <v>1642.9</v>
      </c>
      <c r="E99" s="29">
        <f>$D:$D/$B:$B*100</f>
        <v>8.492326460143598</v>
      </c>
      <c r="F99" s="29">
        <v>0</v>
      </c>
      <c r="G99" s="36">
        <v>1362.8</v>
      </c>
      <c r="H99" s="29">
        <v>0</v>
      </c>
      <c r="I99" s="36">
        <f>D99-Январь!D92</f>
        <v>1642.9</v>
      </c>
    </row>
    <row r="100" spans="1:9" ht="12.75">
      <c r="A100" s="10" t="s">
        <v>83</v>
      </c>
      <c r="B100" s="28">
        <v>138679.3</v>
      </c>
      <c r="C100" s="28">
        <v>2390</v>
      </c>
      <c r="D100" s="28">
        <v>1511.3</v>
      </c>
      <c r="E100" s="29">
        <f>$D:$D/$B:$B*100</f>
        <v>1.0897805223995218</v>
      </c>
      <c r="F100" s="29">
        <f>$D:$D/$C:$C*100</f>
        <v>63.23430962343096</v>
      </c>
      <c r="G100" s="28">
        <v>1538.5</v>
      </c>
      <c r="H100" s="29">
        <v>0</v>
      </c>
      <c r="I100" s="36">
        <f>D100-Январь!D93</f>
        <v>661.3</v>
      </c>
    </row>
    <row r="101" spans="1:9" ht="12.75">
      <c r="A101" s="8" t="s">
        <v>41</v>
      </c>
      <c r="B101" s="36">
        <v>10620.9</v>
      </c>
      <c r="C101" s="36">
        <v>1726.1</v>
      </c>
      <c r="D101" s="36">
        <v>1398.5</v>
      </c>
      <c r="E101" s="29">
        <f>$D:$D/$B:$B*100</f>
        <v>13.167434021598922</v>
      </c>
      <c r="F101" s="29">
        <f>$D:$D/$C:$C*100</f>
        <v>81.02079833149875</v>
      </c>
      <c r="G101" s="36">
        <v>1356</v>
      </c>
      <c r="H101" s="29">
        <f>$D:$D/$G:$G*100</f>
        <v>103.13421828908555</v>
      </c>
      <c r="I101" s="36">
        <f>D101-Январь!D94</f>
        <v>735.6</v>
      </c>
    </row>
    <row r="102" spans="1:9" ht="12.75">
      <c r="A102" s="7" t="s">
        <v>42</v>
      </c>
      <c r="B102" s="35">
        <f>B104+B105+B106+B103</f>
        <v>81004.7</v>
      </c>
      <c r="C102" s="35">
        <f>C104+C105+C106+C103</f>
        <v>9014.2</v>
      </c>
      <c r="D102" s="35">
        <f>D104+D105+D106+D103</f>
        <v>7344.4</v>
      </c>
      <c r="E102" s="35">
        <f>E104+E105+E106+E103</f>
        <v>28.733932460194378</v>
      </c>
      <c r="F102" s="26">
        <f>$D:$D/$C:$C*100</f>
        <v>81.47589359011337</v>
      </c>
      <c r="G102" s="35">
        <f>G104+G105+G106+G103</f>
        <v>8591.7</v>
      </c>
      <c r="H102" s="35">
        <f>H104+H105+H106</f>
        <v>170.8460187689443</v>
      </c>
      <c r="I102" s="35">
        <f>D102-Январь!D95</f>
        <v>4274.4</v>
      </c>
    </row>
    <row r="103" spans="1:9" ht="12.75" hidden="1">
      <c r="A103" s="8" t="s">
        <v>43</v>
      </c>
      <c r="B103" s="50">
        <v>0</v>
      </c>
      <c r="C103" s="50">
        <v>0</v>
      </c>
      <c r="D103" s="50">
        <v>0</v>
      </c>
      <c r="E103" s="49">
        <v>0</v>
      </c>
      <c r="F103" s="29">
        <v>0</v>
      </c>
      <c r="G103" s="50">
        <v>0</v>
      </c>
      <c r="H103" s="29">
        <v>0</v>
      </c>
      <c r="I103" s="36">
        <f>D103-Январь!D96</f>
        <v>0</v>
      </c>
    </row>
    <row r="104" spans="1:9" ht="12.75">
      <c r="A104" s="8" t="s">
        <v>44</v>
      </c>
      <c r="B104" s="36">
        <v>29826.4</v>
      </c>
      <c r="C104" s="36">
        <v>1010</v>
      </c>
      <c r="D104" s="36">
        <v>0</v>
      </c>
      <c r="E104" s="29">
        <f>$D:$D/$B:$B*100</f>
        <v>0</v>
      </c>
      <c r="F104" s="29">
        <v>0</v>
      </c>
      <c r="G104" s="36">
        <v>0</v>
      </c>
      <c r="H104" s="29">
        <v>0</v>
      </c>
      <c r="I104" s="36">
        <f>D104-Январь!D97</f>
        <v>0</v>
      </c>
    </row>
    <row r="105" spans="1:9" ht="12.75">
      <c r="A105" s="8" t="s">
        <v>45</v>
      </c>
      <c r="B105" s="36">
        <v>36074.4</v>
      </c>
      <c r="C105" s="36">
        <v>5597.3</v>
      </c>
      <c r="D105" s="36">
        <v>5168.4</v>
      </c>
      <c r="E105" s="29">
        <f>$D:$D/$B:$B*100</f>
        <v>14.327057414676334</v>
      </c>
      <c r="F105" s="29">
        <f>$D:$D/$C:$C*100</f>
        <v>92.3373769496007</v>
      </c>
      <c r="G105" s="36">
        <v>6040</v>
      </c>
      <c r="H105" s="29">
        <f>$D:$D/$G:$G*100</f>
        <v>85.56953642384106</v>
      </c>
      <c r="I105" s="36">
        <f>D105-Январь!D98</f>
        <v>3182.0999999999995</v>
      </c>
    </row>
    <row r="106" spans="1:9" ht="12.75">
      <c r="A106" s="8" t="s">
        <v>46</v>
      </c>
      <c r="B106" s="36">
        <v>15103.9</v>
      </c>
      <c r="C106" s="36">
        <v>2406.9</v>
      </c>
      <c r="D106" s="36">
        <v>2176</v>
      </c>
      <c r="E106" s="29">
        <f>$D:$D/$B:$B*100</f>
        <v>14.406875045518044</v>
      </c>
      <c r="F106" s="29">
        <f>$D:$D/$C:$C*100</f>
        <v>90.40674726827038</v>
      </c>
      <c r="G106" s="36">
        <v>2551.7</v>
      </c>
      <c r="H106" s="29">
        <f>$D:$D/$G:$G*100</f>
        <v>85.27648234510326</v>
      </c>
      <c r="I106" s="36">
        <f>D106-Январь!D99</f>
        <v>1092.3</v>
      </c>
    </row>
    <row r="107" spans="1:9" ht="12.75">
      <c r="A107" s="11" t="s">
        <v>47</v>
      </c>
      <c r="B107" s="35">
        <f>B108+B109+B110+B111+B112</f>
        <v>1265193.2000000002</v>
      </c>
      <c r="C107" s="35">
        <f>C108+C109+C110+C111+C112</f>
        <v>154208.40000000002</v>
      </c>
      <c r="D107" s="35">
        <f>D108+D109+D110+D111+D112</f>
        <v>148681.9</v>
      </c>
      <c r="E107" s="35">
        <f>E108+E109+E111+E112+E110</f>
        <v>52.07075616149679</v>
      </c>
      <c r="F107" s="35">
        <f>F108+F109+F111+F112+F110</f>
        <v>457.18990847327757</v>
      </c>
      <c r="G107" s="35">
        <f>G108+G109+G110+G111+G112</f>
        <v>130189.4</v>
      </c>
      <c r="H107" s="35">
        <f>H108+H109+H111+H112+H110</f>
        <v>495.95195348656085</v>
      </c>
      <c r="I107" s="35">
        <f>D107-Январь!D100</f>
        <v>110249.4</v>
      </c>
    </row>
    <row r="108" spans="1:9" ht="12.75">
      <c r="A108" s="8" t="s">
        <v>48</v>
      </c>
      <c r="B108" s="36">
        <v>495542.7</v>
      </c>
      <c r="C108" s="36">
        <v>60655.9</v>
      </c>
      <c r="D108" s="36">
        <v>60135</v>
      </c>
      <c r="E108" s="29">
        <f aca="true" t="shared" si="0" ref="E108:E125">$D:$D/$B:$B*100</f>
        <v>12.135180278107214</v>
      </c>
      <c r="F108" s="29">
        <f aca="true" t="shared" si="1" ref="F108:F115">$D:$D/$C:$C*100</f>
        <v>99.14122121673242</v>
      </c>
      <c r="G108" s="36">
        <v>52051.8</v>
      </c>
      <c r="H108" s="29">
        <f>$D:$D/$G:$G*100</f>
        <v>115.52914596613373</v>
      </c>
      <c r="I108" s="36">
        <f>D108-Январь!D101</f>
        <v>44702.4</v>
      </c>
    </row>
    <row r="109" spans="1:9" ht="12.75">
      <c r="A109" s="8" t="s">
        <v>49</v>
      </c>
      <c r="B109" s="36">
        <v>503670.5</v>
      </c>
      <c r="C109" s="36">
        <v>60746.8</v>
      </c>
      <c r="D109" s="36">
        <v>60453.1</v>
      </c>
      <c r="E109" s="29">
        <f t="shared" si="0"/>
        <v>12.00250957719382</v>
      </c>
      <c r="F109" s="29">
        <f t="shared" si="1"/>
        <v>99.51651774249837</v>
      </c>
      <c r="G109" s="36">
        <v>59086.1</v>
      </c>
      <c r="H109" s="29">
        <f>$D:$D/$G:$G*100</f>
        <v>102.31357290462562</v>
      </c>
      <c r="I109" s="36">
        <f>D109-Январь!D102</f>
        <v>43977.399999999994</v>
      </c>
    </row>
    <row r="110" spans="1:9" ht="12.75">
      <c r="A110" s="8" t="s">
        <v>123</v>
      </c>
      <c r="B110" s="36">
        <v>106910.1</v>
      </c>
      <c r="C110" s="36">
        <v>12643</v>
      </c>
      <c r="D110" s="36">
        <v>12452.6</v>
      </c>
      <c r="E110" s="29">
        <f t="shared" si="0"/>
        <v>11.6477301957439</v>
      </c>
      <c r="F110" s="29">
        <f t="shared" si="1"/>
        <v>98.49402831606423</v>
      </c>
      <c r="G110" s="36">
        <v>9138.2</v>
      </c>
      <c r="H110" s="29">
        <v>0</v>
      </c>
      <c r="I110" s="36">
        <f>D110-Январь!D103</f>
        <v>9577.5</v>
      </c>
    </row>
    <row r="111" spans="1:9" ht="12.75">
      <c r="A111" s="8" t="s">
        <v>50</v>
      </c>
      <c r="B111" s="36">
        <v>32604.1</v>
      </c>
      <c r="C111" s="36">
        <v>2071</v>
      </c>
      <c r="D111" s="36">
        <v>1720.9</v>
      </c>
      <c r="E111" s="29">
        <f t="shared" si="0"/>
        <v>5.278170536834325</v>
      </c>
      <c r="F111" s="29">
        <f t="shared" si="1"/>
        <v>83.09512312892323</v>
      </c>
      <c r="G111" s="36">
        <v>1537.8</v>
      </c>
      <c r="H111" s="29">
        <f>$D:$D/$G:$G*100</f>
        <v>111.90661984653403</v>
      </c>
      <c r="I111" s="36">
        <f>D111-Январь!D104</f>
        <v>1314.8000000000002</v>
      </c>
    </row>
    <row r="112" spans="1:9" ht="12.75">
      <c r="A112" s="8" t="s">
        <v>51</v>
      </c>
      <c r="B112" s="36">
        <v>126465.8</v>
      </c>
      <c r="C112" s="36">
        <v>18091.7</v>
      </c>
      <c r="D112" s="28">
        <v>13920.3</v>
      </c>
      <c r="E112" s="29">
        <f t="shared" si="0"/>
        <v>11.007165573617531</v>
      </c>
      <c r="F112" s="29">
        <f t="shared" si="1"/>
        <v>76.94301806905929</v>
      </c>
      <c r="G112" s="28">
        <v>8375.5</v>
      </c>
      <c r="H112" s="29">
        <f>$D:$D/$G:$G*100</f>
        <v>166.20261476926748</v>
      </c>
      <c r="I112" s="36">
        <f>D112-Январь!D105</f>
        <v>10677.3</v>
      </c>
    </row>
    <row r="113" spans="1:9" ht="25.5">
      <c r="A113" s="11" t="s">
        <v>52</v>
      </c>
      <c r="B113" s="35">
        <f>B114+B115</f>
        <v>96092.6</v>
      </c>
      <c r="C113" s="35">
        <f>C114+C115</f>
        <v>13156.6</v>
      </c>
      <c r="D113" s="35">
        <f>D114+D115</f>
        <v>11027.7</v>
      </c>
      <c r="E113" s="26">
        <f t="shared" si="0"/>
        <v>11.47611782801173</v>
      </c>
      <c r="F113" s="26">
        <f t="shared" si="1"/>
        <v>83.81876776674825</v>
      </c>
      <c r="G113" s="35">
        <f>G114+G115</f>
        <v>9910.699999999999</v>
      </c>
      <c r="H113" s="26">
        <f>$D:$D/$G:$G*100</f>
        <v>111.27064687660813</v>
      </c>
      <c r="I113" s="35">
        <f>D113-Январь!D106</f>
        <v>8582.1</v>
      </c>
    </row>
    <row r="114" spans="1:9" ht="12.75">
      <c r="A114" s="8" t="s">
        <v>53</v>
      </c>
      <c r="B114" s="36">
        <v>93338.1</v>
      </c>
      <c r="C114" s="36">
        <v>12715.7</v>
      </c>
      <c r="D114" s="36">
        <v>10792.1</v>
      </c>
      <c r="E114" s="29">
        <f t="shared" si="0"/>
        <v>11.562373778767727</v>
      </c>
      <c r="F114" s="29">
        <f t="shared" si="1"/>
        <v>84.87224454807836</v>
      </c>
      <c r="G114" s="36">
        <v>9659.3</v>
      </c>
      <c r="H114" s="29">
        <f>$D:$D/$G:$G*100</f>
        <v>111.72755789757022</v>
      </c>
      <c r="I114" s="36">
        <f>D114-Январь!D107</f>
        <v>8401.5</v>
      </c>
    </row>
    <row r="115" spans="1:9" ht="25.5">
      <c r="A115" s="8" t="s">
        <v>54</v>
      </c>
      <c r="B115" s="36">
        <v>2754.5</v>
      </c>
      <c r="C115" s="36">
        <v>440.9</v>
      </c>
      <c r="D115" s="36">
        <v>235.6</v>
      </c>
      <c r="E115" s="29">
        <f t="shared" si="0"/>
        <v>8.553276456707207</v>
      </c>
      <c r="F115" s="29">
        <f t="shared" si="1"/>
        <v>53.43615332274892</v>
      </c>
      <c r="G115" s="36">
        <v>251.4</v>
      </c>
      <c r="H115" s="29">
        <v>0</v>
      </c>
      <c r="I115" s="36">
        <f>D115-Январь!D108</f>
        <v>180.6</v>
      </c>
    </row>
    <row r="116" spans="1:9" ht="12.75">
      <c r="A116" s="11" t="s">
        <v>109</v>
      </c>
      <c r="B116" s="35">
        <f>B117</f>
        <v>42.5</v>
      </c>
      <c r="C116" s="35">
        <f>C117</f>
        <v>0</v>
      </c>
      <c r="D116" s="35">
        <f>D117</f>
        <v>0</v>
      </c>
      <c r="E116" s="26">
        <f t="shared" si="0"/>
        <v>0</v>
      </c>
      <c r="F116" s="26">
        <v>0</v>
      </c>
      <c r="G116" s="35">
        <f>G117</f>
        <v>0</v>
      </c>
      <c r="H116" s="26">
        <v>0</v>
      </c>
      <c r="I116" s="36">
        <f>D116-Январь!D109</f>
        <v>0</v>
      </c>
    </row>
    <row r="117" spans="1:9" ht="12.75">
      <c r="A117" s="8" t="s">
        <v>110</v>
      </c>
      <c r="B117" s="36">
        <v>42.5</v>
      </c>
      <c r="C117" s="36">
        <v>0</v>
      </c>
      <c r="D117" s="36">
        <v>0</v>
      </c>
      <c r="E117" s="29">
        <f t="shared" si="0"/>
        <v>0</v>
      </c>
      <c r="F117" s="29">
        <v>0</v>
      </c>
      <c r="G117" s="36">
        <v>0</v>
      </c>
      <c r="H117" s="29">
        <v>0</v>
      </c>
      <c r="I117" s="36">
        <f>D117-Январь!D110</f>
        <v>0</v>
      </c>
    </row>
    <row r="118" spans="1:9" ht="12.75">
      <c r="A118" s="11" t="s">
        <v>55</v>
      </c>
      <c r="B118" s="35">
        <f>B119+B120+B121+B122+B123</f>
        <v>157508.5</v>
      </c>
      <c r="C118" s="35">
        <f>C119+C120+C121+C122+C123</f>
        <v>14664.900000000001</v>
      </c>
      <c r="D118" s="35">
        <f>D119+D120+D121+D122+D123</f>
        <v>14280.6</v>
      </c>
      <c r="E118" s="26">
        <f t="shared" si="0"/>
        <v>9.06655831272598</v>
      </c>
      <c r="F118" s="26">
        <f>$D:$D/$C:$C*100</f>
        <v>97.37945707096536</v>
      </c>
      <c r="G118" s="35">
        <f>G119+G120+G121+G122+G123</f>
        <v>13431.5</v>
      </c>
      <c r="H118" s="26">
        <v>0</v>
      </c>
      <c r="I118" s="35">
        <f>D118-Январь!D111</f>
        <v>9605.300000000001</v>
      </c>
    </row>
    <row r="119" spans="1:9" ht="12.75">
      <c r="A119" s="8" t="s">
        <v>56</v>
      </c>
      <c r="B119" s="36">
        <v>1730</v>
      </c>
      <c r="C119" s="36">
        <v>135.8</v>
      </c>
      <c r="D119" s="36">
        <v>130.8</v>
      </c>
      <c r="E119" s="29">
        <f t="shared" si="0"/>
        <v>7.5606936416184976</v>
      </c>
      <c r="F119" s="29">
        <v>0</v>
      </c>
      <c r="G119" s="36">
        <v>90.4</v>
      </c>
      <c r="H119" s="29">
        <v>0</v>
      </c>
      <c r="I119" s="36">
        <f>D119-Январь!D112</f>
        <v>130.8</v>
      </c>
    </row>
    <row r="120" spans="1:9" ht="12.75">
      <c r="A120" s="8" t="s">
        <v>57</v>
      </c>
      <c r="B120" s="36">
        <v>62888.1</v>
      </c>
      <c r="C120" s="36">
        <v>6252.3</v>
      </c>
      <c r="D120" s="36">
        <v>6252.3</v>
      </c>
      <c r="E120" s="29">
        <f t="shared" si="0"/>
        <v>9.941944501423958</v>
      </c>
      <c r="F120" s="29">
        <f>$D:$D/$C:$C*100</f>
        <v>100</v>
      </c>
      <c r="G120" s="36">
        <v>6694</v>
      </c>
      <c r="H120" s="29">
        <f>$D:$D/$G:$G*100</f>
        <v>93.40155363011652</v>
      </c>
      <c r="I120" s="36">
        <f>D120-Январь!D113</f>
        <v>4401.1</v>
      </c>
    </row>
    <row r="121" spans="1:9" ht="12.75">
      <c r="A121" s="8" t="s">
        <v>58</v>
      </c>
      <c r="B121" s="36">
        <v>32568.4</v>
      </c>
      <c r="C121" s="36">
        <v>3732.1</v>
      </c>
      <c r="D121" s="36">
        <v>3732.1</v>
      </c>
      <c r="E121" s="29">
        <f t="shared" si="0"/>
        <v>11.459267265201852</v>
      </c>
      <c r="F121" s="29">
        <f>$D:$D/$C:$C*100</f>
        <v>100</v>
      </c>
      <c r="G121" s="36">
        <v>3155.6</v>
      </c>
      <c r="H121" s="29">
        <v>0</v>
      </c>
      <c r="I121" s="36">
        <f>D121-Январь!D114</f>
        <v>2329.3</v>
      </c>
    </row>
    <row r="122" spans="1:9" ht="12.75">
      <c r="A122" s="8" t="s">
        <v>59</v>
      </c>
      <c r="B122" s="28">
        <v>28242.7</v>
      </c>
      <c r="C122" s="28">
        <v>745.6</v>
      </c>
      <c r="D122" s="28">
        <v>736.4</v>
      </c>
      <c r="E122" s="29">
        <f t="shared" si="0"/>
        <v>2.6073994341900737</v>
      </c>
      <c r="F122" s="29">
        <v>0</v>
      </c>
      <c r="G122" s="28">
        <v>497.8</v>
      </c>
      <c r="H122" s="29">
        <v>0</v>
      </c>
      <c r="I122" s="36">
        <f>D122-Январь!D115</f>
        <v>392.7</v>
      </c>
    </row>
    <row r="123" spans="1:9" ht="12.75">
      <c r="A123" s="8" t="s">
        <v>60</v>
      </c>
      <c r="B123" s="36">
        <v>32079.3</v>
      </c>
      <c r="C123" s="36">
        <v>3799.1</v>
      </c>
      <c r="D123" s="36">
        <v>3429</v>
      </c>
      <c r="E123" s="29">
        <f t="shared" si="0"/>
        <v>10.68913598488745</v>
      </c>
      <c r="F123" s="29">
        <f>$D:$D/$C:$C*100</f>
        <v>90.2582190518807</v>
      </c>
      <c r="G123" s="36">
        <v>2993.7</v>
      </c>
      <c r="H123" s="29">
        <f>$D:$D/$G:$G*100</f>
        <v>114.5405351237599</v>
      </c>
      <c r="I123" s="36">
        <f>D123-Январь!D116</f>
        <v>2351.4</v>
      </c>
    </row>
    <row r="124" spans="1:9" ht="12.75">
      <c r="A124" s="11" t="s">
        <v>67</v>
      </c>
      <c r="B124" s="27">
        <f>B125+B126+B127</f>
        <v>60650.2</v>
      </c>
      <c r="C124" s="27">
        <f>C125+C126+C127</f>
        <v>10243.5</v>
      </c>
      <c r="D124" s="27">
        <f>D125+D126+D127</f>
        <v>8513.6</v>
      </c>
      <c r="E124" s="26">
        <f t="shared" si="0"/>
        <v>14.037216695080973</v>
      </c>
      <c r="F124" s="26">
        <f>$D:$D/$C:$C*100</f>
        <v>83.11221750378289</v>
      </c>
      <c r="G124" s="27">
        <f>G125+G126+G127</f>
        <v>6921.599999999999</v>
      </c>
      <c r="H124" s="26">
        <f>$D:$D/$G:$G*100</f>
        <v>123.00046232085069</v>
      </c>
      <c r="I124" s="35">
        <f>D124-Январь!D117</f>
        <v>5947.5</v>
      </c>
    </row>
    <row r="125" spans="1:9" ht="12.75">
      <c r="A125" s="42" t="s">
        <v>68</v>
      </c>
      <c r="B125" s="28">
        <v>54146</v>
      </c>
      <c r="C125" s="28">
        <v>9363.8</v>
      </c>
      <c r="D125" s="28">
        <v>7661.8</v>
      </c>
      <c r="E125" s="29">
        <f t="shared" si="0"/>
        <v>14.150260407047613</v>
      </c>
      <c r="F125" s="29">
        <f>$D:$D/$C:$C*100</f>
        <v>81.82361861637371</v>
      </c>
      <c r="G125" s="28">
        <v>6571.4</v>
      </c>
      <c r="H125" s="29">
        <v>0</v>
      </c>
      <c r="I125" s="36">
        <f>D125-Январь!D118</f>
        <v>5402.4</v>
      </c>
    </row>
    <row r="126" spans="1:9" ht="15" customHeight="1">
      <c r="A126" s="12" t="s">
        <v>69</v>
      </c>
      <c r="B126" s="28">
        <v>3413.6</v>
      </c>
      <c r="C126" s="28">
        <v>331</v>
      </c>
      <c r="D126" s="28">
        <v>331</v>
      </c>
      <c r="E126" s="29">
        <v>0</v>
      </c>
      <c r="F126" s="29">
        <v>0</v>
      </c>
      <c r="G126" s="28"/>
      <c r="H126" s="29">
        <v>0</v>
      </c>
      <c r="I126" s="36">
        <f>D126-Январь!D119</f>
        <v>270</v>
      </c>
    </row>
    <row r="127" spans="1:9" ht="25.5">
      <c r="A127" s="12" t="s">
        <v>79</v>
      </c>
      <c r="B127" s="28">
        <v>3090.6</v>
      </c>
      <c r="C127" s="28">
        <v>548.7</v>
      </c>
      <c r="D127" s="28">
        <v>520.8</v>
      </c>
      <c r="E127" s="29">
        <f>$D:$D/$B:$B*100</f>
        <v>16.85109687439332</v>
      </c>
      <c r="F127" s="29">
        <f>$D:$D/$C:$C*100</f>
        <v>94.91525423728811</v>
      </c>
      <c r="G127" s="28">
        <v>350.2</v>
      </c>
      <c r="H127" s="29">
        <v>0</v>
      </c>
      <c r="I127" s="36">
        <f>D127-Январь!D120</f>
        <v>275.09999999999997</v>
      </c>
    </row>
    <row r="128" spans="1:9" ht="26.25" customHeight="1">
      <c r="A128" s="13" t="s">
        <v>87</v>
      </c>
      <c r="B128" s="27">
        <f>B129</f>
        <v>100</v>
      </c>
      <c r="C128" s="27">
        <f>C129</f>
        <v>0</v>
      </c>
      <c r="D128" s="27">
        <f>D129</f>
        <v>0</v>
      </c>
      <c r="E128" s="29">
        <f>$D:$D/$B:$B*100</f>
        <v>0</v>
      </c>
      <c r="F128" s="29">
        <v>0</v>
      </c>
      <c r="G128" s="27">
        <f>G129</f>
        <v>4.2</v>
      </c>
      <c r="H128" s="29">
        <v>0</v>
      </c>
      <c r="I128" s="36">
        <f>D128-Январь!D121</f>
        <v>0</v>
      </c>
    </row>
    <row r="129" spans="1:9" ht="13.5" customHeight="1">
      <c r="A129" s="12" t="s">
        <v>88</v>
      </c>
      <c r="B129" s="28">
        <v>100</v>
      </c>
      <c r="C129" s="28">
        <v>0</v>
      </c>
      <c r="D129" s="28">
        <v>0</v>
      </c>
      <c r="E129" s="29">
        <f>$D:$D/$B:$B*100</f>
        <v>0</v>
      </c>
      <c r="F129" s="29">
        <v>0</v>
      </c>
      <c r="G129" s="28">
        <v>4.2</v>
      </c>
      <c r="H129" s="29">
        <v>0</v>
      </c>
      <c r="I129" s="36">
        <f>D129-Январь!D122</f>
        <v>0</v>
      </c>
    </row>
    <row r="130" spans="1:9" ht="15.75" customHeight="1">
      <c r="A130" s="14" t="s">
        <v>61</v>
      </c>
      <c r="B130" s="35">
        <f>B85+B94+B95+B96+B102+B107+B113+B116+B118+B124+B128</f>
        <v>1932743.5000000002</v>
      </c>
      <c r="C130" s="35">
        <f>C85+C94+C95+C96+C102+C107+C113+C116+C118+C124+C128</f>
        <v>221413.40000000002</v>
      </c>
      <c r="D130" s="35">
        <f>D85+D94+D95+D96+D102+D107+D113+D116+D118+D124+D128</f>
        <v>206829</v>
      </c>
      <c r="E130" s="26">
        <f>$D:$D/$B:$B*100</f>
        <v>10.701316548212423</v>
      </c>
      <c r="F130" s="26">
        <f>$D:$D/$C:$C*100</f>
        <v>93.41304546156645</v>
      </c>
      <c r="G130" s="35">
        <f>G85+G94+G95+G96+G102+G107+G113+G116+G118+G124+G128</f>
        <v>184210.70000000004</v>
      </c>
      <c r="H130" s="26">
        <f>$D:$D/$G:$G*100</f>
        <v>112.2784941374198</v>
      </c>
      <c r="I130" s="35">
        <f>D130-Январь!D123</f>
        <v>149697</v>
      </c>
    </row>
    <row r="131" spans="1:9" ht="26.25" customHeight="1">
      <c r="A131" s="15" t="s">
        <v>62</v>
      </c>
      <c r="B131" s="30">
        <f>B75-B130</f>
        <v>-8000.000000000233</v>
      </c>
      <c r="C131" s="30">
        <f>C75-C130</f>
        <v>18366.75999999998</v>
      </c>
      <c r="D131" s="30">
        <f>D75-D130</f>
        <v>32798.55000000002</v>
      </c>
      <c r="E131" s="30"/>
      <c r="F131" s="30"/>
      <c r="G131" s="30"/>
      <c r="H131" s="30"/>
      <c r="I131" s="36">
        <f>D131-Январь!D124</f>
        <v>9639.820000000014</v>
      </c>
    </row>
    <row r="132" spans="1:9" ht="24" customHeight="1">
      <c r="A132" s="1" t="s">
        <v>63</v>
      </c>
      <c r="B132" s="28" t="s">
        <v>152</v>
      </c>
      <c r="C132" s="28"/>
      <c r="D132" s="28" t="s">
        <v>168</v>
      </c>
      <c r="E132" s="28"/>
      <c r="F132" s="28"/>
      <c r="G132" s="28"/>
      <c r="H132" s="27"/>
      <c r="I132" s="36"/>
    </row>
    <row r="133" spans="1:9" ht="12.75">
      <c r="A133" s="3" t="s">
        <v>64</v>
      </c>
      <c r="B133" s="27">
        <f>B135+B136</f>
        <v>4763.73</v>
      </c>
      <c r="C133" s="27">
        <f aca="true" t="shared" si="2" ref="C133:H133">C135+C136</f>
        <v>0</v>
      </c>
      <c r="D133" s="27">
        <f t="shared" si="2"/>
        <v>37562.3</v>
      </c>
      <c r="E133" s="27">
        <f t="shared" si="2"/>
        <v>0</v>
      </c>
      <c r="F133" s="27">
        <f t="shared" si="2"/>
        <v>0</v>
      </c>
      <c r="G133" s="27">
        <f t="shared" si="2"/>
        <v>0</v>
      </c>
      <c r="H133" s="27">
        <f t="shared" si="2"/>
        <v>0</v>
      </c>
      <c r="I133" s="35">
        <f>D133-Январь!D126</f>
        <v>9639.800000000003</v>
      </c>
    </row>
    <row r="134" spans="1:9" ht="12" customHeight="1">
      <c r="A134" s="1" t="s">
        <v>6</v>
      </c>
      <c r="B134" s="28"/>
      <c r="C134" s="28"/>
      <c r="D134" s="28"/>
      <c r="E134" s="28"/>
      <c r="F134" s="28"/>
      <c r="G134" s="28"/>
      <c r="H134" s="37"/>
      <c r="I134" s="36">
        <f>D134-Январь!D127</f>
        <v>0</v>
      </c>
    </row>
    <row r="135" spans="1:9" ht="12.75">
      <c r="A135" s="5" t="s">
        <v>65</v>
      </c>
      <c r="B135" s="28">
        <f>Январь!B128</f>
        <v>855.03</v>
      </c>
      <c r="C135" s="28"/>
      <c r="D135" s="28">
        <v>8493.5</v>
      </c>
      <c r="E135" s="28"/>
      <c r="F135" s="28"/>
      <c r="G135" s="28"/>
      <c r="H135" s="37"/>
      <c r="I135" s="36">
        <f>D135-Январь!D128</f>
        <v>6100.1</v>
      </c>
    </row>
    <row r="136" spans="1:9" ht="12.75">
      <c r="A136" s="1" t="s">
        <v>66</v>
      </c>
      <c r="B136" s="28">
        <f>Январь!B129</f>
        <v>3908.7</v>
      </c>
      <c r="C136" s="28"/>
      <c r="D136" s="28">
        <v>29068.8</v>
      </c>
      <c r="E136" s="28"/>
      <c r="F136" s="28"/>
      <c r="G136" s="28"/>
      <c r="H136" s="37"/>
      <c r="I136" s="36">
        <f>D136-Январь!D129</f>
        <v>3539.7000000000007</v>
      </c>
    </row>
    <row r="137" spans="1:9" ht="12.75">
      <c r="A137" s="3" t="s">
        <v>112</v>
      </c>
      <c r="B137" s="41">
        <f>B138+B139</f>
        <v>0</v>
      </c>
      <c r="C137" s="41"/>
      <c r="D137" s="41">
        <v>0</v>
      </c>
      <c r="E137" s="41"/>
      <c r="F137" s="41"/>
      <c r="G137" s="41"/>
      <c r="H137" s="43"/>
      <c r="I137" s="36">
        <f>D137-Январь!D130</f>
        <v>0</v>
      </c>
    </row>
    <row r="138" spans="1:9" ht="12.75">
      <c r="A138" s="2" t="s">
        <v>113</v>
      </c>
      <c r="B138" s="38">
        <v>0</v>
      </c>
      <c r="C138" s="38"/>
      <c r="D138" s="38">
        <v>0</v>
      </c>
      <c r="E138" s="38"/>
      <c r="F138" s="38"/>
      <c r="G138" s="38"/>
      <c r="H138" s="39"/>
      <c r="I138" s="36">
        <f>D138-Январь!D131</f>
        <v>0</v>
      </c>
    </row>
    <row r="139" spans="1:9" ht="12.75">
      <c r="A139" s="2" t="s">
        <v>114</v>
      </c>
      <c r="B139" s="38">
        <v>0</v>
      </c>
      <c r="C139" s="38"/>
      <c r="D139" s="38">
        <v>0</v>
      </c>
      <c r="E139" s="38"/>
      <c r="F139" s="38"/>
      <c r="G139" s="38"/>
      <c r="H139" s="39"/>
      <c r="I139" s="36">
        <f>D139-Январь!D132</f>
        <v>0</v>
      </c>
    </row>
    <row r="140" spans="1:9" ht="12.75">
      <c r="A140" s="16"/>
      <c r="B140" s="25"/>
      <c r="C140" s="25"/>
      <c r="D140" s="25"/>
      <c r="E140" s="25"/>
      <c r="F140" s="25"/>
      <c r="G140" s="25"/>
      <c r="H140" s="25"/>
      <c r="I140" s="25"/>
    </row>
    <row r="142" ht="12" customHeight="1">
      <c r="A142" s="22" t="s">
        <v>85</v>
      </c>
    </row>
    <row r="143" ht="12.75" customHeight="1" hidden="1"/>
    <row r="145" spans="1:9" ht="31.5">
      <c r="A145" s="17" t="s">
        <v>119</v>
      </c>
      <c r="B145" s="24" t="s">
        <v>111</v>
      </c>
      <c r="C145" s="24"/>
      <c r="D145" s="24"/>
      <c r="E145" s="24"/>
      <c r="F145" s="24"/>
      <c r="G145" s="24"/>
      <c r="H145" s="24"/>
      <c r="I145" s="25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zoomScale="98" zoomScaleNormal="98" zoomScalePageLayoutView="0" workbookViewId="0" topLeftCell="A1">
      <pane xSplit="1" ySplit="6" topLeftCell="B108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7" sqref="B127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169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170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51">
        <f>B8+B15+B20+B24+B27+B31+B34+B42+B43+B44+B48</f>
        <v>423482.45</v>
      </c>
      <c r="C7" s="51">
        <f>C8+C15+C20+C24+C27+C31+C34+C42+C43+C44+C48+C65</f>
        <v>84221.27000000002</v>
      </c>
      <c r="D7" s="51">
        <f>D8+D15+D20+D24+D27+D31+D34+D42+D43+D44+D48+D65</f>
        <v>84861.93</v>
      </c>
      <c r="E7" s="26">
        <f aca="true" t="shared" si="0" ref="E7:E30">$D:$D/$B:$B*100</f>
        <v>20.03906655399769</v>
      </c>
      <c r="F7" s="26">
        <f aca="true" t="shared" si="1" ref="F7:F30">$D:$D/$C:$C*100</f>
        <v>100.76068670063985</v>
      </c>
      <c r="G7" s="35">
        <f>G8+G15+G20+G24+G27+G31+G34+G42+G43+G44+G48+G65</f>
        <v>80317.87000000001</v>
      </c>
      <c r="H7" s="26">
        <f aca="true" t="shared" si="2" ref="H7:H27">$D:$D/$G:$G*100</f>
        <v>105.65759525246372</v>
      </c>
      <c r="I7" s="35">
        <f>I8+I15+I20+I24+I27+I31+I34+I42+I43+I44+I48+I65</f>
        <v>32340.18</v>
      </c>
    </row>
    <row r="8" spans="1:9" ht="12.75">
      <c r="A8" s="55" t="s">
        <v>4</v>
      </c>
      <c r="B8" s="52">
        <f>B9+B10</f>
        <v>260617.69</v>
      </c>
      <c r="C8" s="52">
        <f>C9+C10</f>
        <v>50505.96000000001</v>
      </c>
      <c r="D8" s="52">
        <f>D9+D10</f>
        <v>52597.88</v>
      </c>
      <c r="E8" s="26">
        <f t="shared" si="0"/>
        <v>20.182006831539333</v>
      </c>
      <c r="F8" s="26">
        <f t="shared" si="1"/>
        <v>104.14192701217834</v>
      </c>
      <c r="G8" s="26">
        <f>G9+G10</f>
        <v>48289.700000000004</v>
      </c>
      <c r="H8" s="26">
        <f t="shared" si="2"/>
        <v>108.92152985005082</v>
      </c>
      <c r="I8" s="26">
        <f>I9+I10</f>
        <v>21995.71</v>
      </c>
    </row>
    <row r="9" spans="1:9" ht="25.5">
      <c r="A9" s="56" t="s">
        <v>5</v>
      </c>
      <c r="B9" s="41">
        <v>3588.4</v>
      </c>
      <c r="C9" s="41">
        <v>726.1</v>
      </c>
      <c r="D9" s="41">
        <v>351.1</v>
      </c>
      <c r="E9" s="26">
        <f t="shared" si="0"/>
        <v>9.784304982722105</v>
      </c>
      <c r="F9" s="26">
        <f t="shared" si="1"/>
        <v>48.35422118165542</v>
      </c>
      <c r="G9" s="27">
        <v>619.22</v>
      </c>
      <c r="H9" s="26">
        <f t="shared" si="2"/>
        <v>56.70036497529149</v>
      </c>
      <c r="I9" s="27">
        <v>256.96</v>
      </c>
    </row>
    <row r="10" spans="1:9" ht="12.75" customHeight="1">
      <c r="A10" s="57" t="s">
        <v>76</v>
      </c>
      <c r="B10" s="53">
        <f>B11+B12+B13+B14</f>
        <v>257029.29</v>
      </c>
      <c r="C10" s="53">
        <f>C11+C12+C13+C14</f>
        <v>49779.86000000001</v>
      </c>
      <c r="D10" s="53">
        <f>D11+D12+D13+D14</f>
        <v>52246.78</v>
      </c>
      <c r="E10" s="48">
        <f t="shared" si="0"/>
        <v>20.327169716727614</v>
      </c>
      <c r="F10" s="26">
        <f t="shared" si="1"/>
        <v>104.95565877445215</v>
      </c>
      <c r="G10" s="47">
        <f>G11+G12+G13+G14</f>
        <v>47670.48</v>
      </c>
      <c r="H10" s="48">
        <f t="shared" si="2"/>
        <v>109.59986138171882</v>
      </c>
      <c r="I10" s="47">
        <f>I11+I12+I13+I14</f>
        <v>21738.75</v>
      </c>
    </row>
    <row r="11" spans="1:9" ht="51">
      <c r="A11" s="59" t="s">
        <v>80</v>
      </c>
      <c r="B11" s="38">
        <v>244126.42</v>
      </c>
      <c r="C11" s="38">
        <v>48295.990000000005</v>
      </c>
      <c r="D11" s="38">
        <v>50900.08</v>
      </c>
      <c r="E11" s="26">
        <f t="shared" si="0"/>
        <v>20.849885891088725</v>
      </c>
      <c r="F11" s="26">
        <f t="shared" si="1"/>
        <v>105.39193833690955</v>
      </c>
      <c r="G11" s="28">
        <v>46545.46</v>
      </c>
      <c r="H11" s="26">
        <f t="shared" si="2"/>
        <v>109.35562780988737</v>
      </c>
      <c r="I11" s="28">
        <v>21149.86</v>
      </c>
    </row>
    <row r="12" spans="1:9" ht="51" customHeight="1">
      <c r="A12" s="59" t="s">
        <v>81</v>
      </c>
      <c r="B12" s="38">
        <v>5757.46</v>
      </c>
      <c r="C12" s="38">
        <v>400</v>
      </c>
      <c r="D12" s="38">
        <v>171.86</v>
      </c>
      <c r="E12" s="26">
        <f t="shared" si="0"/>
        <v>2.984996856252584</v>
      </c>
      <c r="F12" s="26">
        <f t="shared" si="1"/>
        <v>42.965</v>
      </c>
      <c r="G12" s="28">
        <v>210.23</v>
      </c>
      <c r="H12" s="26">
        <f t="shared" si="2"/>
        <v>81.7485610997479</v>
      </c>
      <c r="I12" s="28">
        <v>38.86</v>
      </c>
    </row>
    <row r="13" spans="1:9" ht="25.5">
      <c r="A13" s="59" t="s">
        <v>82</v>
      </c>
      <c r="B13" s="38">
        <v>4626.52</v>
      </c>
      <c r="C13" s="38">
        <v>433.87</v>
      </c>
      <c r="D13" s="38">
        <v>482.57</v>
      </c>
      <c r="E13" s="26">
        <f t="shared" si="0"/>
        <v>10.430517970310296</v>
      </c>
      <c r="F13" s="26">
        <f t="shared" si="1"/>
        <v>111.22456035217922</v>
      </c>
      <c r="G13" s="28">
        <v>266.98</v>
      </c>
      <c r="H13" s="26">
        <f t="shared" si="2"/>
        <v>180.75136714360625</v>
      </c>
      <c r="I13" s="28">
        <v>334.93</v>
      </c>
    </row>
    <row r="14" spans="1:9" ht="63.75">
      <c r="A14" s="60" t="s">
        <v>84</v>
      </c>
      <c r="B14" s="38">
        <v>2518.89</v>
      </c>
      <c r="C14" s="38">
        <v>650</v>
      </c>
      <c r="D14" s="38">
        <v>692.27</v>
      </c>
      <c r="E14" s="26">
        <f t="shared" si="0"/>
        <v>27.483137413702067</v>
      </c>
      <c r="F14" s="26">
        <f t="shared" si="1"/>
        <v>106.50307692307692</v>
      </c>
      <c r="G14" s="28">
        <v>647.81</v>
      </c>
      <c r="H14" s="26">
        <f t="shared" si="2"/>
        <v>106.86312344668963</v>
      </c>
      <c r="I14" s="28">
        <v>215.1</v>
      </c>
    </row>
    <row r="15" spans="1:9" ht="65.25" customHeight="1">
      <c r="A15" s="61" t="s">
        <v>89</v>
      </c>
      <c r="B15" s="51">
        <f>B16+B17+B18+B19</f>
        <v>20755</v>
      </c>
      <c r="C15" s="51">
        <f>C16+C17+C18+C19</f>
        <v>4766.68</v>
      </c>
      <c r="D15" s="51">
        <f>D16+D17+D18+D19</f>
        <v>5587.3</v>
      </c>
      <c r="E15" s="26">
        <f t="shared" si="0"/>
        <v>26.9202601782703</v>
      </c>
      <c r="F15" s="26">
        <f t="shared" si="1"/>
        <v>117.21575603984324</v>
      </c>
      <c r="G15" s="35">
        <f>G16+G17+G18+G19</f>
        <v>4402.69</v>
      </c>
      <c r="H15" s="26">
        <f t="shared" si="2"/>
        <v>126.90650488678514</v>
      </c>
      <c r="I15" s="35">
        <f>I16+I17+I18+I19</f>
        <v>1708.7700000000002</v>
      </c>
    </row>
    <row r="16" spans="1:9" ht="39.75" customHeight="1">
      <c r="A16" s="39" t="s">
        <v>90</v>
      </c>
      <c r="B16" s="38">
        <v>7517.8</v>
      </c>
      <c r="C16" s="38">
        <v>1547.08</v>
      </c>
      <c r="D16" s="38">
        <v>2454.46</v>
      </c>
      <c r="E16" s="26">
        <f t="shared" si="0"/>
        <v>32.648647210620126</v>
      </c>
      <c r="F16" s="26">
        <f t="shared" si="1"/>
        <v>158.6511363342555</v>
      </c>
      <c r="G16" s="28">
        <v>1813.84</v>
      </c>
      <c r="H16" s="26">
        <f t="shared" si="2"/>
        <v>135.3184404357606</v>
      </c>
      <c r="I16" s="28">
        <v>736.57</v>
      </c>
    </row>
    <row r="17" spans="1:9" ht="37.5" customHeight="1">
      <c r="A17" s="39" t="s">
        <v>91</v>
      </c>
      <c r="B17" s="38">
        <v>52.9</v>
      </c>
      <c r="C17" s="38">
        <v>7.640000000000001</v>
      </c>
      <c r="D17" s="38">
        <v>17.15</v>
      </c>
      <c r="E17" s="26">
        <f t="shared" si="0"/>
        <v>32.41965973534972</v>
      </c>
      <c r="F17" s="26">
        <f t="shared" si="1"/>
        <v>224.4764397905759</v>
      </c>
      <c r="G17" s="28">
        <v>12.23</v>
      </c>
      <c r="H17" s="26">
        <f t="shared" si="2"/>
        <v>140.22894521668027</v>
      </c>
      <c r="I17" s="28">
        <v>5.49</v>
      </c>
    </row>
    <row r="18" spans="1:9" ht="56.25" customHeight="1">
      <c r="A18" s="39" t="s">
        <v>92</v>
      </c>
      <c r="B18" s="38">
        <v>14571.5</v>
      </c>
      <c r="C18" s="38">
        <v>3491.76</v>
      </c>
      <c r="D18" s="38">
        <v>3598.74</v>
      </c>
      <c r="E18" s="26">
        <f t="shared" si="0"/>
        <v>24.697114229832202</v>
      </c>
      <c r="F18" s="26">
        <f t="shared" si="1"/>
        <v>103.06378445253968</v>
      </c>
      <c r="G18" s="28">
        <v>2954.58</v>
      </c>
      <c r="H18" s="26">
        <f t="shared" si="2"/>
        <v>121.80208354486932</v>
      </c>
      <c r="I18" s="28">
        <v>1075.51</v>
      </c>
    </row>
    <row r="19" spans="1:9" ht="55.5" customHeight="1">
      <c r="A19" s="39" t="s">
        <v>93</v>
      </c>
      <c r="B19" s="38">
        <v>-1387.2</v>
      </c>
      <c r="C19" s="38">
        <v>-279.8</v>
      </c>
      <c r="D19" s="38">
        <v>-483.05</v>
      </c>
      <c r="E19" s="26">
        <f t="shared" si="0"/>
        <v>34.82194348327566</v>
      </c>
      <c r="F19" s="26">
        <f t="shared" si="1"/>
        <v>172.6411722659042</v>
      </c>
      <c r="G19" s="28">
        <v>-377.96</v>
      </c>
      <c r="H19" s="26">
        <f t="shared" si="2"/>
        <v>127.80452957984974</v>
      </c>
      <c r="I19" s="28">
        <v>-108.8</v>
      </c>
    </row>
    <row r="20" spans="1:9" ht="54" customHeight="1">
      <c r="A20" s="63" t="s">
        <v>7</v>
      </c>
      <c r="B20" s="51">
        <f>B21+B22+B23</f>
        <v>29971.8</v>
      </c>
      <c r="C20" s="51">
        <f>C21+C22+C23</f>
        <v>8429.87</v>
      </c>
      <c r="D20" s="51">
        <f>D21+D22+D23</f>
        <v>7542.089999999999</v>
      </c>
      <c r="E20" s="26">
        <f t="shared" si="0"/>
        <v>25.163954116869856</v>
      </c>
      <c r="F20" s="26">
        <f t="shared" si="1"/>
        <v>89.4686394926612</v>
      </c>
      <c r="G20" s="35">
        <f>G21+G22+G23</f>
        <v>7940.219999999999</v>
      </c>
      <c r="H20" s="26">
        <f t="shared" si="2"/>
        <v>94.9859071914884</v>
      </c>
      <c r="I20" s="35">
        <f>I21+I22+I23</f>
        <v>789.65</v>
      </c>
    </row>
    <row r="21" spans="1:9" ht="12.75">
      <c r="A21" s="59" t="s">
        <v>96</v>
      </c>
      <c r="B21" s="38">
        <v>27972.7</v>
      </c>
      <c r="C21" s="38">
        <v>7802.77</v>
      </c>
      <c r="D21" s="38">
        <v>6748.679999999999</v>
      </c>
      <c r="E21" s="26">
        <f t="shared" si="0"/>
        <v>24.125951374018236</v>
      </c>
      <c r="F21" s="26">
        <f t="shared" si="1"/>
        <v>86.49082313075996</v>
      </c>
      <c r="G21" s="28">
        <v>7344.79</v>
      </c>
      <c r="H21" s="26">
        <f t="shared" si="2"/>
        <v>91.88390682374853</v>
      </c>
      <c r="I21" s="28">
        <v>177.42000000000002</v>
      </c>
    </row>
    <row r="22" spans="1:9" ht="18.75" customHeight="1">
      <c r="A22" s="59" t="s">
        <v>94</v>
      </c>
      <c r="B22" s="38">
        <v>622</v>
      </c>
      <c r="C22" s="38">
        <v>163</v>
      </c>
      <c r="D22" s="38">
        <v>686.54</v>
      </c>
      <c r="E22" s="26">
        <f t="shared" si="0"/>
        <v>110.37620578778133</v>
      </c>
      <c r="F22" s="26">
        <f t="shared" si="1"/>
        <v>421.19018404907973</v>
      </c>
      <c r="G22" s="28">
        <v>150.44</v>
      </c>
      <c r="H22" s="26">
        <f t="shared" si="2"/>
        <v>456.35469290082426</v>
      </c>
      <c r="I22" s="28">
        <v>546.31</v>
      </c>
    </row>
    <row r="23" spans="1:9" ht="38.25">
      <c r="A23" s="59" t="s">
        <v>95</v>
      </c>
      <c r="B23" s="38">
        <v>1377.1</v>
      </c>
      <c r="C23" s="38">
        <v>464.1</v>
      </c>
      <c r="D23" s="38">
        <v>106.87</v>
      </c>
      <c r="E23" s="26">
        <f t="shared" si="0"/>
        <v>7.760511219228815</v>
      </c>
      <c r="F23" s="26">
        <f t="shared" si="1"/>
        <v>23.027364792070674</v>
      </c>
      <c r="G23" s="28">
        <v>444.99</v>
      </c>
      <c r="H23" s="26">
        <f t="shared" si="2"/>
        <v>24.016270028539967</v>
      </c>
      <c r="I23" s="28">
        <v>65.92</v>
      </c>
    </row>
    <row r="24" spans="1:9" ht="27" customHeight="1">
      <c r="A24" s="63" t="s">
        <v>8</v>
      </c>
      <c r="B24" s="51">
        <f>SUM(B25:B26)</f>
        <v>31321.03</v>
      </c>
      <c r="C24" s="51">
        <f>SUM(C25:C26)</f>
        <v>4316.7</v>
      </c>
      <c r="D24" s="51">
        <f>SUM(D25:D26)</f>
        <v>3658.9</v>
      </c>
      <c r="E24" s="26">
        <f t="shared" si="0"/>
        <v>11.681927446191905</v>
      </c>
      <c r="F24" s="26">
        <f t="shared" si="1"/>
        <v>84.7615076331457</v>
      </c>
      <c r="G24" s="35">
        <f>SUM(G25:G26)</f>
        <v>4515.33</v>
      </c>
      <c r="H24" s="26">
        <f t="shared" si="2"/>
        <v>81.03283702409348</v>
      </c>
      <c r="I24" s="35">
        <f>SUM(I25:I26)</f>
        <v>703.0899999999999</v>
      </c>
    </row>
    <row r="25" spans="1:9" ht="12.75">
      <c r="A25" s="59" t="s">
        <v>128</v>
      </c>
      <c r="B25" s="38">
        <v>14091.86</v>
      </c>
      <c r="C25" s="38">
        <v>781.16</v>
      </c>
      <c r="D25" s="38">
        <v>1097.81</v>
      </c>
      <c r="E25" s="26">
        <f t="shared" si="0"/>
        <v>7.790383952153938</v>
      </c>
      <c r="F25" s="26">
        <f t="shared" si="1"/>
        <v>140.53586973219313</v>
      </c>
      <c r="G25" s="28">
        <v>657.74</v>
      </c>
      <c r="H25" s="26">
        <f t="shared" si="2"/>
        <v>166.9063763797245</v>
      </c>
      <c r="I25" s="28">
        <v>301.95</v>
      </c>
    </row>
    <row r="26" spans="1:9" ht="12.75">
      <c r="A26" s="59" t="s">
        <v>129</v>
      </c>
      <c r="B26" s="38">
        <v>17229.17</v>
      </c>
      <c r="C26" s="38">
        <v>3535.54</v>
      </c>
      <c r="D26" s="38">
        <v>2561.09</v>
      </c>
      <c r="E26" s="26">
        <f t="shared" si="0"/>
        <v>14.864848393741548</v>
      </c>
      <c r="F26" s="26">
        <f t="shared" si="1"/>
        <v>72.43843938973961</v>
      </c>
      <c r="G26" s="28">
        <v>3857.59</v>
      </c>
      <c r="H26" s="26">
        <f t="shared" si="2"/>
        <v>66.39093319922542</v>
      </c>
      <c r="I26" s="28">
        <v>401.14</v>
      </c>
    </row>
    <row r="27" spans="1:9" ht="12.75">
      <c r="A27" s="55" t="s">
        <v>9</v>
      </c>
      <c r="B27" s="51">
        <f>B28+B29+B30</f>
        <v>16801.6</v>
      </c>
      <c r="C27" s="51">
        <f>C28+C29+C30</f>
        <v>3814.55</v>
      </c>
      <c r="D27" s="51">
        <f>D28+D29+D30</f>
        <v>3136.92</v>
      </c>
      <c r="E27" s="26">
        <f t="shared" si="0"/>
        <v>18.67036472716884</v>
      </c>
      <c r="F27" s="26">
        <f t="shared" si="1"/>
        <v>82.2356503388342</v>
      </c>
      <c r="G27" s="35">
        <f>G28+G29+G30</f>
        <v>3685.4500000000003</v>
      </c>
      <c r="H27" s="26">
        <f t="shared" si="2"/>
        <v>85.11633586129238</v>
      </c>
      <c r="I27" s="35">
        <f>I28+I29+I30</f>
        <v>1176.06</v>
      </c>
    </row>
    <row r="28" spans="1:9" ht="25.5">
      <c r="A28" s="59" t="s">
        <v>10</v>
      </c>
      <c r="B28" s="38">
        <v>16670</v>
      </c>
      <c r="C28" s="38">
        <v>3793.15</v>
      </c>
      <c r="D28" s="38">
        <v>3127.32</v>
      </c>
      <c r="E28" s="26">
        <f t="shared" si="0"/>
        <v>18.76016796640672</v>
      </c>
      <c r="F28" s="26">
        <f t="shared" si="1"/>
        <v>82.44651542912884</v>
      </c>
      <c r="G28" s="28">
        <v>3625.65</v>
      </c>
      <c r="H28" s="26" t="s">
        <v>133</v>
      </c>
      <c r="I28" s="28">
        <v>1171.26</v>
      </c>
    </row>
    <row r="29" spans="1:9" ht="25.5">
      <c r="A29" s="59" t="s">
        <v>98</v>
      </c>
      <c r="B29" s="38">
        <v>81.6</v>
      </c>
      <c r="C29" s="38">
        <v>11.4</v>
      </c>
      <c r="D29" s="38">
        <v>9.6</v>
      </c>
      <c r="E29" s="26">
        <f t="shared" si="0"/>
        <v>11.76470588235294</v>
      </c>
      <c r="F29" s="26">
        <f t="shared" si="1"/>
        <v>84.21052631578947</v>
      </c>
      <c r="G29" s="28">
        <v>4.8</v>
      </c>
      <c r="H29" s="26" t="s">
        <v>133</v>
      </c>
      <c r="I29" s="28">
        <v>4.8</v>
      </c>
    </row>
    <row r="30" spans="1:9" ht="25.5">
      <c r="A30" s="59" t="s">
        <v>97</v>
      </c>
      <c r="B30" s="38">
        <v>50</v>
      </c>
      <c r="C30" s="38">
        <v>10</v>
      </c>
      <c r="D30" s="38">
        <v>0</v>
      </c>
      <c r="E30" s="26">
        <f t="shared" si="0"/>
        <v>0</v>
      </c>
      <c r="F30" s="26">
        <f t="shared" si="1"/>
        <v>0</v>
      </c>
      <c r="G30" s="28">
        <v>55</v>
      </c>
      <c r="H30" s="26" t="s">
        <v>133</v>
      </c>
      <c r="I30" s="28">
        <v>0</v>
      </c>
    </row>
    <row r="31" spans="1:9" ht="25.5">
      <c r="A31" s="63" t="s">
        <v>11</v>
      </c>
      <c r="B31" s="51">
        <f>$32:$32+$33:$33</f>
        <v>0</v>
      </c>
      <c r="C31" s="51">
        <f>C32+C33</f>
        <v>0</v>
      </c>
      <c r="D31" s="51">
        <f>D32+D33</f>
        <v>0.14</v>
      </c>
      <c r="E31" s="26" t="s">
        <v>133</v>
      </c>
      <c r="F31" s="26">
        <v>0</v>
      </c>
      <c r="G31" s="35">
        <f>G32+G33</f>
        <v>0</v>
      </c>
      <c r="H31" s="26" t="s">
        <v>133</v>
      </c>
      <c r="I31" s="35">
        <f>I32+I33</f>
        <v>0</v>
      </c>
    </row>
    <row r="32" spans="1:9" ht="25.5">
      <c r="A32" s="59" t="s">
        <v>157</v>
      </c>
      <c r="B32" s="38">
        <v>0</v>
      </c>
      <c r="C32" s="38">
        <v>0</v>
      </c>
      <c r="D32" s="3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38">
        <v>0</v>
      </c>
      <c r="C33" s="38">
        <v>0</v>
      </c>
      <c r="D33" s="38">
        <v>0</v>
      </c>
      <c r="E33" s="26" t="s">
        <v>134</v>
      </c>
      <c r="F33" s="26">
        <v>0</v>
      </c>
      <c r="G33" s="28">
        <v>0</v>
      </c>
      <c r="H33" s="26" t="s">
        <v>133</v>
      </c>
      <c r="I33" s="28">
        <v>0</v>
      </c>
    </row>
    <row r="34" spans="1:9" ht="38.25">
      <c r="A34" s="63" t="s">
        <v>12</v>
      </c>
      <c r="B34" s="51">
        <f>B35+B37+B38+B39+B40+B41+B36</f>
        <v>40711.88</v>
      </c>
      <c r="C34" s="51">
        <f>C35+C37+C38+C39+C40+C41+C36</f>
        <v>8212.130000000001</v>
      </c>
      <c r="D34" s="51">
        <f>D35+D37+D38+D39+D40+D41+D36</f>
        <v>7888.93</v>
      </c>
      <c r="E34" s="26">
        <f>$D:$D/$B:$B*100</f>
        <v>19.37746426841502</v>
      </c>
      <c r="F34" s="26">
        <f>$D:$D/$C:$C*100</f>
        <v>96.06435845511456</v>
      </c>
      <c r="G34" s="35">
        <f>G35+G37+G38+G39+G40+G41+G36</f>
        <v>6253.16</v>
      </c>
      <c r="H34" s="26">
        <f>$D:$D/$G:$G*100</f>
        <v>126.15909396209277</v>
      </c>
      <c r="I34" s="35">
        <f>I35+I37+I38+I39+I40+I41+I36</f>
        <v>3639.24</v>
      </c>
    </row>
    <row r="35" spans="1:9" ht="76.5" hidden="1">
      <c r="A35" s="59" t="s">
        <v>141</v>
      </c>
      <c r="B35" s="38"/>
      <c r="C35" s="38"/>
      <c r="D35" s="3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158</v>
      </c>
      <c r="B36" s="38">
        <v>23483</v>
      </c>
      <c r="C36" s="38">
        <v>4000</v>
      </c>
      <c r="D36" s="38">
        <v>3770.29</v>
      </c>
      <c r="E36" s="26">
        <f>$D:$D/$B:$B*100</f>
        <v>16.05540178001107</v>
      </c>
      <c r="F36" s="26">
        <f>$D:$D/$C:$C*100</f>
        <v>94.25725</v>
      </c>
      <c r="G36" s="28">
        <v>3164.66</v>
      </c>
      <c r="H36" s="29"/>
      <c r="I36" s="28">
        <v>2111.75</v>
      </c>
    </row>
    <row r="37" spans="1:9" ht="81.75" customHeight="1" hidden="1">
      <c r="A37" s="59">
        <v>0</v>
      </c>
      <c r="B37" s="38">
        <v>0</v>
      </c>
      <c r="C37" s="38">
        <v>0</v>
      </c>
      <c r="D37" s="38">
        <v>0</v>
      </c>
      <c r="E37" s="26" t="e">
        <f>$D:$D/$B:$B*100</f>
        <v>#DIV/0!</v>
      </c>
      <c r="F37" s="26" t="e">
        <f>$D:$D/$C:$C*100</f>
        <v>#DIV/0!</v>
      </c>
      <c r="G37" s="28">
        <v>0</v>
      </c>
      <c r="H37" s="29"/>
      <c r="I37" s="28">
        <v>0</v>
      </c>
    </row>
    <row r="38" spans="1:9" ht="76.5">
      <c r="A38" s="59" t="s">
        <v>160</v>
      </c>
      <c r="B38" s="38">
        <v>0</v>
      </c>
      <c r="C38" s="38">
        <v>0</v>
      </c>
      <c r="D38" s="38">
        <v>62.93</v>
      </c>
      <c r="E38" s="26" t="s">
        <v>134</v>
      </c>
      <c r="F38" s="26">
        <v>0</v>
      </c>
      <c r="G38" s="28">
        <v>7.82</v>
      </c>
      <c r="H38" s="29"/>
      <c r="I38" s="28">
        <v>30.02</v>
      </c>
    </row>
    <row r="39" spans="1:9" ht="38.25">
      <c r="A39" s="59" t="s">
        <v>161</v>
      </c>
      <c r="B39" s="38">
        <v>13501.3</v>
      </c>
      <c r="C39" s="38">
        <v>3375.33</v>
      </c>
      <c r="D39" s="38">
        <v>3549.82</v>
      </c>
      <c r="E39" s="26">
        <f aca="true" t="shared" si="3" ref="E39:E44">$D:$D/$B:$B*100</f>
        <v>26.292431099227485</v>
      </c>
      <c r="F39" s="26">
        <f>$D:$D/$C:$C*100</f>
        <v>105.1695686051438</v>
      </c>
      <c r="G39" s="28">
        <v>2466.99</v>
      </c>
      <c r="H39" s="29"/>
      <c r="I39" s="28">
        <v>1309.65</v>
      </c>
    </row>
    <row r="40" spans="1:9" ht="51">
      <c r="A40" s="59" t="s">
        <v>162</v>
      </c>
      <c r="B40" s="38">
        <v>1025</v>
      </c>
      <c r="C40" s="38">
        <v>0</v>
      </c>
      <c r="D40" s="38">
        <v>0</v>
      </c>
      <c r="E40" s="26">
        <f t="shared" si="3"/>
        <v>0</v>
      </c>
      <c r="F40" s="26">
        <v>0</v>
      </c>
      <c r="G40" s="28">
        <v>74.33</v>
      </c>
      <c r="H40" s="29"/>
      <c r="I40" s="28">
        <v>0</v>
      </c>
    </row>
    <row r="41" spans="1:9" ht="76.5">
      <c r="A41" s="64" t="s">
        <v>163</v>
      </c>
      <c r="B41" s="38">
        <v>2702.58</v>
      </c>
      <c r="C41" s="38">
        <v>836.8</v>
      </c>
      <c r="D41" s="38">
        <v>505.89</v>
      </c>
      <c r="E41" s="26">
        <f t="shared" si="3"/>
        <v>18.7187798326044</v>
      </c>
      <c r="F41" s="26">
        <f>$D:$D/$C:$C*100</f>
        <v>60.45530592734226</v>
      </c>
      <c r="G41" s="28">
        <v>539.36</v>
      </c>
      <c r="H41" s="29"/>
      <c r="I41" s="28">
        <v>187.82</v>
      </c>
    </row>
    <row r="42" spans="1:9" ht="25.5">
      <c r="A42" s="56" t="s">
        <v>13</v>
      </c>
      <c r="B42" s="41">
        <v>643.1</v>
      </c>
      <c r="C42" s="41">
        <v>189.2</v>
      </c>
      <c r="D42" s="41">
        <v>234.14</v>
      </c>
      <c r="E42" s="26">
        <f t="shared" si="3"/>
        <v>36.40802363551547</v>
      </c>
      <c r="F42" s="26">
        <f>$D:$D/$C:$C*100</f>
        <v>123.75264270613108</v>
      </c>
      <c r="G42" s="27">
        <v>173.84</v>
      </c>
      <c r="H42" s="26">
        <f aca="true" t="shared" si="4" ref="H42:H51">$D:$D/$G:$G*100</f>
        <v>134.68706856879888</v>
      </c>
      <c r="I42" s="27">
        <v>41.66</v>
      </c>
    </row>
    <row r="43" spans="1:9" ht="25.5">
      <c r="A43" s="56" t="s">
        <v>108</v>
      </c>
      <c r="B43" s="41">
        <v>4770.21</v>
      </c>
      <c r="C43" s="41">
        <v>418.38</v>
      </c>
      <c r="D43" s="41">
        <v>467.72</v>
      </c>
      <c r="E43" s="26">
        <f t="shared" si="3"/>
        <v>9.80501906624656</v>
      </c>
      <c r="F43" s="26">
        <f>$D:$D/$C:$C*100</f>
        <v>111.7931067450643</v>
      </c>
      <c r="G43" s="27">
        <v>262.64</v>
      </c>
      <c r="H43" s="26">
        <f t="shared" si="4"/>
        <v>178.084069448675</v>
      </c>
      <c r="I43" s="27">
        <v>176.64</v>
      </c>
    </row>
    <row r="44" spans="1:9" ht="25.5">
      <c r="A44" s="63" t="s">
        <v>14</v>
      </c>
      <c r="B44" s="51">
        <f>B45+B46+B47</f>
        <v>7560.18</v>
      </c>
      <c r="C44" s="51">
        <f>C45+C46+C47</f>
        <v>220</v>
      </c>
      <c r="D44" s="51">
        <f>D45+D46+D47</f>
        <v>736.25</v>
      </c>
      <c r="E44" s="26">
        <f t="shared" si="3"/>
        <v>9.738524744119848</v>
      </c>
      <c r="F44" s="26">
        <f>$D:$D/$C:$C*100</f>
        <v>334.65909090909093</v>
      </c>
      <c r="G44" s="35">
        <f>G45+G46+G47</f>
        <v>1473.01</v>
      </c>
      <c r="H44" s="26">
        <f t="shared" si="4"/>
        <v>49.9826885085641</v>
      </c>
      <c r="I44" s="35">
        <f>I45+I46+I47</f>
        <v>533.3</v>
      </c>
    </row>
    <row r="45" spans="1:9" ht="14.25" customHeight="1">
      <c r="A45" s="59" t="s">
        <v>105</v>
      </c>
      <c r="B45" s="38">
        <v>0</v>
      </c>
      <c r="C45" s="38">
        <v>0</v>
      </c>
      <c r="D45" s="38">
        <v>0</v>
      </c>
      <c r="E45" s="26">
        <v>0</v>
      </c>
      <c r="F45" s="26">
        <v>0</v>
      </c>
      <c r="G45" s="28">
        <v>10.75</v>
      </c>
      <c r="H45" s="26">
        <f t="shared" si="4"/>
        <v>0</v>
      </c>
      <c r="I45" s="28">
        <v>0</v>
      </c>
    </row>
    <row r="46" spans="1:9" ht="76.5">
      <c r="A46" s="59" t="s">
        <v>106</v>
      </c>
      <c r="B46" s="38">
        <v>5000</v>
      </c>
      <c r="C46" s="38">
        <v>0</v>
      </c>
      <c r="D46" s="38">
        <v>37.77</v>
      </c>
      <c r="E46" s="26" t="s">
        <v>134</v>
      </c>
      <c r="F46" s="26">
        <v>0</v>
      </c>
      <c r="G46" s="28">
        <v>704.67</v>
      </c>
      <c r="H46" s="26">
        <f t="shared" si="4"/>
        <v>5.359955723955895</v>
      </c>
      <c r="I46" s="28">
        <v>12.56</v>
      </c>
    </row>
    <row r="47" spans="1:9" ht="12.75">
      <c r="A47" s="64" t="s">
        <v>104</v>
      </c>
      <c r="B47" s="38">
        <v>2560.18</v>
      </c>
      <c r="C47" s="38">
        <v>220</v>
      </c>
      <c r="D47" s="38">
        <v>698.48</v>
      </c>
      <c r="E47" s="26">
        <f aca="true" t="shared" si="5" ref="E47:E52">$D:$D/$B:$B*100</f>
        <v>27.282456702263126</v>
      </c>
      <c r="F47" s="26">
        <f aca="true" t="shared" si="6" ref="F47:F56">$D:$D/$C:$C*100</f>
        <v>317.4909090909091</v>
      </c>
      <c r="G47" s="28">
        <v>757.59</v>
      </c>
      <c r="H47" s="26">
        <f t="shared" si="4"/>
        <v>92.19762668461833</v>
      </c>
      <c r="I47" s="28">
        <v>520.74</v>
      </c>
    </row>
    <row r="48" spans="1:9" ht="12.75">
      <c r="A48" s="56" t="s">
        <v>15</v>
      </c>
      <c r="B48" s="51">
        <f>B49+B50+B51+B54+B55+B56+B58+B60+B61+B63+B64+B52+B53+B62+B57</f>
        <v>10329.960000000001</v>
      </c>
      <c r="C48" s="51">
        <f>C49+C50+C51+C54+C55+C56+C58+C60+C61+C63+C64+C52+C53+C62+C57</f>
        <v>3347.8</v>
      </c>
      <c r="D48" s="51">
        <f>D49+D50+D51+D54+D55+D56+D58+D60+D61+D63+D64+D52+D53+D62+D57</f>
        <v>2961.12</v>
      </c>
      <c r="E48" s="26">
        <f t="shared" si="5"/>
        <v>28.665357852305327</v>
      </c>
      <c r="F48" s="26">
        <f t="shared" si="6"/>
        <v>88.44972817970009</v>
      </c>
      <c r="G48" s="35">
        <f>G49+G50+G51+G54+G55+G56+G58+G60+G61+G63+G64+G52+G53+G62+G57</f>
        <v>3269.3599999999997</v>
      </c>
      <c r="H48" s="26">
        <f t="shared" si="4"/>
        <v>90.5718550419654</v>
      </c>
      <c r="I48" s="35">
        <f>I49+I50+I51+I54+I55+I56+I58+I60+I61+I63+I64+I52+I53+I62+I57</f>
        <v>1553.8500000000001</v>
      </c>
    </row>
    <row r="49" spans="1:9" ht="25.5">
      <c r="A49" s="59" t="s">
        <v>16</v>
      </c>
      <c r="B49" s="38">
        <v>214</v>
      </c>
      <c r="C49" s="38">
        <v>53.5</v>
      </c>
      <c r="D49" s="38">
        <v>70.37</v>
      </c>
      <c r="E49" s="26">
        <f t="shared" si="5"/>
        <v>32.88317757009346</v>
      </c>
      <c r="F49" s="26">
        <f t="shared" si="6"/>
        <v>131.53271028037383</v>
      </c>
      <c r="G49" s="28">
        <v>53.91</v>
      </c>
      <c r="H49" s="26">
        <f t="shared" si="4"/>
        <v>130.53236876275275</v>
      </c>
      <c r="I49" s="28">
        <v>30.27</v>
      </c>
    </row>
    <row r="50" spans="1:9" ht="52.5" customHeight="1">
      <c r="A50" s="59" t="s">
        <v>118</v>
      </c>
      <c r="B50" s="38">
        <v>240</v>
      </c>
      <c r="C50" s="38">
        <v>60</v>
      </c>
      <c r="D50" s="38">
        <v>137.13</v>
      </c>
      <c r="E50" s="26">
        <f t="shared" si="5"/>
        <v>57.137499999999996</v>
      </c>
      <c r="F50" s="26">
        <f t="shared" si="6"/>
        <v>228.54999999999998</v>
      </c>
      <c r="G50" s="28">
        <v>34</v>
      </c>
      <c r="H50" s="26">
        <f t="shared" si="4"/>
        <v>403.3235294117647</v>
      </c>
      <c r="I50" s="28">
        <v>50</v>
      </c>
    </row>
    <row r="51" spans="1:9" ht="63.75">
      <c r="A51" s="59" t="s">
        <v>116</v>
      </c>
      <c r="B51" s="38">
        <v>600</v>
      </c>
      <c r="C51" s="38">
        <v>108.7</v>
      </c>
      <c r="D51" s="38">
        <v>154.53</v>
      </c>
      <c r="E51" s="26">
        <f t="shared" si="5"/>
        <v>25.755</v>
      </c>
      <c r="F51" s="26">
        <f t="shared" si="6"/>
        <v>142.16191352345905</v>
      </c>
      <c r="G51" s="28">
        <v>91.71</v>
      </c>
      <c r="H51" s="26">
        <f t="shared" si="4"/>
        <v>168.49852796859668</v>
      </c>
      <c r="I51" s="28">
        <v>106.36</v>
      </c>
    </row>
    <row r="52" spans="1:9" ht="38.25" hidden="1">
      <c r="A52" s="59" t="s">
        <v>135</v>
      </c>
      <c r="B52" s="38">
        <v>1.6</v>
      </c>
      <c r="C52" s="38">
        <v>0.8</v>
      </c>
      <c r="D52" s="38">
        <v>0</v>
      </c>
      <c r="E52" s="26">
        <f t="shared" si="5"/>
        <v>0</v>
      </c>
      <c r="F52" s="26">
        <f t="shared" si="6"/>
        <v>0</v>
      </c>
      <c r="G52" s="28">
        <v>0</v>
      </c>
      <c r="H52" s="26" t="s">
        <v>134</v>
      </c>
      <c r="I52" s="28">
        <v>0</v>
      </c>
    </row>
    <row r="53" spans="1:9" ht="51" hidden="1">
      <c r="A53" s="59" t="s">
        <v>136</v>
      </c>
      <c r="B53" s="38">
        <v>0</v>
      </c>
      <c r="C53" s="38">
        <v>0</v>
      </c>
      <c r="D53" s="38">
        <v>0</v>
      </c>
      <c r="E53" s="26" t="s">
        <v>134</v>
      </c>
      <c r="F53" s="26" t="e">
        <f t="shared" si="6"/>
        <v>#DIV/0!</v>
      </c>
      <c r="G53" s="28">
        <v>0</v>
      </c>
      <c r="H53" s="26" t="e">
        <f>$D:$D/$G:$G*100</f>
        <v>#DIV/0!</v>
      </c>
      <c r="I53" s="28">
        <v>0</v>
      </c>
    </row>
    <row r="54" spans="1:9" ht="38.25">
      <c r="A54" s="59" t="s">
        <v>17</v>
      </c>
      <c r="B54" s="38">
        <v>1800</v>
      </c>
      <c r="C54" s="38">
        <v>1042.1</v>
      </c>
      <c r="D54" s="38">
        <v>163</v>
      </c>
      <c r="E54" s="26">
        <f>$D:$D/$B:$B*100</f>
        <v>9.055555555555555</v>
      </c>
      <c r="F54" s="26">
        <f t="shared" si="6"/>
        <v>15.641493138854237</v>
      </c>
      <c r="G54" s="28">
        <v>1040.98</v>
      </c>
      <c r="H54" s="26">
        <f>$D:$D/$G:$G*100</f>
        <v>15.65832196583988</v>
      </c>
      <c r="I54" s="28">
        <v>105.5</v>
      </c>
    </row>
    <row r="55" spans="1:9" ht="29.25" customHeight="1">
      <c r="A55" s="59" t="s">
        <v>18</v>
      </c>
      <c r="B55" s="38">
        <v>3620</v>
      </c>
      <c r="C55" s="38">
        <v>499.9</v>
      </c>
      <c r="D55" s="38">
        <v>1501.5</v>
      </c>
      <c r="E55" s="26">
        <f>$D:$D/$B:$B*100</f>
        <v>41.47790055248618</v>
      </c>
      <c r="F55" s="26">
        <f t="shared" si="6"/>
        <v>300.3600720144029</v>
      </c>
      <c r="G55" s="28">
        <v>559.05</v>
      </c>
      <c r="H55" s="26">
        <f>$D:$D/$G:$G*100</f>
        <v>268.58062785081836</v>
      </c>
      <c r="I55" s="28">
        <v>586.6</v>
      </c>
    </row>
    <row r="56" spans="1:9" ht="38.25" customHeight="1">
      <c r="A56" s="59" t="s">
        <v>19</v>
      </c>
      <c r="B56" s="38">
        <v>30</v>
      </c>
      <c r="C56" s="38">
        <v>5</v>
      </c>
      <c r="D56" s="38">
        <v>0.25</v>
      </c>
      <c r="E56" s="26">
        <f>$D:$D/$B:$B*100</f>
        <v>0.8333333333333334</v>
      </c>
      <c r="F56" s="26">
        <f t="shared" si="6"/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146</v>
      </c>
      <c r="B57" s="38">
        <v>1.2</v>
      </c>
      <c r="C57" s="38">
        <v>0</v>
      </c>
      <c r="D57" s="3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38">
        <v>100</v>
      </c>
      <c r="C58" s="38">
        <v>80</v>
      </c>
      <c r="D58" s="3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51" hidden="1">
      <c r="A59" s="59" t="s">
        <v>117</v>
      </c>
      <c r="B59" s="38">
        <v>0</v>
      </c>
      <c r="C59" s="38">
        <v>0</v>
      </c>
      <c r="D59" s="38">
        <v>0</v>
      </c>
      <c r="E59" s="26" t="s">
        <v>134</v>
      </c>
      <c r="F59" s="26" t="e">
        <f>$D:$D/$C:$C*100</f>
        <v>#DIV/0!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38">
        <v>14.38</v>
      </c>
      <c r="C60" s="38">
        <v>3</v>
      </c>
      <c r="D60" s="38">
        <v>1.86</v>
      </c>
      <c r="E60" s="26">
        <f>$D:$D/$B:$B*100</f>
        <v>12.934631432545201</v>
      </c>
      <c r="F60" s="26">
        <f>$D:$D/$C:$C*100</f>
        <v>62</v>
      </c>
      <c r="G60" s="28">
        <v>0.51</v>
      </c>
      <c r="H60" s="26">
        <f>$D:$D/$G:$G*100</f>
        <v>364.70588235294116</v>
      </c>
      <c r="I60" s="28">
        <v>0.08</v>
      </c>
    </row>
    <row r="61" spans="1:9" ht="76.5">
      <c r="A61" s="59" t="s">
        <v>164</v>
      </c>
      <c r="B61" s="38">
        <v>1501.78</v>
      </c>
      <c r="C61" s="38">
        <v>811.5</v>
      </c>
      <c r="D61" s="38">
        <v>96.11</v>
      </c>
      <c r="E61" s="26">
        <f>$D:$D/$B:$B*100</f>
        <v>6.399738976414655</v>
      </c>
      <c r="F61" s="26">
        <f>$D:$D/$C:$C*100</f>
        <v>11.843499691928528</v>
      </c>
      <c r="G61" s="28">
        <v>746.06</v>
      </c>
      <c r="H61" s="26">
        <f>$D:$D/$G:$G*100</f>
        <v>12.882341902796025</v>
      </c>
      <c r="I61" s="28">
        <v>58.14</v>
      </c>
    </row>
    <row r="62" spans="1:9" ht="76.5">
      <c r="A62" s="59" t="s">
        <v>138</v>
      </c>
      <c r="B62" s="38">
        <v>0</v>
      </c>
      <c r="C62" s="38">
        <v>0</v>
      </c>
      <c r="D62" s="3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501.2</v>
      </c>
    </row>
    <row r="63" spans="1:9" ht="63.75">
      <c r="A63" s="59" t="s">
        <v>86</v>
      </c>
      <c r="B63" s="38">
        <v>50</v>
      </c>
      <c r="C63" s="38">
        <v>17</v>
      </c>
      <c r="D63" s="38">
        <v>16.64</v>
      </c>
      <c r="E63" s="26">
        <f>$D:$D/$B:$B*100</f>
        <v>33.28</v>
      </c>
      <c r="F63" s="26">
        <f>$D:$D/$C:$C*100</f>
        <v>97.88235294117648</v>
      </c>
      <c r="G63" s="28">
        <v>17.27</v>
      </c>
      <c r="H63" s="26">
        <f aca="true" t="shared" si="7" ref="H63:H71">$D:$D/$G:$G*100</f>
        <v>96.35205558772438</v>
      </c>
      <c r="I63" s="28">
        <v>6.7</v>
      </c>
    </row>
    <row r="64" spans="1:9" ht="38.25">
      <c r="A64" s="59" t="s">
        <v>21</v>
      </c>
      <c r="B64" s="38">
        <v>2157</v>
      </c>
      <c r="C64" s="38">
        <v>666.3</v>
      </c>
      <c r="D64" s="38">
        <v>318.53</v>
      </c>
      <c r="E64" s="26">
        <f>$D:$D/$B:$B*100</f>
        <v>14.767269355586462</v>
      </c>
      <c r="F64" s="26">
        <f>$D:$D/$C:$C*100</f>
        <v>47.80579318625244</v>
      </c>
      <c r="G64" s="28">
        <v>650.87</v>
      </c>
      <c r="H64" s="26">
        <f t="shared" si="7"/>
        <v>48.93911226512206</v>
      </c>
      <c r="I64" s="28">
        <v>109</v>
      </c>
    </row>
    <row r="65" spans="1:9" ht="12.75">
      <c r="A65" s="55" t="s">
        <v>22</v>
      </c>
      <c r="B65" s="41">
        <v>0</v>
      </c>
      <c r="C65" s="41">
        <v>0</v>
      </c>
      <c r="D65" s="41">
        <v>50.54</v>
      </c>
      <c r="E65" s="26" t="s">
        <v>134</v>
      </c>
      <c r="F65" s="26">
        <v>0</v>
      </c>
      <c r="G65" s="27">
        <v>52.47</v>
      </c>
      <c r="H65" s="26">
        <f t="shared" si="7"/>
        <v>96.32170764246236</v>
      </c>
      <c r="I65" s="27">
        <v>22.21</v>
      </c>
    </row>
    <row r="66" spans="1:9" ht="12.75">
      <c r="A66" s="63" t="s">
        <v>23</v>
      </c>
      <c r="B66" s="51">
        <f>B8+B15+B20+B24+B27+B31+B34+B42+B43+B44+B65+B48</f>
        <v>423482.45</v>
      </c>
      <c r="C66" s="51">
        <f>C8+C15+C20+C24+C27+C31+C34+C42+C43+C44+C65+C48</f>
        <v>84221.27000000002</v>
      </c>
      <c r="D66" s="51">
        <f>D8+D15+D20+D24+D27+D31+D34+D42+D43+D44+D65+D48</f>
        <v>84861.93</v>
      </c>
      <c r="E66" s="26">
        <f aca="true" t="shared" si="8" ref="E66:E72">$D:$D/$B:$B*100</f>
        <v>20.03906655399769</v>
      </c>
      <c r="F66" s="26">
        <f aca="true" t="shared" si="9" ref="F66:F72">$D:$D/$C:$C*100</f>
        <v>100.76068670063985</v>
      </c>
      <c r="G66" s="35">
        <f>G8+G15+G20+G24+G27+G31+G34+G42+G43+G44+G65+G48</f>
        <v>80317.87000000001</v>
      </c>
      <c r="H66" s="26">
        <f t="shared" si="7"/>
        <v>105.65759525246372</v>
      </c>
      <c r="I66" s="35">
        <f>I8+I15+I20+I24+I27+I31+I34+I42+I43+I44+I65+I48</f>
        <v>32340.18</v>
      </c>
    </row>
    <row r="67" spans="1:9" ht="12.75" customHeight="1" hidden="1">
      <c r="A67" s="63" t="s">
        <v>24</v>
      </c>
      <c r="B67" s="51">
        <f>B68+B74+B73</f>
        <v>1676104.18</v>
      </c>
      <c r="C67" s="51">
        <f>C68+C74+C73</f>
        <v>317784.94999999995</v>
      </c>
      <c r="D67" s="51">
        <f>D68+D74+D73</f>
        <v>313747.97</v>
      </c>
      <c r="E67" s="26">
        <f t="shared" si="8"/>
        <v>18.718882378779103</v>
      </c>
      <c r="F67" s="26">
        <f t="shared" si="9"/>
        <v>98.72965035002444</v>
      </c>
      <c r="G67" s="35">
        <f>G68+G74+G73</f>
        <v>293562.92</v>
      </c>
      <c r="H67" s="26">
        <f t="shared" si="7"/>
        <v>106.87588541495636</v>
      </c>
      <c r="I67" s="35">
        <f>I68+I74+I73</f>
        <v>126642.17</v>
      </c>
    </row>
    <row r="68" spans="1:9" ht="24.75" customHeight="1" hidden="1">
      <c r="A68" s="63" t="s">
        <v>25</v>
      </c>
      <c r="B68" s="51">
        <f>B69+B70+B72+B71</f>
        <v>1676959.21</v>
      </c>
      <c r="C68" s="51">
        <f>C69+C70+C72+C71</f>
        <v>318639.98</v>
      </c>
      <c r="D68" s="51">
        <f>D69+D70+D72+D71</f>
        <v>314603</v>
      </c>
      <c r="E68" s="26">
        <f t="shared" si="8"/>
        <v>18.760325124425655</v>
      </c>
      <c r="F68" s="26">
        <f t="shared" si="9"/>
        <v>98.73305917229848</v>
      </c>
      <c r="G68" s="35">
        <f>G69+G70+G72+G71</f>
        <v>296566.18</v>
      </c>
      <c r="H68" s="26">
        <f t="shared" si="7"/>
        <v>106.08188701759586</v>
      </c>
      <c r="I68" s="35">
        <f>I69+I70+I72+I71</f>
        <v>126642.17</v>
      </c>
    </row>
    <row r="69" spans="1:9" ht="12.75" customHeight="1" hidden="1">
      <c r="A69" s="59" t="s">
        <v>130</v>
      </c>
      <c r="B69" s="38">
        <v>363513.71</v>
      </c>
      <c r="C69" s="38">
        <v>97991.6</v>
      </c>
      <c r="D69" s="38">
        <v>97991.57999999999</v>
      </c>
      <c r="E69" s="26">
        <f t="shared" si="8"/>
        <v>26.95677695347446</v>
      </c>
      <c r="F69" s="26">
        <f t="shared" si="9"/>
        <v>99.99997959008729</v>
      </c>
      <c r="G69" s="28">
        <v>112908.8</v>
      </c>
      <c r="H69" s="26">
        <f t="shared" si="7"/>
        <v>86.78825742546195</v>
      </c>
      <c r="I69" s="28">
        <v>35151.2</v>
      </c>
    </row>
    <row r="70" spans="1:9" ht="12.75" customHeight="1" hidden="1">
      <c r="A70" s="59" t="s">
        <v>131</v>
      </c>
      <c r="B70" s="38">
        <v>332718.71</v>
      </c>
      <c r="C70" s="38">
        <v>31456.08</v>
      </c>
      <c r="D70" s="38">
        <v>31275.7</v>
      </c>
      <c r="E70" s="26">
        <f t="shared" si="8"/>
        <v>9.400042456283868</v>
      </c>
      <c r="F70" s="26">
        <f t="shared" si="9"/>
        <v>99.42656554790044</v>
      </c>
      <c r="G70" s="28">
        <v>9843.6</v>
      </c>
      <c r="H70" s="26">
        <f t="shared" si="7"/>
        <v>317.7262383680767</v>
      </c>
      <c r="I70" s="28">
        <v>14293.5</v>
      </c>
    </row>
    <row r="71" spans="1:9" ht="12.75">
      <c r="A71" s="59" t="s">
        <v>132</v>
      </c>
      <c r="B71" s="38">
        <v>979142.23</v>
      </c>
      <c r="C71" s="38">
        <v>187607.74</v>
      </c>
      <c r="D71" s="38">
        <v>183751.14</v>
      </c>
      <c r="E71" s="26">
        <f t="shared" si="8"/>
        <v>18.76654222134817</v>
      </c>
      <c r="F71" s="26">
        <f t="shared" si="9"/>
        <v>97.94432788327391</v>
      </c>
      <c r="G71" s="28">
        <v>173813.78</v>
      </c>
      <c r="H71" s="26">
        <f t="shared" si="7"/>
        <v>105.71724520345856</v>
      </c>
      <c r="I71" s="28">
        <v>77197.47</v>
      </c>
    </row>
    <row r="72" spans="1:9" ht="12.75">
      <c r="A72" s="2" t="s">
        <v>165</v>
      </c>
      <c r="B72" s="38">
        <v>1584.56</v>
      </c>
      <c r="C72" s="38">
        <v>1584.56</v>
      </c>
      <c r="D72" s="38">
        <v>1584.58</v>
      </c>
      <c r="E72" s="26">
        <f t="shared" si="8"/>
        <v>100.00126218003736</v>
      </c>
      <c r="F72" s="26">
        <f t="shared" si="9"/>
        <v>100.00126218003736</v>
      </c>
      <c r="G72" s="28">
        <v>0</v>
      </c>
      <c r="H72" s="26">
        <v>0</v>
      </c>
      <c r="I72" s="28"/>
    </row>
    <row r="73" spans="1:9" ht="12.75">
      <c r="A73" s="63" t="s">
        <v>139</v>
      </c>
      <c r="B73" s="38"/>
      <c r="C73" s="38"/>
      <c r="D73" s="38"/>
      <c r="E73" s="26" t="s">
        <v>134</v>
      </c>
      <c r="F73" s="26">
        <v>0</v>
      </c>
      <c r="G73" s="27">
        <v>-3003.26</v>
      </c>
      <c r="H73" s="26" t="s">
        <v>134</v>
      </c>
      <c r="I73" s="28"/>
    </row>
    <row r="74" spans="1:9" ht="25.5">
      <c r="A74" s="63" t="s">
        <v>27</v>
      </c>
      <c r="B74" s="41">
        <v>-855.03</v>
      </c>
      <c r="C74" s="41">
        <v>-855.03</v>
      </c>
      <c r="D74" s="41">
        <v>-855.03</v>
      </c>
      <c r="E74" s="26" t="s">
        <v>134</v>
      </c>
      <c r="F74" s="26">
        <f>$D:$D/$C:$C*100</f>
        <v>100</v>
      </c>
      <c r="G74" s="27">
        <v>0</v>
      </c>
      <c r="H74" s="26">
        <v>0</v>
      </c>
      <c r="I74" s="27">
        <v>0</v>
      </c>
    </row>
    <row r="75" spans="1:9" ht="12.75">
      <c r="A75" s="55" t="s">
        <v>26</v>
      </c>
      <c r="B75" s="35">
        <f>B67+B66</f>
        <v>2099586.63</v>
      </c>
      <c r="C75" s="35">
        <f>C67+C66</f>
        <v>402006.22</v>
      </c>
      <c r="D75" s="35">
        <f>D67+D66</f>
        <v>398609.89999999997</v>
      </c>
      <c r="E75" s="26">
        <f>$D:$D/$B:$B*100</f>
        <v>18.98516090283924</v>
      </c>
      <c r="F75" s="26">
        <f>$D:$D/$C:$C*100</f>
        <v>99.15515735055045</v>
      </c>
      <c r="G75" s="35">
        <f>G67+G66</f>
        <v>373880.79</v>
      </c>
      <c r="H75" s="26">
        <f>$D:$D/$G:$G*100</f>
        <v>106.61416971971201</v>
      </c>
      <c r="I75" s="35">
        <f>I67+I66</f>
        <v>158982.35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23670.6</v>
      </c>
      <c r="D77" s="35">
        <f>D78+D79+D80+D81+D82+D83+D84+D85</f>
        <v>20671.699999999997</v>
      </c>
      <c r="E77" s="26">
        <f>$D:$D/$B:$B*100</f>
        <v>20.844711102147826</v>
      </c>
      <c r="F77" s="26">
        <f>$D:$D/$C:$C*100</f>
        <v>87.33069715174096</v>
      </c>
      <c r="G77" s="35">
        <v>17055.8</v>
      </c>
      <c r="H77" s="26">
        <f>$D:$D/$G:$G*100</f>
        <v>121.20041276281381</v>
      </c>
      <c r="I77" s="35">
        <f>I78+I79+I80+I81+I82+I83+I84+I85</f>
        <v>8596.8</v>
      </c>
    </row>
    <row r="78" spans="1:9" ht="14.25" customHeight="1">
      <c r="A78" s="8" t="s">
        <v>30</v>
      </c>
      <c r="B78" s="36">
        <v>1914.8</v>
      </c>
      <c r="C78" s="36">
        <v>259.3</v>
      </c>
      <c r="D78" s="36">
        <v>0</v>
      </c>
      <c r="E78" s="29">
        <f>$D:$D/$B:$B*100</f>
        <v>0</v>
      </c>
      <c r="F78" s="29">
        <f>$D:$D/$C:$C*100</f>
        <v>0</v>
      </c>
      <c r="G78" s="36">
        <v>276.7</v>
      </c>
      <c r="H78" s="29">
        <f>$D:$D/$G:$G*100</f>
        <v>0</v>
      </c>
      <c r="I78" s="36">
        <f>D78-февраль!D86</f>
        <v>0</v>
      </c>
    </row>
    <row r="79" spans="1:9" ht="12.75">
      <c r="A79" s="8" t="s">
        <v>31</v>
      </c>
      <c r="B79" s="36">
        <v>5111.8</v>
      </c>
      <c r="C79" s="36">
        <v>1182.9</v>
      </c>
      <c r="D79" s="36">
        <v>1182.9</v>
      </c>
      <c r="E79" s="29">
        <f>$D:$D/$B:$B*100</f>
        <v>23.14057670487891</v>
      </c>
      <c r="F79" s="29">
        <f>$D:$D/$C:$C*100</f>
        <v>100</v>
      </c>
      <c r="G79" s="36">
        <v>1033.7</v>
      </c>
      <c r="H79" s="29">
        <f>$D:$D/$G:$G*100</f>
        <v>114.43358808164845</v>
      </c>
      <c r="I79" s="36">
        <f>D79-февраль!D87</f>
        <v>404.4000000000001</v>
      </c>
    </row>
    <row r="80" spans="1:9" ht="25.5">
      <c r="A80" s="8" t="s">
        <v>32</v>
      </c>
      <c r="B80" s="36">
        <v>41488.3</v>
      </c>
      <c r="C80" s="36">
        <v>9016.3</v>
      </c>
      <c r="D80" s="36">
        <v>8016.9</v>
      </c>
      <c r="E80" s="29">
        <f>$D:$D/$B:$B*100</f>
        <v>19.32327909314192</v>
      </c>
      <c r="F80" s="29">
        <f>$D:$D/$C:$C*100</f>
        <v>88.91563058017147</v>
      </c>
      <c r="G80" s="36">
        <v>6717.6</v>
      </c>
      <c r="H80" s="29">
        <f>$D:$D/$G:$G*100</f>
        <v>119.34172918899606</v>
      </c>
      <c r="I80" s="36">
        <f>D80-февраль!D88</f>
        <v>2769.5</v>
      </c>
    </row>
    <row r="81" spans="1:9" ht="12.75">
      <c r="A81" s="8" t="s">
        <v>78</v>
      </c>
      <c r="B81" s="46">
        <v>28.7</v>
      </c>
      <c r="C81" s="46">
        <v>0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D81-февраль!D89</f>
        <v>0</v>
      </c>
    </row>
    <row r="82" spans="1:9" ht="25.5">
      <c r="A82" s="1" t="s">
        <v>33</v>
      </c>
      <c r="B82" s="28">
        <v>11810.4</v>
      </c>
      <c r="C82" s="28">
        <v>3073.2</v>
      </c>
      <c r="D82" s="28">
        <v>2692.1</v>
      </c>
      <c r="E82" s="29">
        <f>$D:$D/$B:$B*100</f>
        <v>22.794316873264243</v>
      </c>
      <c r="F82" s="29">
        <v>0</v>
      </c>
      <c r="G82" s="36">
        <v>2381.6</v>
      </c>
      <c r="H82" s="29">
        <f>$D:$D/$G:$G*100</f>
        <v>113.03745381256299</v>
      </c>
      <c r="I82" s="36">
        <f>D82-февраль!D90</f>
        <v>930.6999999999998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D83-февраль!D91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D84-февраль!D92</f>
        <v>0</v>
      </c>
    </row>
    <row r="85" spans="1:9" ht="12.75">
      <c r="A85" s="1" t="s">
        <v>36</v>
      </c>
      <c r="B85" s="36">
        <v>38516</v>
      </c>
      <c r="C85" s="36">
        <v>10138.9</v>
      </c>
      <c r="D85" s="36">
        <v>8779.8</v>
      </c>
      <c r="E85" s="29">
        <f>$D:$D/$B:$B*100</f>
        <v>22.795201993976526</v>
      </c>
      <c r="F85" s="29">
        <f>$D:$D/$C:$C*100</f>
        <v>86.59519277239148</v>
      </c>
      <c r="G85" s="36">
        <v>6646.2</v>
      </c>
      <c r="H85" s="29">
        <f>$D:$D/$G:$G*100</f>
        <v>132.10255484336915</v>
      </c>
      <c r="I85" s="36">
        <f>D85-февраль!D93</f>
        <v>4492.199999999999</v>
      </c>
    </row>
    <row r="86" spans="1:9" ht="12.75">
      <c r="A86" s="7" t="s">
        <v>37</v>
      </c>
      <c r="B86" s="27">
        <v>346.8</v>
      </c>
      <c r="C86" s="27">
        <v>55.8</v>
      </c>
      <c r="D86" s="35">
        <v>52.2</v>
      </c>
      <c r="E86" s="26">
        <f>$D:$D/$B:$B*100</f>
        <v>15.051903114186851</v>
      </c>
      <c r="F86" s="26">
        <f>$D:$D/$C:$C*100</f>
        <v>93.5483870967742</v>
      </c>
      <c r="G86" s="27">
        <v>49.1</v>
      </c>
      <c r="H86" s="26">
        <v>0</v>
      </c>
      <c r="I86" s="35">
        <f>D86-февраль!D94</f>
        <v>26.200000000000003</v>
      </c>
    </row>
    <row r="87" spans="1:9" ht="25.5">
      <c r="A87" s="9" t="s">
        <v>38</v>
      </c>
      <c r="B87" s="27">
        <v>3687.1</v>
      </c>
      <c r="C87" s="27">
        <v>694.7</v>
      </c>
      <c r="D87" s="27">
        <v>620</v>
      </c>
      <c r="E87" s="26">
        <f>$D:$D/$B:$B*100</f>
        <v>16.815383363619105</v>
      </c>
      <c r="F87" s="26">
        <f>$D:$D/$C:$C*100</f>
        <v>89.247157046207</v>
      </c>
      <c r="G87" s="27">
        <v>542.5</v>
      </c>
      <c r="H87" s="26">
        <f>$D:$D/$G:$G*100</f>
        <v>114.28571428571428</v>
      </c>
      <c r="I87" s="35">
        <f>D87-февраль!D95</f>
        <v>292.8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17122.9</v>
      </c>
      <c r="D88" s="35">
        <f>D89+D90+D91+D92+D93</f>
        <v>8418.5</v>
      </c>
      <c r="E88" s="26">
        <f>$D:$D/$B:$B*100</f>
        <v>4.744065058243492</v>
      </c>
      <c r="F88" s="26">
        <f>$D:$D/$C:$C*100</f>
        <v>49.16515309906616</v>
      </c>
      <c r="G88" s="35">
        <v>9549</v>
      </c>
      <c r="H88" s="26">
        <f>$D:$D/$G:$G*100</f>
        <v>88.16106398575766</v>
      </c>
      <c r="I88" s="35">
        <f>D88-февраль!D96</f>
        <v>3865.8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D89-февраль!D97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D90-февраль!D98</f>
        <v>0</v>
      </c>
    </row>
    <row r="91" spans="1:9" ht="12.75">
      <c r="A91" s="8" t="s">
        <v>40</v>
      </c>
      <c r="B91" s="36">
        <v>19345.7</v>
      </c>
      <c r="C91" s="36">
        <v>3127.1</v>
      </c>
      <c r="D91" s="36">
        <v>3122.1</v>
      </c>
      <c r="E91" s="29">
        <f>$D:$D/$B:$B*100</f>
        <v>16.138470047607477</v>
      </c>
      <c r="F91" s="29">
        <v>0</v>
      </c>
      <c r="G91" s="36">
        <v>2593.8</v>
      </c>
      <c r="H91" s="29">
        <v>0</v>
      </c>
      <c r="I91" s="36">
        <f>D91-февраль!D99</f>
        <v>1479.1999999999998</v>
      </c>
    </row>
    <row r="92" spans="1:9" ht="12.75">
      <c r="A92" s="10" t="s">
        <v>83</v>
      </c>
      <c r="B92" s="28">
        <v>139705.1</v>
      </c>
      <c r="C92" s="28">
        <v>11305.9</v>
      </c>
      <c r="D92" s="28">
        <v>3217.8</v>
      </c>
      <c r="E92" s="29">
        <f>$D:$D/$B:$B*100</f>
        <v>2.303280266790547</v>
      </c>
      <c r="F92" s="29">
        <f>$D:$D/$C:$C*100</f>
        <v>28.46124589815937</v>
      </c>
      <c r="G92" s="28">
        <v>4827.6</v>
      </c>
      <c r="H92" s="29">
        <v>0</v>
      </c>
      <c r="I92" s="36">
        <f>D92-февраль!D100</f>
        <v>1706.5000000000002</v>
      </c>
    </row>
    <row r="93" spans="1:9" ht="12.75">
      <c r="A93" s="8" t="s">
        <v>41</v>
      </c>
      <c r="B93" s="36">
        <v>10862.9</v>
      </c>
      <c r="C93" s="36">
        <v>2689.9</v>
      </c>
      <c r="D93" s="36">
        <v>2078.6</v>
      </c>
      <c r="E93" s="29">
        <f>$D:$D/$B:$B*100</f>
        <v>19.134853492161394</v>
      </c>
      <c r="F93" s="29">
        <f>$D:$D/$C:$C*100</f>
        <v>77.27424811331277</v>
      </c>
      <c r="G93" s="36">
        <v>2127.6</v>
      </c>
      <c r="H93" s="29">
        <f>$D:$D/$G:$G*100</f>
        <v>97.6969355141944</v>
      </c>
      <c r="I93" s="36">
        <f>D93-февраль!D101</f>
        <v>680.0999999999999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14153.5</v>
      </c>
      <c r="D94" s="35">
        <f>D96+D97+D98+D95</f>
        <v>11445.4</v>
      </c>
      <c r="E94" s="35">
        <f>E90+E91+E92+E93</f>
        <v>37.57660380655942</v>
      </c>
      <c r="F94" s="26">
        <f>$D:$D/$C:$C*100</f>
        <v>80.8662168368248</v>
      </c>
      <c r="G94" s="35">
        <v>11927.2</v>
      </c>
      <c r="H94" s="35">
        <f>H96+H97+H98</f>
        <v>188.14186206643126</v>
      </c>
      <c r="I94" s="35">
        <f>D94-февраль!D102</f>
        <v>4101</v>
      </c>
    </row>
    <row r="95" spans="1:9" ht="12.75" hidden="1">
      <c r="A95" s="8" t="s">
        <v>43</v>
      </c>
      <c r="B95" s="50">
        <v>0</v>
      </c>
      <c r="C95" s="50">
        <v>0</v>
      </c>
      <c r="D95" s="50">
        <v>0</v>
      </c>
      <c r="E95" s="49" t="e">
        <f>$D:$D/$B:$B*100</f>
        <v>#DIV/0!</v>
      </c>
      <c r="F95" s="29">
        <v>0</v>
      </c>
      <c r="G95" s="23">
        <v>0</v>
      </c>
      <c r="H95" s="29">
        <v>0</v>
      </c>
      <c r="I95" s="36">
        <f>D95-февраль!D103</f>
        <v>0</v>
      </c>
    </row>
    <row r="96" spans="1:9" ht="12.75">
      <c r="A96" s="8" t="s">
        <v>44</v>
      </c>
      <c r="B96" s="36">
        <v>30249.6</v>
      </c>
      <c r="C96" s="36">
        <v>2010</v>
      </c>
      <c r="D96" s="36">
        <v>476.8</v>
      </c>
      <c r="E96" s="29">
        <f>$D:$D/$B:$B*100</f>
        <v>1.5762191896752356</v>
      </c>
      <c r="F96" s="29">
        <v>0</v>
      </c>
      <c r="G96" s="36">
        <v>345.6</v>
      </c>
      <c r="H96" s="29">
        <v>0</v>
      </c>
      <c r="I96" s="36">
        <f>D96-февраль!D104</f>
        <v>476.8</v>
      </c>
    </row>
    <row r="97" spans="1:9" ht="12.75">
      <c r="A97" s="8" t="s">
        <v>45</v>
      </c>
      <c r="B97" s="36">
        <v>168673.9</v>
      </c>
      <c r="C97" s="36">
        <v>8366.1</v>
      </c>
      <c r="D97" s="36">
        <v>7601.4</v>
      </c>
      <c r="E97" s="29">
        <f>$D:$D/$B:$B*100</f>
        <v>4.506565627521508</v>
      </c>
      <c r="F97" s="29">
        <f>$D:$D/$C:$C*100</f>
        <v>90.8595402875892</v>
      </c>
      <c r="G97" s="36">
        <v>7935.6</v>
      </c>
      <c r="H97" s="29">
        <f>$D:$D/$G:$G*100</f>
        <v>95.78859821563586</v>
      </c>
      <c r="I97" s="36">
        <f>D97-февраль!D105</f>
        <v>2433</v>
      </c>
    </row>
    <row r="98" spans="1:9" ht="12.75">
      <c r="A98" s="8" t="s">
        <v>46</v>
      </c>
      <c r="B98" s="36">
        <v>15174</v>
      </c>
      <c r="C98" s="36">
        <v>3777.4</v>
      </c>
      <c r="D98" s="36">
        <v>3367.2</v>
      </c>
      <c r="E98" s="29">
        <f>$D:$D/$B:$B*100</f>
        <v>22.190589165678134</v>
      </c>
      <c r="F98" s="29">
        <f>$D:$D/$C:$C*100</f>
        <v>89.14067877375972</v>
      </c>
      <c r="G98" s="36">
        <v>3646</v>
      </c>
      <c r="H98" s="29">
        <f>$D:$D/$G:$G*100</f>
        <v>92.35326385079539</v>
      </c>
      <c r="I98" s="36">
        <f>D98-февраль!D106</f>
        <v>1191.1999999999998</v>
      </c>
    </row>
    <row r="99" spans="1:9" ht="12.75">
      <c r="A99" s="11" t="s">
        <v>47</v>
      </c>
      <c r="B99" s="35">
        <f>B100+B101+B102+B103+B104</f>
        <v>1299535.7999999998</v>
      </c>
      <c r="C99" s="35">
        <f>C100+C101+C102+C103+C104</f>
        <v>261984.19999999998</v>
      </c>
      <c r="D99" s="35">
        <f>D100+D101+D102+D103+D104</f>
        <v>253767.3</v>
      </c>
      <c r="E99" s="35">
        <f>E100+E101+E103+E104+E102</f>
        <v>85.86906321491075</v>
      </c>
      <c r="F99" s="35">
        <f>F100+F101+F103+F104+F102</f>
        <v>462.0462854979599</v>
      </c>
      <c r="G99" s="35">
        <v>231884.1</v>
      </c>
      <c r="H99" s="35">
        <f>H100+H101+H103+H104+H102</f>
        <v>484.02399199739796</v>
      </c>
      <c r="I99" s="35">
        <f>D99-февраль!D107</f>
        <v>105085.4</v>
      </c>
    </row>
    <row r="100" spans="1:9" ht="12.75">
      <c r="A100" s="8" t="s">
        <v>48</v>
      </c>
      <c r="B100" s="36">
        <v>511968.8</v>
      </c>
      <c r="C100" s="36">
        <v>103242.2</v>
      </c>
      <c r="D100" s="36">
        <v>102600.4</v>
      </c>
      <c r="E100" s="29">
        <f aca="true" t="shared" si="10" ref="E100:E117">$D:$D/$B:$B*100</f>
        <v>20.04036183454929</v>
      </c>
      <c r="F100" s="29">
        <f aca="true" t="shared" si="11" ref="F100:F107">$D:$D/$C:$C*100</f>
        <v>99.37835497500053</v>
      </c>
      <c r="G100" s="36">
        <v>92319.5</v>
      </c>
      <c r="H100" s="29">
        <f>$D:$D/$G:$G*100</f>
        <v>111.13621715888841</v>
      </c>
      <c r="I100" s="36">
        <f>D100-февраль!D108</f>
        <v>42465.399999999994</v>
      </c>
    </row>
    <row r="101" spans="1:9" ht="12.75">
      <c r="A101" s="8" t="s">
        <v>49</v>
      </c>
      <c r="B101" s="36">
        <v>504920.6</v>
      </c>
      <c r="C101" s="36">
        <v>102248.6</v>
      </c>
      <c r="D101" s="36">
        <v>101968.5</v>
      </c>
      <c r="E101" s="29">
        <f t="shared" si="10"/>
        <v>20.19495738537901</v>
      </c>
      <c r="F101" s="29">
        <f t="shared" si="11"/>
        <v>99.72605981891193</v>
      </c>
      <c r="G101" s="36">
        <v>104050.1</v>
      </c>
      <c r="H101" s="29">
        <f>$D:$D/$G:$G*100</f>
        <v>97.99942527686181</v>
      </c>
      <c r="I101" s="36">
        <f>D101-февраль!D109</f>
        <v>41515.4</v>
      </c>
    </row>
    <row r="102" spans="1:9" ht="12.75">
      <c r="A102" s="8" t="s">
        <v>123</v>
      </c>
      <c r="B102" s="36">
        <v>106910.1</v>
      </c>
      <c r="C102" s="36">
        <v>21572.4</v>
      </c>
      <c r="D102" s="36">
        <v>21341</v>
      </c>
      <c r="E102" s="29">
        <f t="shared" si="10"/>
        <v>19.96163131453436</v>
      </c>
      <c r="F102" s="29">
        <f t="shared" si="11"/>
        <v>98.92733307374236</v>
      </c>
      <c r="G102" s="36">
        <v>17312</v>
      </c>
      <c r="H102" s="29">
        <v>0</v>
      </c>
      <c r="I102" s="36">
        <f>D102-февраль!D110</f>
        <v>8888.4</v>
      </c>
    </row>
    <row r="103" spans="1:9" ht="12.75">
      <c r="A103" s="8" t="s">
        <v>50</v>
      </c>
      <c r="B103" s="36">
        <v>48857.9</v>
      </c>
      <c r="C103" s="36">
        <v>3481.9</v>
      </c>
      <c r="D103" s="36">
        <v>2952.6</v>
      </c>
      <c r="E103" s="29">
        <f t="shared" si="10"/>
        <v>6.043239680788572</v>
      </c>
      <c r="F103" s="29">
        <f t="shared" si="11"/>
        <v>84.79852953847036</v>
      </c>
      <c r="G103" s="36">
        <v>2550.3</v>
      </c>
      <c r="H103" s="29">
        <f>$D:$D/$G:$G*100</f>
        <v>115.77461475120572</v>
      </c>
      <c r="I103" s="36">
        <f>D103-февраль!D111</f>
        <v>1231.6999999999998</v>
      </c>
    </row>
    <row r="104" spans="1:9" ht="12.75">
      <c r="A104" s="8" t="s">
        <v>51</v>
      </c>
      <c r="B104" s="36">
        <v>126878.4</v>
      </c>
      <c r="C104" s="36">
        <v>31439.1</v>
      </c>
      <c r="D104" s="28">
        <v>24904.8</v>
      </c>
      <c r="E104" s="29">
        <f t="shared" si="10"/>
        <v>19.628872999659517</v>
      </c>
      <c r="F104" s="29">
        <f t="shared" si="11"/>
        <v>79.2160080918347</v>
      </c>
      <c r="G104" s="28">
        <v>15652.2</v>
      </c>
      <c r="H104" s="29">
        <f>$D:$D/$G:$G*100</f>
        <v>159.11373481044197</v>
      </c>
      <c r="I104" s="36">
        <f>D104-февраль!D112</f>
        <v>10984.5</v>
      </c>
    </row>
    <row r="105" spans="1:9" ht="25.5">
      <c r="A105" s="11" t="s">
        <v>52</v>
      </c>
      <c r="B105" s="35">
        <f>B106+B107</f>
        <v>97413.5</v>
      </c>
      <c r="C105" s="35">
        <f>C106+C107</f>
        <v>24442.7</v>
      </c>
      <c r="D105" s="35">
        <f>D106+D107</f>
        <v>22021</v>
      </c>
      <c r="E105" s="26">
        <f t="shared" si="10"/>
        <v>22.605696335723486</v>
      </c>
      <c r="F105" s="26">
        <f t="shared" si="11"/>
        <v>90.09233840778637</v>
      </c>
      <c r="G105" s="35">
        <v>18892.9</v>
      </c>
      <c r="H105" s="26">
        <f>$D:$D/$G:$G*100</f>
        <v>116.55701348125484</v>
      </c>
      <c r="I105" s="35">
        <f>D105-февраль!D113</f>
        <v>10993.3</v>
      </c>
    </row>
    <row r="106" spans="1:9" ht="12.75">
      <c r="A106" s="8" t="s">
        <v>53</v>
      </c>
      <c r="B106" s="36">
        <v>94589</v>
      </c>
      <c r="C106" s="36">
        <v>23870.2</v>
      </c>
      <c r="D106" s="36">
        <v>21606.3</v>
      </c>
      <c r="E106" s="29">
        <f t="shared" si="10"/>
        <v>22.84229667297466</v>
      </c>
      <c r="F106" s="29">
        <f t="shared" si="11"/>
        <v>90.5157895618805</v>
      </c>
      <c r="G106" s="36">
        <v>18445.7</v>
      </c>
      <c r="H106" s="29">
        <f>$D:$D/$G:$G*100</f>
        <v>117.1346167399448</v>
      </c>
      <c r="I106" s="36">
        <f>D106-февраль!D114</f>
        <v>10814.199999999999</v>
      </c>
    </row>
    <row r="107" spans="1:9" ht="25.5">
      <c r="A107" s="8" t="s">
        <v>54</v>
      </c>
      <c r="B107" s="36">
        <v>2824.5</v>
      </c>
      <c r="C107" s="36">
        <v>572.5</v>
      </c>
      <c r="D107" s="36">
        <v>414.7</v>
      </c>
      <c r="E107" s="29">
        <f t="shared" si="10"/>
        <v>14.682244645069922</v>
      </c>
      <c r="F107" s="29">
        <f t="shared" si="11"/>
        <v>72.43668122270742</v>
      </c>
      <c r="G107" s="36">
        <v>447.2</v>
      </c>
      <c r="H107" s="29">
        <v>0</v>
      </c>
      <c r="I107" s="36">
        <f>D107-февраль!D115</f>
        <v>179.1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0"/>
        <v>0</v>
      </c>
      <c r="F108" s="26">
        <v>0</v>
      </c>
      <c r="G108" s="35">
        <v>0</v>
      </c>
      <c r="H108" s="26">
        <v>0</v>
      </c>
      <c r="I108" s="35">
        <f>D108-февраль!D116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0"/>
        <v>0</v>
      </c>
      <c r="F109" s="29">
        <v>0</v>
      </c>
      <c r="G109" s="36">
        <v>0</v>
      </c>
      <c r="H109" s="29">
        <v>0</v>
      </c>
      <c r="I109" s="36">
        <f>D109-февраль!D117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26710.200000000004</v>
      </c>
      <c r="D110" s="35">
        <f>D111+D112+D113+D114+D115</f>
        <v>26217.2</v>
      </c>
      <c r="E110" s="26">
        <f t="shared" si="10"/>
        <v>16.417106673746858</v>
      </c>
      <c r="F110" s="26">
        <f>$D:$D/$C:$C*100</f>
        <v>98.1542631653825</v>
      </c>
      <c r="G110" s="35">
        <v>23829.600000000006</v>
      </c>
      <c r="H110" s="26">
        <v>0</v>
      </c>
      <c r="I110" s="35">
        <f>D110-февраль!D118</f>
        <v>11936.6</v>
      </c>
    </row>
    <row r="111" spans="1:9" ht="12.75">
      <c r="A111" s="8" t="s">
        <v>56</v>
      </c>
      <c r="B111" s="36">
        <v>1730</v>
      </c>
      <c r="C111" s="36">
        <v>271.7</v>
      </c>
      <c r="D111" s="36">
        <v>261.7</v>
      </c>
      <c r="E111" s="29">
        <f t="shared" si="10"/>
        <v>15.127167630057803</v>
      </c>
      <c r="F111" s="29">
        <v>0</v>
      </c>
      <c r="G111" s="36">
        <v>184.1</v>
      </c>
      <c r="H111" s="29">
        <v>0</v>
      </c>
      <c r="I111" s="36">
        <f>D111-февраль!D119</f>
        <v>130.89999999999998</v>
      </c>
    </row>
    <row r="112" spans="1:9" ht="12.75">
      <c r="A112" s="8" t="s">
        <v>57</v>
      </c>
      <c r="B112" s="36">
        <v>62888.1</v>
      </c>
      <c r="C112" s="36">
        <v>12597</v>
      </c>
      <c r="D112" s="36">
        <v>12597</v>
      </c>
      <c r="E112" s="29">
        <f t="shared" si="10"/>
        <v>20.03081664098613</v>
      </c>
      <c r="F112" s="29">
        <f>$D:$D/$C:$C*100</f>
        <v>100</v>
      </c>
      <c r="G112" s="36">
        <v>11610.1</v>
      </c>
      <c r="H112" s="29">
        <f>$D:$D/$G:$G*100</f>
        <v>108.50035744739495</v>
      </c>
      <c r="I112" s="36">
        <f>D112-февраль!D120</f>
        <v>6344.7</v>
      </c>
    </row>
    <row r="113" spans="1:9" ht="12.75">
      <c r="A113" s="8" t="s">
        <v>58</v>
      </c>
      <c r="B113" s="36">
        <v>34754.3</v>
      </c>
      <c r="C113" s="36">
        <v>6369.6</v>
      </c>
      <c r="D113" s="36">
        <v>6369.6</v>
      </c>
      <c r="E113" s="29">
        <f t="shared" si="10"/>
        <v>18.327516307334633</v>
      </c>
      <c r="F113" s="29">
        <f>$D:$D/$C:$C*100</f>
        <v>100</v>
      </c>
      <c r="G113" s="36">
        <v>6207.6</v>
      </c>
      <c r="H113" s="29">
        <v>0</v>
      </c>
      <c r="I113" s="36">
        <f>D113-февраль!D121</f>
        <v>2637.5000000000005</v>
      </c>
    </row>
    <row r="114" spans="1:9" ht="12.75">
      <c r="A114" s="8" t="s">
        <v>59</v>
      </c>
      <c r="B114" s="28">
        <v>28242.7</v>
      </c>
      <c r="C114" s="28">
        <v>1064.2</v>
      </c>
      <c r="D114" s="28">
        <v>1060.1</v>
      </c>
      <c r="E114" s="29">
        <f t="shared" si="10"/>
        <v>3.753536312038155</v>
      </c>
      <c r="F114" s="29">
        <v>0</v>
      </c>
      <c r="G114" s="28">
        <v>860.9</v>
      </c>
      <c r="H114" s="29">
        <v>0</v>
      </c>
      <c r="I114" s="36">
        <f>D114-февраль!D122</f>
        <v>323.69999999999993</v>
      </c>
    </row>
    <row r="115" spans="1:9" ht="12.75">
      <c r="A115" s="8" t="s">
        <v>60</v>
      </c>
      <c r="B115" s="36">
        <v>32079.3</v>
      </c>
      <c r="C115" s="36">
        <v>6407.7</v>
      </c>
      <c r="D115" s="36">
        <v>5928.8</v>
      </c>
      <c r="E115" s="29">
        <f t="shared" si="10"/>
        <v>18.481700037095575</v>
      </c>
      <c r="F115" s="29">
        <f>$D:$D/$C:$C*100</f>
        <v>92.52617944036082</v>
      </c>
      <c r="G115" s="36">
        <v>4966.9</v>
      </c>
      <c r="H115" s="29">
        <f>$D:$D/$G:$G*100</f>
        <v>119.36620427228253</v>
      </c>
      <c r="I115" s="36">
        <f>D115-февраль!D123</f>
        <v>2499.8</v>
      </c>
    </row>
    <row r="116" spans="1:9" ht="12.75">
      <c r="A116" s="11" t="s">
        <v>67</v>
      </c>
      <c r="B116" s="27">
        <f>B117+B118+B119</f>
        <v>60809.5</v>
      </c>
      <c r="C116" s="27">
        <f>C117+C118+C119</f>
        <v>15803.800000000001</v>
      </c>
      <c r="D116" s="27">
        <f>D117+D118+D119</f>
        <v>13488.900000000001</v>
      </c>
      <c r="E116" s="26">
        <f t="shared" si="10"/>
        <v>22.182224816846055</v>
      </c>
      <c r="F116" s="26">
        <f>$D:$D/$C:$C*100</f>
        <v>85.3522570521014</v>
      </c>
      <c r="G116" s="27">
        <v>11428.7</v>
      </c>
      <c r="H116" s="26">
        <f>$D:$D/$G:$G*100</f>
        <v>118.026547201344</v>
      </c>
      <c r="I116" s="35">
        <f>D116-февраль!D124</f>
        <v>4975.300000000001</v>
      </c>
    </row>
    <row r="117" spans="1:9" ht="12.75">
      <c r="A117" s="42" t="s">
        <v>68</v>
      </c>
      <c r="B117" s="28">
        <v>54305.3</v>
      </c>
      <c r="C117" s="28">
        <v>14393.6</v>
      </c>
      <c r="D117" s="28">
        <v>12179.2</v>
      </c>
      <c r="E117" s="29">
        <f t="shared" si="10"/>
        <v>22.42727689562529</v>
      </c>
      <c r="F117" s="29">
        <f>$D:$D/$C:$C*100</f>
        <v>84.61538461538461</v>
      </c>
      <c r="G117" s="28">
        <v>10900.7</v>
      </c>
      <c r="H117" s="29">
        <v>0</v>
      </c>
      <c r="I117" s="36">
        <f>D117-февраль!D125</f>
        <v>4517.400000000001</v>
      </c>
    </row>
    <row r="118" spans="1:9" ht="15.75" customHeight="1">
      <c r="A118" s="12" t="s">
        <v>69</v>
      </c>
      <c r="B118" s="28">
        <v>3413.6</v>
      </c>
      <c r="C118" s="28">
        <v>503.5</v>
      </c>
      <c r="D118" s="28">
        <v>503.5</v>
      </c>
      <c r="E118" s="29">
        <v>0</v>
      </c>
      <c r="F118" s="29">
        <v>0</v>
      </c>
      <c r="G118" s="28"/>
      <c r="H118" s="29">
        <v>0</v>
      </c>
      <c r="I118" s="36">
        <f>D118-февраль!D126</f>
        <v>172.5</v>
      </c>
    </row>
    <row r="119" spans="1:9" ht="25.5">
      <c r="A119" s="12" t="s">
        <v>79</v>
      </c>
      <c r="B119" s="28">
        <v>3090.6</v>
      </c>
      <c r="C119" s="28">
        <v>906.7</v>
      </c>
      <c r="D119" s="28">
        <v>806.2</v>
      </c>
      <c r="E119" s="29">
        <f>$D:$D/$B:$B*100</f>
        <v>26.085549731443734</v>
      </c>
      <c r="F119" s="29">
        <f>$D:$D/$C:$C*100</f>
        <v>88.91584868203375</v>
      </c>
      <c r="G119" s="28">
        <v>528</v>
      </c>
      <c r="H119" s="29">
        <v>0</v>
      </c>
      <c r="I119" s="36">
        <f>D119-февраль!D127</f>
        <v>285.4000000000001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D120-февраль!D128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D121-февраль!D129</f>
        <v>0</v>
      </c>
    </row>
    <row r="122" spans="1:9" ht="15.75" customHeight="1">
      <c r="A122" s="14" t="s">
        <v>61</v>
      </c>
      <c r="B122" s="35">
        <v>2112350.36</v>
      </c>
      <c r="C122" s="35">
        <f>C77+C86+C87+C88+C94+C99+C105+C108+C110+C116+C120</f>
        <v>384638.39999999997</v>
      </c>
      <c r="D122" s="35">
        <f>D77+D86+D87+D88+D94+D99+D105+D108+D110+D116+D120</f>
        <v>356702.2</v>
      </c>
      <c r="E122" s="26">
        <f>$D:$D/$B:$B*100</f>
        <v>16.88650740684893</v>
      </c>
      <c r="F122" s="26">
        <f>$D:$D/$C:$C*100</f>
        <v>92.73702261656663</v>
      </c>
      <c r="G122" s="35">
        <v>325163.1000000001</v>
      </c>
      <c r="H122" s="26">
        <f>$D:$D/$G:$G*100</f>
        <v>109.69947081941336</v>
      </c>
      <c r="I122" s="35">
        <f>D122-февраль!D130</f>
        <v>149873.2</v>
      </c>
    </row>
    <row r="123" spans="1:9" ht="26.25" customHeight="1">
      <c r="A123" s="15" t="s">
        <v>62</v>
      </c>
      <c r="B123" s="30">
        <f>B75-B122</f>
        <v>-12763.729999999981</v>
      </c>
      <c r="C123" s="30">
        <f>C75-C122</f>
        <v>17367.820000000007</v>
      </c>
      <c r="D123" s="30">
        <f>D75-D122</f>
        <v>41907.69999999995</v>
      </c>
      <c r="E123" s="30"/>
      <c r="F123" s="30"/>
      <c r="G123" s="30">
        <v>48717.689999999886</v>
      </c>
      <c r="H123" s="30"/>
      <c r="I123" s="35"/>
    </row>
    <row r="124" spans="1:9" ht="24" customHeight="1">
      <c r="A124" s="1" t="s">
        <v>63</v>
      </c>
      <c r="B124" s="28" t="s">
        <v>124</v>
      </c>
      <c r="C124" s="28"/>
      <c r="D124" s="28" t="s">
        <v>137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46671.5</v>
      </c>
      <c r="E125" s="27">
        <f t="shared" si="12"/>
        <v>0</v>
      </c>
      <c r="F125" s="27">
        <f t="shared" si="12"/>
        <v>0</v>
      </c>
      <c r="G125" s="27">
        <f t="shared" si="12"/>
        <v>0</v>
      </c>
      <c r="H125" s="27">
        <f t="shared" si="12"/>
        <v>0</v>
      </c>
      <c r="I125" s="35">
        <f>D125-февраль!D133</f>
        <v>9109.199999999997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/>
    </row>
    <row r="127" spans="1:9" ht="12.75">
      <c r="A127" s="5" t="s">
        <v>65</v>
      </c>
      <c r="B127" s="28">
        <f>февраль!B135</f>
        <v>855.03</v>
      </c>
      <c r="C127" s="28"/>
      <c r="D127" s="28">
        <v>17289.3</v>
      </c>
      <c r="E127" s="28"/>
      <c r="F127" s="28"/>
      <c r="G127" s="28"/>
      <c r="H127" s="37"/>
      <c r="I127" s="36">
        <f>D127-февраль!D135</f>
        <v>8795.8</v>
      </c>
    </row>
    <row r="128" spans="1:9" ht="12.75">
      <c r="A128" s="1" t="s">
        <v>66</v>
      </c>
      <c r="B128" s="28">
        <f>февраль!B136</f>
        <v>3908.7</v>
      </c>
      <c r="C128" s="28"/>
      <c r="D128" s="28">
        <v>29382.2</v>
      </c>
      <c r="E128" s="28"/>
      <c r="F128" s="28"/>
      <c r="G128" s="28"/>
      <c r="H128" s="37"/>
      <c r="I128" s="36">
        <f>D128-февраль!D136</f>
        <v>313.40000000000146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D129-февраль!D137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D130-февраль!D138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D131-февраль!D139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0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77" sqref="B77:B122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172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171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35">
        <f>B8+B15+B20+B24+B27+B31+B34+B42+B43+B44+B48</f>
        <v>423482.45</v>
      </c>
      <c r="C7" s="35">
        <f>C8+C15+C20+C24+C27+C31+C34+C42+C43+C44+C48+C65</f>
        <v>123947.13000000002</v>
      </c>
      <c r="D7" s="35">
        <f>D8+D15+D20+D24+D27+D31+D34+D42+D43+D44+D48+D65</f>
        <v>127086.62000000001</v>
      </c>
      <c r="E7" s="26">
        <f aca="true" t="shared" si="0" ref="E7:E30">$D:$D/$B:$B*100</f>
        <v>30.00989061057902</v>
      </c>
      <c r="F7" s="26">
        <f aca="true" t="shared" si="1" ref="F7:F34">$D:$D/$C:$C*100</f>
        <v>102.53292674061916</v>
      </c>
      <c r="G7" s="35">
        <f>G8+G15+G20+G24+G27+G31+G34+G42+G43+G44+G48+G65</f>
        <v>120788.38</v>
      </c>
      <c r="H7" s="26">
        <f aca="true" t="shared" si="2" ref="H7:H27">$D:$D/$G:$G*100</f>
        <v>105.21427640638943</v>
      </c>
      <c r="I7" s="35">
        <f>I8+I15+I20+I24+I27+I31+I34+I42+I43+I44+I48+I65</f>
        <v>42224.69</v>
      </c>
    </row>
    <row r="8" spans="1:9" ht="12.75">
      <c r="A8" s="55" t="s">
        <v>4</v>
      </c>
      <c r="B8" s="26">
        <f>B9+B10</f>
        <v>260617.69</v>
      </c>
      <c r="C8" s="26">
        <f>C9+C10</f>
        <v>71988.56</v>
      </c>
      <c r="D8" s="26">
        <f>D9+D10</f>
        <v>74295.06999999999</v>
      </c>
      <c r="E8" s="26">
        <f t="shared" si="0"/>
        <v>28.50730125034874</v>
      </c>
      <c r="F8" s="26">
        <f t="shared" si="1"/>
        <v>103.20399519034692</v>
      </c>
      <c r="G8" s="26">
        <f>G9+G10</f>
        <v>68828.97000000002</v>
      </c>
      <c r="H8" s="26">
        <f t="shared" si="2"/>
        <v>107.94156879000221</v>
      </c>
      <c r="I8" s="26">
        <f>I9+I10</f>
        <v>21697.19</v>
      </c>
    </row>
    <row r="9" spans="1:9" ht="25.5">
      <c r="A9" s="56" t="s">
        <v>5</v>
      </c>
      <c r="B9" s="27">
        <v>3588.4</v>
      </c>
      <c r="C9" s="27">
        <v>888.8</v>
      </c>
      <c r="D9" s="27">
        <v>814.93</v>
      </c>
      <c r="E9" s="26">
        <f t="shared" si="0"/>
        <v>22.710121502619547</v>
      </c>
      <c r="F9" s="26">
        <f t="shared" si="1"/>
        <v>91.68879387938794</v>
      </c>
      <c r="G9" s="27">
        <v>758.02</v>
      </c>
      <c r="H9" s="26">
        <f t="shared" si="2"/>
        <v>107.50771747447297</v>
      </c>
      <c r="I9" s="27">
        <v>463.83</v>
      </c>
    </row>
    <row r="10" spans="1:9" ht="12.75" customHeight="1">
      <c r="A10" s="57" t="s">
        <v>76</v>
      </c>
      <c r="B10" s="47">
        <f>B11+B12+B13+B14</f>
        <v>257029.29</v>
      </c>
      <c r="C10" s="47">
        <f>C11+C12+C13+C14</f>
        <v>71099.76</v>
      </c>
      <c r="D10" s="47">
        <f>D11+D12+D13+D14</f>
        <v>73480.14</v>
      </c>
      <c r="E10" s="48">
        <f t="shared" si="0"/>
        <v>28.588235994426935</v>
      </c>
      <c r="F10" s="26">
        <f t="shared" si="1"/>
        <v>103.34794379052757</v>
      </c>
      <c r="G10" s="47">
        <f>G11+G12+G13+G14</f>
        <v>68070.95000000001</v>
      </c>
      <c r="H10" s="48">
        <f t="shared" si="2"/>
        <v>107.9464000428964</v>
      </c>
      <c r="I10" s="47">
        <f>I11+I12+I13+I14</f>
        <v>21233.359999999997</v>
      </c>
    </row>
    <row r="11" spans="1:9" ht="51">
      <c r="A11" s="59" t="s">
        <v>80</v>
      </c>
      <c r="B11" s="28">
        <v>244126.42</v>
      </c>
      <c r="C11" s="28">
        <v>68982.75</v>
      </c>
      <c r="D11" s="28">
        <v>71550.87</v>
      </c>
      <c r="E11" s="26">
        <f t="shared" si="0"/>
        <v>29.30894165408234</v>
      </c>
      <c r="F11" s="26">
        <f t="shared" si="1"/>
        <v>103.72284375441684</v>
      </c>
      <c r="G11" s="28">
        <v>66482.36</v>
      </c>
      <c r="H11" s="26">
        <f t="shared" si="2"/>
        <v>107.62384187324277</v>
      </c>
      <c r="I11" s="28">
        <v>20650.79</v>
      </c>
    </row>
    <row r="12" spans="1:9" ht="51" customHeight="1">
      <c r="A12" s="59" t="s">
        <v>81</v>
      </c>
      <c r="B12" s="28">
        <v>5757.46</v>
      </c>
      <c r="C12" s="28">
        <v>500</v>
      </c>
      <c r="D12" s="28">
        <v>245.59</v>
      </c>
      <c r="E12" s="26">
        <f t="shared" si="0"/>
        <v>4.26559628725167</v>
      </c>
      <c r="F12" s="26">
        <f t="shared" si="1"/>
        <v>49.118</v>
      </c>
      <c r="G12" s="28">
        <v>248.82</v>
      </c>
      <c r="H12" s="26">
        <f t="shared" si="2"/>
        <v>98.70187283980388</v>
      </c>
      <c r="I12" s="28">
        <v>73.73</v>
      </c>
    </row>
    <row r="13" spans="1:9" ht="25.5">
      <c r="A13" s="59" t="s">
        <v>82</v>
      </c>
      <c r="B13" s="28">
        <v>4626.52</v>
      </c>
      <c r="C13" s="28">
        <v>817.01</v>
      </c>
      <c r="D13" s="28">
        <v>662.74</v>
      </c>
      <c r="E13" s="26">
        <f t="shared" si="0"/>
        <v>14.324805685482826</v>
      </c>
      <c r="F13" s="26">
        <f t="shared" si="1"/>
        <v>81.11773417706026</v>
      </c>
      <c r="G13" s="28">
        <v>502.74</v>
      </c>
      <c r="H13" s="26">
        <f t="shared" si="2"/>
        <v>131.82559573537017</v>
      </c>
      <c r="I13" s="28">
        <v>180.17</v>
      </c>
    </row>
    <row r="14" spans="1:9" ht="63.75">
      <c r="A14" s="60" t="s">
        <v>84</v>
      </c>
      <c r="B14" s="28">
        <v>2518.89</v>
      </c>
      <c r="C14" s="28">
        <v>800</v>
      </c>
      <c r="D14" s="28">
        <v>1020.94</v>
      </c>
      <c r="E14" s="26">
        <f t="shared" si="0"/>
        <v>40.53134515600126</v>
      </c>
      <c r="F14" s="26">
        <f t="shared" si="1"/>
        <v>127.6175</v>
      </c>
      <c r="G14" s="28">
        <v>837.03</v>
      </c>
      <c r="H14" s="26">
        <f t="shared" si="2"/>
        <v>121.97173339067895</v>
      </c>
      <c r="I14" s="28">
        <v>328.67</v>
      </c>
    </row>
    <row r="15" spans="1:9" ht="41.25" customHeight="1">
      <c r="A15" s="61" t="s">
        <v>89</v>
      </c>
      <c r="B15" s="35">
        <f>B16+B17+B18+B19</f>
        <v>20755</v>
      </c>
      <c r="C15" s="35">
        <f>C16+C17+C18+C19</f>
        <v>6436.599999999999</v>
      </c>
      <c r="D15" s="35">
        <f>D16+D17+D18+D19</f>
        <v>7354.36</v>
      </c>
      <c r="E15" s="26">
        <f t="shared" si="0"/>
        <v>35.434160443266684</v>
      </c>
      <c r="F15" s="26">
        <f t="shared" si="1"/>
        <v>114.2584594351055</v>
      </c>
      <c r="G15" s="35">
        <f>G16+G17+G18+G19</f>
        <v>5953.51</v>
      </c>
      <c r="H15" s="26">
        <f t="shared" si="2"/>
        <v>123.52981686433718</v>
      </c>
      <c r="I15" s="35">
        <f>I16+I17+I18+I19</f>
        <v>1767.06</v>
      </c>
    </row>
    <row r="16" spans="1:9" ht="39.75" customHeight="1">
      <c r="A16" s="39" t="s">
        <v>90</v>
      </c>
      <c r="B16" s="28">
        <v>7517.8</v>
      </c>
      <c r="C16" s="28">
        <v>2158.38</v>
      </c>
      <c r="D16" s="28">
        <v>3309.71</v>
      </c>
      <c r="E16" s="26">
        <f t="shared" si="0"/>
        <v>44.02498071244247</v>
      </c>
      <c r="F16" s="26">
        <f t="shared" si="1"/>
        <v>153.3423215559818</v>
      </c>
      <c r="G16" s="28">
        <v>2530.53</v>
      </c>
      <c r="H16" s="26">
        <f t="shared" si="2"/>
        <v>130.79117813264415</v>
      </c>
      <c r="I16" s="28">
        <v>855.25</v>
      </c>
    </row>
    <row r="17" spans="1:9" ht="37.5" customHeight="1">
      <c r="A17" s="39" t="s">
        <v>91</v>
      </c>
      <c r="B17" s="28">
        <v>52.9</v>
      </c>
      <c r="C17" s="28">
        <v>11.4</v>
      </c>
      <c r="D17" s="28">
        <v>24.16</v>
      </c>
      <c r="E17" s="26">
        <f t="shared" si="0"/>
        <v>45.6710775047259</v>
      </c>
      <c r="F17" s="26">
        <f t="shared" si="1"/>
        <v>211.9298245614035</v>
      </c>
      <c r="G17" s="28">
        <v>18.24</v>
      </c>
      <c r="H17" s="26">
        <f t="shared" si="2"/>
        <v>132.4561403508772</v>
      </c>
      <c r="I17" s="28">
        <v>7.01</v>
      </c>
    </row>
    <row r="18" spans="1:9" ht="56.25" customHeight="1">
      <c r="A18" s="39" t="s">
        <v>92</v>
      </c>
      <c r="B18" s="28">
        <v>14571.5</v>
      </c>
      <c r="C18" s="28">
        <v>4674.36</v>
      </c>
      <c r="D18" s="28">
        <v>4704.59</v>
      </c>
      <c r="E18" s="26">
        <f t="shared" si="0"/>
        <v>32.28624369488385</v>
      </c>
      <c r="F18" s="26">
        <f t="shared" si="1"/>
        <v>100.6467195509118</v>
      </c>
      <c r="G18" s="28">
        <v>3955.25</v>
      </c>
      <c r="H18" s="26">
        <f t="shared" si="2"/>
        <v>118.94545224701348</v>
      </c>
      <c r="I18" s="28">
        <v>1105.85</v>
      </c>
    </row>
    <row r="19" spans="1:9" ht="55.5" customHeight="1">
      <c r="A19" s="39" t="s">
        <v>93</v>
      </c>
      <c r="B19" s="28">
        <v>-1387.2</v>
      </c>
      <c r="C19" s="28">
        <v>-407.54</v>
      </c>
      <c r="D19" s="28">
        <v>-684.1</v>
      </c>
      <c r="E19" s="26">
        <f t="shared" si="0"/>
        <v>49.31516724336794</v>
      </c>
      <c r="F19" s="26">
        <f t="shared" si="1"/>
        <v>167.86082347745005</v>
      </c>
      <c r="G19" s="28">
        <v>-550.51</v>
      </c>
      <c r="H19" s="26">
        <f t="shared" si="2"/>
        <v>124.26658916277633</v>
      </c>
      <c r="I19" s="28">
        <v>-201.05</v>
      </c>
    </row>
    <row r="20" spans="1:9" ht="13.5" customHeight="1">
      <c r="A20" s="63" t="s">
        <v>7</v>
      </c>
      <c r="B20" s="35">
        <f>B21+B22+B23</f>
        <v>29971.8</v>
      </c>
      <c r="C20" s="35">
        <f>C21+C22+C23</f>
        <v>15867.5</v>
      </c>
      <c r="D20" s="35">
        <f>D21+D22+D23</f>
        <v>14897.210000000001</v>
      </c>
      <c r="E20" s="26">
        <f t="shared" si="0"/>
        <v>49.70408850986595</v>
      </c>
      <c r="F20" s="26">
        <f t="shared" si="1"/>
        <v>93.88504805419883</v>
      </c>
      <c r="G20" s="35">
        <f>G21+G22+G23</f>
        <v>15381.300000000001</v>
      </c>
      <c r="H20" s="26">
        <f t="shared" si="2"/>
        <v>96.8527367647728</v>
      </c>
      <c r="I20" s="35">
        <f>I21+I22+I23</f>
        <v>7355.12</v>
      </c>
    </row>
    <row r="21" spans="1:9" ht="12.75">
      <c r="A21" s="59" t="s">
        <v>96</v>
      </c>
      <c r="B21" s="28">
        <v>27972.7</v>
      </c>
      <c r="C21" s="28">
        <v>15206.33</v>
      </c>
      <c r="D21" s="28">
        <v>14043.76</v>
      </c>
      <c r="E21" s="26">
        <f t="shared" si="0"/>
        <v>50.20523581920945</v>
      </c>
      <c r="F21" s="26">
        <f t="shared" si="1"/>
        <v>92.3546970241998</v>
      </c>
      <c r="G21" s="28">
        <v>14753.25</v>
      </c>
      <c r="H21" s="26">
        <f t="shared" si="2"/>
        <v>95.19095792452511</v>
      </c>
      <c r="I21" s="28">
        <v>7295.08</v>
      </c>
    </row>
    <row r="22" spans="1:9" ht="18.75" customHeight="1">
      <c r="A22" s="59" t="s">
        <v>94</v>
      </c>
      <c r="B22" s="28">
        <v>622</v>
      </c>
      <c r="C22" s="28">
        <v>165.17</v>
      </c>
      <c r="D22" s="28">
        <v>694.6</v>
      </c>
      <c r="E22" s="26">
        <f t="shared" si="0"/>
        <v>111.67202572347267</v>
      </c>
      <c r="F22" s="26">
        <f t="shared" si="1"/>
        <v>420.53641702488346</v>
      </c>
      <c r="G22" s="28">
        <v>152.44</v>
      </c>
      <c r="H22" s="26">
        <f t="shared" si="2"/>
        <v>455.65468381002364</v>
      </c>
      <c r="I22" s="28">
        <v>8.06</v>
      </c>
    </row>
    <row r="23" spans="1:9" ht="26.25" customHeight="1">
      <c r="A23" s="59" t="s">
        <v>95</v>
      </c>
      <c r="B23" s="28">
        <v>1377.1</v>
      </c>
      <c r="C23" s="28">
        <v>496</v>
      </c>
      <c r="D23" s="28">
        <v>158.85</v>
      </c>
      <c r="E23" s="26">
        <f t="shared" si="0"/>
        <v>11.53511001379711</v>
      </c>
      <c r="F23" s="26">
        <f t="shared" si="1"/>
        <v>32.02620967741935</v>
      </c>
      <c r="G23" s="28">
        <v>475.61</v>
      </c>
      <c r="H23" s="26">
        <f t="shared" si="2"/>
        <v>33.3992136414289</v>
      </c>
      <c r="I23" s="28">
        <v>51.98</v>
      </c>
    </row>
    <row r="24" spans="1:9" ht="15.75" customHeight="1">
      <c r="A24" s="63" t="s">
        <v>8</v>
      </c>
      <c r="B24" s="35">
        <f>SUM(B25:B26)</f>
        <v>31321.03</v>
      </c>
      <c r="C24" s="35">
        <f>SUM(C25:C26)</f>
        <v>5711.46</v>
      </c>
      <c r="D24" s="35">
        <f>SUM(D25:D26)</f>
        <v>6193.21</v>
      </c>
      <c r="E24" s="26">
        <f t="shared" si="0"/>
        <v>19.773328016351954</v>
      </c>
      <c r="F24" s="26">
        <f t="shared" si="1"/>
        <v>108.43479600662526</v>
      </c>
      <c r="G24" s="35">
        <f>SUM(G25:G26)</f>
        <v>6125.01</v>
      </c>
      <c r="H24" s="26">
        <f t="shared" si="2"/>
        <v>101.11346756984886</v>
      </c>
      <c r="I24" s="35">
        <f>SUM(I25:I26)</f>
        <v>2534.3100000000004</v>
      </c>
    </row>
    <row r="25" spans="1:9" ht="12.75">
      <c r="A25" s="59" t="s">
        <v>128</v>
      </c>
      <c r="B25" s="28">
        <v>14091.86</v>
      </c>
      <c r="C25" s="28">
        <v>970.29</v>
      </c>
      <c r="D25" s="28">
        <v>1442.09</v>
      </c>
      <c r="E25" s="26">
        <f t="shared" si="0"/>
        <v>10.233496500816782</v>
      </c>
      <c r="F25" s="26">
        <f t="shared" si="1"/>
        <v>148.6246379948263</v>
      </c>
      <c r="G25" s="28">
        <v>817</v>
      </c>
      <c r="H25" s="26">
        <f t="shared" si="2"/>
        <v>176.51040391676867</v>
      </c>
      <c r="I25" s="28">
        <v>344.28</v>
      </c>
    </row>
    <row r="26" spans="1:9" ht="12.75">
      <c r="A26" s="59" t="s">
        <v>129</v>
      </c>
      <c r="B26" s="28">
        <v>17229.17</v>
      </c>
      <c r="C26" s="28">
        <v>4741.17</v>
      </c>
      <c r="D26" s="28">
        <v>4751.12</v>
      </c>
      <c r="E26" s="26">
        <f t="shared" si="0"/>
        <v>27.576023685412594</v>
      </c>
      <c r="F26" s="26">
        <f t="shared" si="1"/>
        <v>100.20986380998782</v>
      </c>
      <c r="G26" s="28">
        <v>5308.01</v>
      </c>
      <c r="H26" s="26">
        <f t="shared" si="2"/>
        <v>89.5084975348577</v>
      </c>
      <c r="I26" s="28">
        <v>2190.03</v>
      </c>
    </row>
    <row r="27" spans="1:9" ht="12.75">
      <c r="A27" s="55" t="s">
        <v>9</v>
      </c>
      <c r="B27" s="35">
        <f>B28+B29+B30</f>
        <v>16801.6</v>
      </c>
      <c r="C27" s="35">
        <f>C28+C29+C30</f>
        <v>5607.12</v>
      </c>
      <c r="D27" s="35">
        <f>D28+D29+D30</f>
        <v>4831.3099999999995</v>
      </c>
      <c r="E27" s="26">
        <f t="shared" si="0"/>
        <v>28.755059041996</v>
      </c>
      <c r="F27" s="26">
        <f t="shared" si="1"/>
        <v>86.16384168699796</v>
      </c>
      <c r="G27" s="35">
        <f>G28+G29+G30</f>
        <v>5431.63</v>
      </c>
      <c r="H27" s="26">
        <f t="shared" si="2"/>
        <v>88.94770078226976</v>
      </c>
      <c r="I27" s="35">
        <f>I28+I29+I30</f>
        <v>1694.3899999999999</v>
      </c>
    </row>
    <row r="28" spans="1:9" ht="25.5">
      <c r="A28" s="59" t="s">
        <v>10</v>
      </c>
      <c r="B28" s="28">
        <v>16670</v>
      </c>
      <c r="C28" s="28">
        <v>5581.92</v>
      </c>
      <c r="D28" s="28">
        <v>4805.11</v>
      </c>
      <c r="E28" s="26">
        <f t="shared" si="0"/>
        <v>28.8248950209958</v>
      </c>
      <c r="F28" s="26">
        <f t="shared" si="1"/>
        <v>86.08346232120847</v>
      </c>
      <c r="G28" s="28">
        <v>5335.43</v>
      </c>
      <c r="H28" s="26" t="s">
        <v>133</v>
      </c>
      <c r="I28" s="28">
        <v>1677.79</v>
      </c>
    </row>
    <row r="29" spans="1:9" ht="25.5">
      <c r="A29" s="59" t="s">
        <v>98</v>
      </c>
      <c r="B29" s="28">
        <v>81.6</v>
      </c>
      <c r="C29" s="28">
        <v>15.2</v>
      </c>
      <c r="D29" s="28">
        <v>11.2</v>
      </c>
      <c r="E29" s="26">
        <f t="shared" si="0"/>
        <v>13.725490196078432</v>
      </c>
      <c r="F29" s="26">
        <f t="shared" si="1"/>
        <v>73.68421052631578</v>
      </c>
      <c r="G29" s="28">
        <v>11.2</v>
      </c>
      <c r="H29" s="26" t="s">
        <v>133</v>
      </c>
      <c r="I29" s="28">
        <v>1.6</v>
      </c>
    </row>
    <row r="30" spans="1:9" ht="25.5">
      <c r="A30" s="59" t="s">
        <v>97</v>
      </c>
      <c r="B30" s="28">
        <v>50</v>
      </c>
      <c r="C30" s="28">
        <v>10</v>
      </c>
      <c r="D30" s="28">
        <v>15</v>
      </c>
      <c r="E30" s="26">
        <f t="shared" si="0"/>
        <v>30</v>
      </c>
      <c r="F30" s="26">
        <f t="shared" si="1"/>
        <v>150</v>
      </c>
      <c r="G30" s="28">
        <v>85</v>
      </c>
      <c r="H30" s="26" t="s">
        <v>133</v>
      </c>
      <c r="I30" s="28">
        <v>15</v>
      </c>
    </row>
    <row r="31" spans="1:9" ht="25.5">
      <c r="A31" s="63" t="s">
        <v>11</v>
      </c>
      <c r="B31" s="35">
        <f>$32:$32+$33:$33</f>
        <v>0</v>
      </c>
      <c r="C31" s="35">
        <f>C32+C33</f>
        <v>0</v>
      </c>
      <c r="D31" s="35">
        <f>D32+D33</f>
        <v>0.14</v>
      </c>
      <c r="E31" s="26" t="s">
        <v>133</v>
      </c>
      <c r="F31" s="26" t="e">
        <f t="shared" si="1"/>
        <v>#DIV/0!</v>
      </c>
      <c r="G31" s="35">
        <f>G32+G33</f>
        <v>0.1</v>
      </c>
      <c r="H31" s="26" t="s">
        <v>133</v>
      </c>
      <c r="I31" s="35">
        <f>I32+I33</f>
        <v>0</v>
      </c>
    </row>
    <row r="32" spans="1:9" ht="25.5">
      <c r="A32" s="59" t="s">
        <v>157</v>
      </c>
      <c r="B32" s="28">
        <v>0</v>
      </c>
      <c r="C32" s="28">
        <v>0</v>
      </c>
      <c r="D32" s="28">
        <v>0.14</v>
      </c>
      <c r="E32" s="26" t="s">
        <v>134</v>
      </c>
      <c r="F32" s="26" t="e">
        <f t="shared" si="1"/>
        <v>#DIV/0!</v>
      </c>
      <c r="G32" s="28">
        <v>0.1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</v>
      </c>
      <c r="E33" s="26" t="s">
        <v>134</v>
      </c>
      <c r="F33" s="26" t="e">
        <f t="shared" si="1"/>
        <v>#DIV/0!</v>
      </c>
      <c r="G33" s="28">
        <v>0</v>
      </c>
      <c r="H33" s="26" t="s">
        <v>133</v>
      </c>
      <c r="I33" s="28">
        <v>0</v>
      </c>
    </row>
    <row r="34" spans="1:9" ht="38.25">
      <c r="A34" s="63" t="s">
        <v>12</v>
      </c>
      <c r="B34" s="35">
        <f>B35+B37+B38+B39+B40+B41+B36</f>
        <v>40711.88</v>
      </c>
      <c r="C34" s="35">
        <f>C35+C37+C38+C39+C40+C41+C36</f>
        <v>13017.84</v>
      </c>
      <c r="D34" s="35">
        <f>D35+D37+D38+D39+D40+D41+D36</f>
        <v>13569.48</v>
      </c>
      <c r="E34" s="26">
        <f>$D:$D/$B:$B*100</f>
        <v>33.33051679264136</v>
      </c>
      <c r="F34" s="26">
        <f t="shared" si="1"/>
        <v>104.23756936634649</v>
      </c>
      <c r="G34" s="35">
        <f>G35+G37+G38+G39+G40+G41+G36</f>
        <v>11426.130000000001</v>
      </c>
      <c r="H34" s="26">
        <f>$D:$D/$G:$G*100</f>
        <v>118.75831974605573</v>
      </c>
      <c r="I34" s="35">
        <f>I35+I37+I38+I39+I40+I41+I36</f>
        <v>5680.549999999999</v>
      </c>
    </row>
    <row r="35" spans="1:9" ht="76.5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84" customHeight="1">
      <c r="A36" s="59" t="s">
        <v>158</v>
      </c>
      <c r="B36" s="28">
        <v>23483</v>
      </c>
      <c r="C36" s="28">
        <v>6500</v>
      </c>
      <c r="D36" s="28">
        <v>7490.79</v>
      </c>
      <c r="E36" s="26">
        <f>$D:$D/$B:$B*100</f>
        <v>31.898777839287995</v>
      </c>
      <c r="F36" s="26">
        <f>$D:$D/$C:$C*100</f>
        <v>115.24292307692308</v>
      </c>
      <c r="G36" s="28">
        <v>6687.31</v>
      </c>
      <c r="H36" s="29"/>
      <c r="I36" s="28">
        <v>3720.5</v>
      </c>
    </row>
    <row r="37" spans="1:9" ht="81.75" customHeight="1">
      <c r="A37" s="59" t="s">
        <v>159</v>
      </c>
      <c r="B37" s="28">
        <v>0</v>
      </c>
      <c r="C37" s="28">
        <v>0</v>
      </c>
      <c r="D37" s="28">
        <v>0</v>
      </c>
      <c r="E37" s="26">
        <v>0</v>
      </c>
      <c r="F37" s="26">
        <v>0</v>
      </c>
      <c r="G37" s="28">
        <v>0</v>
      </c>
      <c r="H37" s="29"/>
      <c r="I37" s="28">
        <v>0</v>
      </c>
    </row>
    <row r="38" spans="1:9" ht="76.5">
      <c r="A38" s="59" t="s">
        <v>160</v>
      </c>
      <c r="B38" s="28">
        <v>0</v>
      </c>
      <c r="C38" s="28">
        <v>0</v>
      </c>
      <c r="D38" s="28">
        <v>93.5</v>
      </c>
      <c r="E38" s="26" t="s">
        <v>134</v>
      </c>
      <c r="F38" s="26">
        <v>0</v>
      </c>
      <c r="G38" s="28">
        <v>20.15</v>
      </c>
      <c r="H38" s="29"/>
      <c r="I38" s="28">
        <v>30.57</v>
      </c>
    </row>
    <row r="39" spans="1:9" ht="38.25">
      <c r="A39" s="59" t="s">
        <v>161</v>
      </c>
      <c r="B39" s="28">
        <v>13501.3</v>
      </c>
      <c r="C39" s="28">
        <v>4500.44</v>
      </c>
      <c r="D39" s="28">
        <v>5060.93</v>
      </c>
      <c r="E39" s="26">
        <f aca="true" t="shared" si="3" ref="E39:E44">$D:$D/$B:$B*100</f>
        <v>37.48476072674484</v>
      </c>
      <c r="F39" s="26">
        <f aca="true" t="shared" si="4" ref="F39:F44">$D:$D/$C:$C*100</f>
        <v>112.45411559758602</v>
      </c>
      <c r="G39" s="28">
        <v>3825.02</v>
      </c>
      <c r="H39" s="29"/>
      <c r="I39" s="28">
        <v>1511.11</v>
      </c>
    </row>
    <row r="40" spans="1:9" ht="51">
      <c r="A40" s="59" t="s">
        <v>162</v>
      </c>
      <c r="B40" s="28">
        <v>1025</v>
      </c>
      <c r="C40" s="28">
        <v>1025</v>
      </c>
      <c r="D40" s="28">
        <v>88.59</v>
      </c>
      <c r="E40" s="26">
        <f t="shared" si="3"/>
        <v>8.642926829268294</v>
      </c>
      <c r="F40" s="26">
        <f t="shared" si="4"/>
        <v>8.642926829268294</v>
      </c>
      <c r="G40" s="28">
        <v>74.33</v>
      </c>
      <c r="H40" s="29"/>
      <c r="I40" s="28">
        <v>88.59</v>
      </c>
    </row>
    <row r="41" spans="1:9" ht="76.5">
      <c r="A41" s="64" t="s">
        <v>163</v>
      </c>
      <c r="B41" s="28">
        <v>2702.58</v>
      </c>
      <c r="C41" s="28">
        <v>992.4</v>
      </c>
      <c r="D41" s="28">
        <v>835.67</v>
      </c>
      <c r="E41" s="26">
        <f t="shared" si="3"/>
        <v>30.921193822199527</v>
      </c>
      <c r="F41" s="26">
        <f t="shared" si="4"/>
        <v>84.20697299476018</v>
      </c>
      <c r="G41" s="28">
        <v>819.32</v>
      </c>
      <c r="H41" s="29"/>
      <c r="I41" s="28">
        <v>329.78</v>
      </c>
    </row>
    <row r="42" spans="1:9" ht="25.5">
      <c r="A42" s="56" t="s">
        <v>13</v>
      </c>
      <c r="B42" s="27">
        <v>643.1</v>
      </c>
      <c r="C42" s="27">
        <v>231.71</v>
      </c>
      <c r="D42" s="27">
        <v>307.75</v>
      </c>
      <c r="E42" s="26">
        <f t="shared" si="3"/>
        <v>47.8541439900482</v>
      </c>
      <c r="F42" s="26">
        <f t="shared" si="4"/>
        <v>132.81688317293168</v>
      </c>
      <c r="G42" s="27">
        <v>212.18</v>
      </c>
      <c r="H42" s="26">
        <f aca="true" t="shared" si="5" ref="H42:H51">$D:$D/$G:$G*100</f>
        <v>145.04194551795644</v>
      </c>
      <c r="I42" s="27">
        <v>73.61</v>
      </c>
    </row>
    <row r="43" spans="1:9" ht="25.5">
      <c r="A43" s="56" t="s">
        <v>108</v>
      </c>
      <c r="B43" s="27">
        <v>4770.21</v>
      </c>
      <c r="C43" s="27">
        <v>523.74</v>
      </c>
      <c r="D43" s="27">
        <v>757.96</v>
      </c>
      <c r="E43" s="26">
        <f t="shared" si="3"/>
        <v>15.889447215112124</v>
      </c>
      <c r="F43" s="26">
        <f t="shared" si="4"/>
        <v>144.72066292435179</v>
      </c>
      <c r="G43" s="27">
        <v>361.62</v>
      </c>
      <c r="H43" s="26">
        <f t="shared" si="5"/>
        <v>209.60123886953156</v>
      </c>
      <c r="I43" s="27">
        <v>290.24</v>
      </c>
    </row>
    <row r="44" spans="1:9" ht="25.5">
      <c r="A44" s="63" t="s">
        <v>14</v>
      </c>
      <c r="B44" s="35">
        <f>B45+B46+B47</f>
        <v>7560.18</v>
      </c>
      <c r="C44" s="35">
        <f>C45+C46+C47</f>
        <v>370</v>
      </c>
      <c r="D44" s="35">
        <f>D45+D46+D47</f>
        <v>907.4100000000001</v>
      </c>
      <c r="E44" s="26">
        <f t="shared" si="3"/>
        <v>12.002492004158631</v>
      </c>
      <c r="F44" s="26">
        <f t="shared" si="4"/>
        <v>245.24594594594595</v>
      </c>
      <c r="G44" s="35">
        <f>G45+G46+G47</f>
        <v>2829.8399999999997</v>
      </c>
      <c r="H44" s="26">
        <f t="shared" si="5"/>
        <v>32.065770502925965</v>
      </c>
      <c r="I44" s="35">
        <f>I45+I46+I47</f>
        <v>171.16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19.41</v>
      </c>
      <c r="H45" s="26">
        <f t="shared" si="5"/>
        <v>0</v>
      </c>
      <c r="I45" s="28">
        <v>0</v>
      </c>
    </row>
    <row r="46" spans="1:9" ht="76.5">
      <c r="A46" s="59" t="s">
        <v>106</v>
      </c>
      <c r="B46" s="28">
        <v>5000</v>
      </c>
      <c r="C46" s="28">
        <v>0</v>
      </c>
      <c r="D46" s="28">
        <v>50.31</v>
      </c>
      <c r="E46" s="26" t="s">
        <v>134</v>
      </c>
      <c r="F46" s="26">
        <v>0</v>
      </c>
      <c r="G46" s="28">
        <v>717.54</v>
      </c>
      <c r="H46" s="26">
        <f t="shared" si="5"/>
        <v>7.0114558073417514</v>
      </c>
      <c r="I46" s="28">
        <v>12.54</v>
      </c>
    </row>
    <row r="47" spans="1:9" ht="12.75">
      <c r="A47" s="64" t="s">
        <v>104</v>
      </c>
      <c r="B47" s="28">
        <v>2560.18</v>
      </c>
      <c r="C47" s="28">
        <v>370</v>
      </c>
      <c r="D47" s="28">
        <v>857.1</v>
      </c>
      <c r="E47" s="26">
        <f aca="true" t="shared" si="6" ref="E47:E52">$D:$D/$B:$B*100</f>
        <v>33.478114820051715</v>
      </c>
      <c r="F47" s="26">
        <f aca="true" t="shared" si="7" ref="F47:F52">$D:$D/$C:$C*100</f>
        <v>231.64864864864865</v>
      </c>
      <c r="G47" s="28">
        <v>2092.89</v>
      </c>
      <c r="H47" s="26">
        <f t="shared" si="5"/>
        <v>40.95294067055603</v>
      </c>
      <c r="I47" s="28">
        <v>158.62</v>
      </c>
    </row>
    <row r="48" spans="1:9" ht="12.75">
      <c r="A48" s="56" t="s">
        <v>15</v>
      </c>
      <c r="B48" s="35">
        <f>B49+B50+B51+B54+B55+B56+B58+B60+B61+B63+B64+B52+B53+B62+B57</f>
        <v>10329.960000000001</v>
      </c>
      <c r="C48" s="35">
        <f>C49+C50+C51+C54+C55+C56+C58+C60+C61+C63+C64+C52+C53+C62+C57</f>
        <v>4192.6</v>
      </c>
      <c r="D48" s="35">
        <f>D49+D50+D51+D54+D55+D56+D58+D60+D61+D63+D64+D52+D53+D62+D57</f>
        <v>3919.9500000000003</v>
      </c>
      <c r="E48" s="26">
        <f t="shared" si="6"/>
        <v>37.947387986013496</v>
      </c>
      <c r="F48" s="26">
        <f t="shared" si="7"/>
        <v>93.49687544721652</v>
      </c>
      <c r="G48" s="35">
        <f>G49+G50+G51+G54+G55+G56+G58+G60+G61+G63+G64+G52+G53+G62+G57</f>
        <v>4141.0599999999995</v>
      </c>
      <c r="H48" s="26">
        <f t="shared" si="5"/>
        <v>94.66054585057934</v>
      </c>
      <c r="I48" s="35">
        <f>I49+I50+I51+I54+I55+I56+I58+I60+I61+I63+I64+I52+I53+I62+I57</f>
        <v>958.83</v>
      </c>
    </row>
    <row r="49" spans="1:9" ht="25.5">
      <c r="A49" s="59" t="s">
        <v>16</v>
      </c>
      <c r="B49" s="28">
        <v>214</v>
      </c>
      <c r="C49" s="28">
        <v>71</v>
      </c>
      <c r="D49" s="28">
        <v>91.99</v>
      </c>
      <c r="E49" s="26">
        <f t="shared" si="6"/>
        <v>42.98598130841121</v>
      </c>
      <c r="F49" s="26">
        <f t="shared" si="7"/>
        <v>129.56338028169014</v>
      </c>
      <c r="G49" s="28">
        <v>71.66</v>
      </c>
      <c r="H49" s="26">
        <f t="shared" si="5"/>
        <v>128.37008093776166</v>
      </c>
      <c r="I49" s="28">
        <v>21.62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219.63</v>
      </c>
      <c r="E50" s="26">
        <f t="shared" si="6"/>
        <v>91.5125</v>
      </c>
      <c r="F50" s="26">
        <f t="shared" si="7"/>
        <v>366.05</v>
      </c>
      <c r="G50" s="28">
        <v>34</v>
      </c>
      <c r="H50" s="26">
        <f t="shared" si="5"/>
        <v>645.9705882352941</v>
      </c>
      <c r="I50" s="28">
        <v>82.5</v>
      </c>
    </row>
    <row r="51" spans="1:9" ht="63.75">
      <c r="A51" s="59" t="s">
        <v>116</v>
      </c>
      <c r="B51" s="28">
        <v>600</v>
      </c>
      <c r="C51" s="28">
        <v>257.9</v>
      </c>
      <c r="D51" s="28">
        <v>161.38</v>
      </c>
      <c r="E51" s="26">
        <f t="shared" si="6"/>
        <v>26.896666666666665</v>
      </c>
      <c r="F51" s="26">
        <f t="shared" si="7"/>
        <v>62.57464133385034</v>
      </c>
      <c r="G51" s="28">
        <v>231.21</v>
      </c>
      <c r="H51" s="26">
        <f t="shared" si="5"/>
        <v>69.7980191168202</v>
      </c>
      <c r="I51" s="28">
        <v>6.85</v>
      </c>
    </row>
    <row r="52" spans="1:9" ht="38.25">
      <c r="A52" s="59" t="s">
        <v>135</v>
      </c>
      <c r="B52" s="28">
        <v>1.6</v>
      </c>
      <c r="C52" s="28">
        <v>0.8</v>
      </c>
      <c r="D52" s="28">
        <v>0</v>
      </c>
      <c r="E52" s="26">
        <f t="shared" si="6"/>
        <v>0</v>
      </c>
      <c r="F52" s="26">
        <f t="shared" si="7"/>
        <v>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0</v>
      </c>
      <c r="C53" s="28">
        <v>0</v>
      </c>
      <c r="D53" s="28">
        <v>9.4</v>
      </c>
      <c r="E53" s="26" t="s">
        <v>134</v>
      </c>
      <c r="F53" s="26">
        <v>0</v>
      </c>
      <c r="G53" s="28">
        <v>0</v>
      </c>
      <c r="H53" s="26">
        <v>0</v>
      </c>
      <c r="I53" s="28">
        <v>9.4</v>
      </c>
    </row>
    <row r="54" spans="1:9" ht="38.25">
      <c r="A54" s="59" t="s">
        <v>17</v>
      </c>
      <c r="B54" s="28">
        <v>1800</v>
      </c>
      <c r="C54" s="28">
        <v>1211.6</v>
      </c>
      <c r="D54" s="28">
        <v>435.54</v>
      </c>
      <c r="E54" s="26">
        <f>$D:$D/$B:$B*100</f>
        <v>24.19666666666667</v>
      </c>
      <c r="F54" s="26">
        <f>$D:$D/$C:$C*100</f>
        <v>35.94750742819413</v>
      </c>
      <c r="G54" s="28">
        <v>1210.48</v>
      </c>
      <c r="H54" s="26">
        <f>$D:$D/$G:$G*100</f>
        <v>35.9807679598176</v>
      </c>
      <c r="I54" s="28">
        <v>272.54</v>
      </c>
    </row>
    <row r="55" spans="1:9" ht="29.25" customHeight="1">
      <c r="A55" s="59" t="s">
        <v>18</v>
      </c>
      <c r="B55" s="28">
        <v>3620</v>
      </c>
      <c r="C55" s="28">
        <v>795.2</v>
      </c>
      <c r="D55" s="28">
        <v>1930</v>
      </c>
      <c r="E55" s="26">
        <f>$D:$D/$B:$B*100</f>
        <v>53.31491712707182</v>
      </c>
      <c r="F55" s="26">
        <f>$D:$D/$C:$C*100</f>
        <v>242.70623742454725</v>
      </c>
      <c r="G55" s="28">
        <v>889.55</v>
      </c>
      <c r="H55" s="26">
        <f>$D:$D/$G:$G*100</f>
        <v>216.96363329773482</v>
      </c>
      <c r="I55" s="28">
        <v>428.5</v>
      </c>
    </row>
    <row r="56" spans="1:9" ht="38.25" customHeight="1">
      <c r="A56" s="59" t="s">
        <v>19</v>
      </c>
      <c r="B56" s="28">
        <v>30</v>
      </c>
      <c r="C56" s="28">
        <v>5</v>
      </c>
      <c r="D56" s="28">
        <v>0.25</v>
      </c>
      <c r="E56" s="26">
        <f>$D:$D/$B:$B*100</f>
        <v>0.8333333333333334</v>
      </c>
      <c r="F56" s="26">
        <f>$D:$D/$C:$C*100</f>
        <v>5</v>
      </c>
      <c r="G56" s="28">
        <v>5</v>
      </c>
      <c r="H56" s="26">
        <f>$D:$D/$G:$G*100</f>
        <v>5</v>
      </c>
      <c r="I56" s="28">
        <v>0</v>
      </c>
    </row>
    <row r="57" spans="1:9" ht="43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0.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42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>
        <v>0</v>
      </c>
      <c r="H59" s="26" t="s">
        <v>134</v>
      </c>
      <c r="I59" s="28">
        <v>0</v>
      </c>
    </row>
    <row r="60" spans="1:9" ht="63.75">
      <c r="A60" s="59" t="s">
        <v>107</v>
      </c>
      <c r="B60" s="28">
        <v>14.38</v>
      </c>
      <c r="C60" s="28">
        <v>5</v>
      </c>
      <c r="D60" s="28">
        <v>1.86</v>
      </c>
      <c r="E60" s="26">
        <f>$D:$D/$B:$B*100</f>
        <v>12.934631432545201</v>
      </c>
      <c r="F60" s="26">
        <f>$D:$D/$C:$C*100</f>
        <v>37.2</v>
      </c>
      <c r="G60" s="28">
        <v>0.51</v>
      </c>
      <c r="H60" s="26">
        <f>$D:$D/$G:$G*100</f>
        <v>364.70588235294116</v>
      </c>
      <c r="I60" s="28">
        <v>0</v>
      </c>
    </row>
    <row r="61" spans="1:9" ht="76.5">
      <c r="A61" s="59" t="s">
        <v>164</v>
      </c>
      <c r="B61" s="28">
        <v>1501.78</v>
      </c>
      <c r="C61" s="28">
        <v>850.5</v>
      </c>
      <c r="D61" s="28">
        <v>145.82</v>
      </c>
      <c r="E61" s="26">
        <f>$D:$D/$B:$B*100</f>
        <v>9.709811024251222</v>
      </c>
      <c r="F61" s="26">
        <f>$D:$D/$C:$C*100</f>
        <v>17.145208700764254</v>
      </c>
      <c r="G61" s="28">
        <v>774.2</v>
      </c>
      <c r="H61" s="26">
        <f>$D:$D/$G:$G*100</f>
        <v>18.834926375613534</v>
      </c>
      <c r="I61" s="28">
        <v>49.71</v>
      </c>
    </row>
    <row r="62" spans="1:9" ht="76.5">
      <c r="A62" s="59" t="s">
        <v>138</v>
      </c>
      <c r="B62" s="28">
        <v>0</v>
      </c>
      <c r="C62" s="28">
        <v>0</v>
      </c>
      <c r="D62" s="28">
        <v>501.2</v>
      </c>
      <c r="E62" s="26" t="s">
        <v>134</v>
      </c>
      <c r="F62" s="26">
        <v>0</v>
      </c>
      <c r="G62" s="28">
        <v>0</v>
      </c>
      <c r="H62" s="26" t="s">
        <v>134</v>
      </c>
      <c r="I62" s="28">
        <v>0</v>
      </c>
    </row>
    <row r="63" spans="1:9" ht="54" customHeight="1">
      <c r="A63" s="59" t="s">
        <v>86</v>
      </c>
      <c r="B63" s="28">
        <v>50</v>
      </c>
      <c r="C63" s="28">
        <v>18</v>
      </c>
      <c r="D63" s="28">
        <v>22.38</v>
      </c>
      <c r="E63" s="26">
        <f>$D:$D/$B:$B*100</f>
        <v>44.76</v>
      </c>
      <c r="F63" s="26">
        <f>$D:$D/$C:$C*100</f>
        <v>124.33333333333331</v>
      </c>
      <c r="G63" s="28">
        <v>18.27</v>
      </c>
      <c r="H63" s="26">
        <f aca="true" t="shared" si="8" ref="H63:H71">$D:$D/$G:$G*100</f>
        <v>122.49589490968802</v>
      </c>
      <c r="I63" s="28">
        <v>5.74</v>
      </c>
    </row>
    <row r="64" spans="1:9" ht="38.25">
      <c r="A64" s="59" t="s">
        <v>21</v>
      </c>
      <c r="B64" s="28">
        <v>2157</v>
      </c>
      <c r="C64" s="28">
        <v>837.6</v>
      </c>
      <c r="D64" s="28">
        <v>400.5</v>
      </c>
      <c r="E64" s="26">
        <f>$D:$D/$B:$B*100</f>
        <v>18.567454798331013</v>
      </c>
      <c r="F64" s="26">
        <f>$D:$D/$C:$C*100</f>
        <v>47.815186246418335</v>
      </c>
      <c r="G64" s="28">
        <v>836.18</v>
      </c>
      <c r="H64" s="26">
        <f t="shared" si="8"/>
        <v>47.8963859456098</v>
      </c>
      <c r="I64" s="28">
        <v>81.97</v>
      </c>
    </row>
    <row r="65" spans="1:9" ht="12.75">
      <c r="A65" s="55" t="s">
        <v>22</v>
      </c>
      <c r="B65" s="27">
        <v>0</v>
      </c>
      <c r="C65" s="27">
        <v>0</v>
      </c>
      <c r="D65" s="27">
        <v>52.77</v>
      </c>
      <c r="E65" s="26" t="s">
        <v>134</v>
      </c>
      <c r="F65" s="26">
        <v>0</v>
      </c>
      <c r="G65" s="27">
        <v>97.03</v>
      </c>
      <c r="H65" s="26">
        <f t="shared" si="8"/>
        <v>54.385241677831594</v>
      </c>
      <c r="I65" s="27">
        <v>2.23</v>
      </c>
    </row>
    <row r="66" spans="1:9" ht="12.75">
      <c r="A66" s="63" t="s">
        <v>23</v>
      </c>
      <c r="B66" s="35">
        <f>B8+B15+B20+B24+B27+B31+B34+B42+B43+B44+B65+B48</f>
        <v>423482.45</v>
      </c>
      <c r="C66" s="35">
        <f>C8+C15+C20+C24+C27+C31+C34+C42+C43+C44+C65+C48</f>
        <v>123947.13000000002</v>
      </c>
      <c r="D66" s="35">
        <f>D8+D15+D20+D24+D27+D31+D34+D42+D43+D44+D65+D48</f>
        <v>127086.62000000001</v>
      </c>
      <c r="E66" s="26">
        <f aca="true" t="shared" si="9" ref="E66:E72">$D:$D/$B:$B*100</f>
        <v>30.00989061057902</v>
      </c>
      <c r="F66" s="26">
        <f aca="true" t="shared" si="10" ref="F66:F72">$D:$D/$C:$C*100</f>
        <v>102.53292674061916</v>
      </c>
      <c r="G66" s="35">
        <f>G8+G15+G20+G24+G27+G31+G34+G42+G43+G44+G65+G48</f>
        <v>120788.38</v>
      </c>
      <c r="H66" s="26">
        <f t="shared" si="8"/>
        <v>105.21427640638943</v>
      </c>
      <c r="I66" s="35">
        <f>I8+I15+I20+I24+I27+I31+I34+I42+I43+I44+I65+I48</f>
        <v>42224.69</v>
      </c>
    </row>
    <row r="67" spans="1:9" ht="12.75" customHeight="1" hidden="1">
      <c r="A67" s="63" t="s">
        <v>24</v>
      </c>
      <c r="B67" s="35">
        <f>B68+B74+B73</f>
        <v>1683837.68</v>
      </c>
      <c r="C67" s="35">
        <f>C68+C74+C73</f>
        <v>479860.42999999993</v>
      </c>
      <c r="D67" s="35">
        <f>D68+D74+D73</f>
        <v>479824.47000000003</v>
      </c>
      <c r="E67" s="26">
        <f t="shared" si="9"/>
        <v>28.495886254309266</v>
      </c>
      <c r="F67" s="26">
        <f t="shared" si="10"/>
        <v>99.99250615434161</v>
      </c>
      <c r="G67" s="35">
        <f>G68+G74+G73</f>
        <v>451852.12</v>
      </c>
      <c r="H67" s="26">
        <f t="shared" si="8"/>
        <v>106.1905983754154</v>
      </c>
      <c r="I67" s="35">
        <f>I68+I74+I73</f>
        <v>166076.5</v>
      </c>
    </row>
    <row r="68" spans="1:9" ht="24.75" customHeight="1" hidden="1">
      <c r="A68" s="63" t="s">
        <v>25</v>
      </c>
      <c r="B68" s="35">
        <f>B69+B70+B72+B71</f>
        <v>1684692.71</v>
      </c>
      <c r="C68" s="35">
        <f>C69+C70+C72+C71</f>
        <v>480715.45999999996</v>
      </c>
      <c r="D68" s="35">
        <f>D69+D70+D72+D71</f>
        <v>480686.55000000005</v>
      </c>
      <c r="E68" s="26">
        <f t="shared" si="9"/>
        <v>28.53259512234727</v>
      </c>
      <c r="F68" s="26">
        <f t="shared" si="10"/>
        <v>99.99398604738032</v>
      </c>
      <c r="G68" s="35">
        <f>G69+G70+G72+G71</f>
        <v>454886.42</v>
      </c>
      <c r="H68" s="26">
        <f t="shared" si="8"/>
        <v>105.67177406615042</v>
      </c>
      <c r="I68" s="35">
        <f>I69+I70+I72+I71</f>
        <v>166083.55</v>
      </c>
    </row>
    <row r="69" spans="1:9" ht="12.75" customHeight="1" hidden="1">
      <c r="A69" s="59" t="s">
        <v>130</v>
      </c>
      <c r="B69" s="28">
        <v>363513.7</v>
      </c>
      <c r="C69" s="28">
        <v>149600.69999999998</v>
      </c>
      <c r="D69" s="28">
        <v>149600.68</v>
      </c>
      <c r="E69" s="26">
        <f t="shared" si="9"/>
        <v>41.15406929642542</v>
      </c>
      <c r="F69" s="26">
        <f t="shared" si="10"/>
        <v>99.99998663107861</v>
      </c>
      <c r="G69" s="28">
        <v>158070</v>
      </c>
      <c r="H69" s="26">
        <f t="shared" si="8"/>
        <v>94.64204466375656</v>
      </c>
      <c r="I69" s="28">
        <v>51609.1</v>
      </c>
    </row>
    <row r="70" spans="1:9" ht="12.75" customHeight="1" hidden="1">
      <c r="A70" s="59" t="s">
        <v>131</v>
      </c>
      <c r="B70" s="28">
        <v>340452.21</v>
      </c>
      <c r="C70" s="28">
        <v>39384</v>
      </c>
      <c r="D70" s="28">
        <v>39384</v>
      </c>
      <c r="E70" s="26">
        <f t="shared" si="9"/>
        <v>11.568143440748996</v>
      </c>
      <c r="F70" s="26">
        <f t="shared" si="10"/>
        <v>100</v>
      </c>
      <c r="G70" s="28">
        <v>22044.3</v>
      </c>
      <c r="H70" s="26">
        <f t="shared" si="8"/>
        <v>178.65842870946233</v>
      </c>
      <c r="I70" s="28">
        <v>8108.3</v>
      </c>
    </row>
    <row r="71" spans="1:9" ht="12.75">
      <c r="A71" s="59" t="s">
        <v>132</v>
      </c>
      <c r="B71" s="28">
        <v>979142.23</v>
      </c>
      <c r="C71" s="28">
        <v>290146.19</v>
      </c>
      <c r="D71" s="28">
        <v>290117.29000000004</v>
      </c>
      <c r="E71" s="26">
        <f t="shared" si="9"/>
        <v>29.629739287212647</v>
      </c>
      <c r="F71" s="26">
        <f t="shared" si="10"/>
        <v>99.99003950387907</v>
      </c>
      <c r="G71" s="28">
        <v>274772.12</v>
      </c>
      <c r="H71" s="26">
        <f t="shared" si="8"/>
        <v>105.58468959660101</v>
      </c>
      <c r="I71" s="28">
        <v>106366.15</v>
      </c>
    </row>
    <row r="72" spans="1:9" ht="12.75">
      <c r="A72" s="2" t="s">
        <v>165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2.75">
      <c r="A73" s="63" t="s">
        <v>139</v>
      </c>
      <c r="B73" s="28"/>
      <c r="C73" s="28"/>
      <c r="D73" s="28"/>
      <c r="E73" s="26" t="s">
        <v>134</v>
      </c>
      <c r="F73" s="26">
        <v>0</v>
      </c>
      <c r="G73" s="27"/>
      <c r="H73" s="26" t="s">
        <v>134</v>
      </c>
      <c r="I73" s="28"/>
    </row>
    <row r="74" spans="1:9" ht="25.5">
      <c r="A74" s="63" t="s">
        <v>27</v>
      </c>
      <c r="B74" s="28">
        <v>-855.03</v>
      </c>
      <c r="C74" s="28">
        <v>-855.03</v>
      </c>
      <c r="D74" s="27">
        <v>-862.08</v>
      </c>
      <c r="E74" s="26" t="s">
        <v>134</v>
      </c>
      <c r="F74" s="26">
        <f>$D:$D/$C:$C*100</f>
        <v>100.82453247254483</v>
      </c>
      <c r="G74" s="27">
        <v>-3034.3</v>
      </c>
      <c r="H74" s="26">
        <f>$D:$D/$G:$G*100</f>
        <v>28.411165672478</v>
      </c>
      <c r="I74" s="27">
        <v>-7.05</v>
      </c>
    </row>
    <row r="75" spans="1:9" ht="12.75">
      <c r="A75" s="55" t="s">
        <v>26</v>
      </c>
      <c r="B75" s="35">
        <f>B67+B66</f>
        <v>2107320.13</v>
      </c>
      <c r="C75" s="35">
        <f>C67+C66</f>
        <v>603807.5599999999</v>
      </c>
      <c r="D75" s="35">
        <f>D67+D66</f>
        <v>606911.0900000001</v>
      </c>
      <c r="E75" s="26">
        <f>$D:$D/$B:$B*100</f>
        <v>28.800137262486082</v>
      </c>
      <c r="F75" s="26">
        <f>$D:$D/$C:$C*100</f>
        <v>100.51399323320831</v>
      </c>
      <c r="G75" s="35">
        <f>G67+G66</f>
        <v>572640.5</v>
      </c>
      <c r="H75" s="26">
        <f>$D:$D/$G:$G*100</f>
        <v>105.9846605330919</v>
      </c>
      <c r="I75" s="35">
        <f>I67+I66</f>
        <v>208301.19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99170</v>
      </c>
      <c r="C77" s="35">
        <f>C78+C79+C80+C81+C82+C83+C84+C85</f>
        <v>37981.399999999994</v>
      </c>
      <c r="D77" s="35">
        <f>D78+D79+D80+D81+D82+D83+D84+D85</f>
        <v>31152.6</v>
      </c>
      <c r="E77" s="26">
        <f>$D:$D/$B:$B*100</f>
        <v>31.413330644348086</v>
      </c>
      <c r="F77" s="26">
        <f>$D:$D/$C:$C*100</f>
        <v>82.02067327691977</v>
      </c>
      <c r="G77" s="35">
        <v>22999.7</v>
      </c>
      <c r="H77" s="26">
        <f>$D:$D/$G:$G*100</f>
        <v>135.44785366765652</v>
      </c>
      <c r="I77" s="35">
        <f>I78+I79+I80+I81+I82+I83+I84+I85</f>
        <v>10480.900000000001</v>
      </c>
    </row>
    <row r="78" spans="1:9" ht="14.25" customHeight="1">
      <c r="A78" s="8" t="s">
        <v>30</v>
      </c>
      <c r="B78" s="36">
        <v>1914.8</v>
      </c>
      <c r="C78" s="36">
        <v>428.8</v>
      </c>
      <c r="D78" s="36">
        <v>134.4</v>
      </c>
      <c r="E78" s="29">
        <f>$D:$D/$B:$B*100</f>
        <v>7.019009818257782</v>
      </c>
      <c r="F78" s="29">
        <f>$D:$D/$C:$C*100</f>
        <v>31.343283582089555</v>
      </c>
      <c r="G78" s="36">
        <v>385.5</v>
      </c>
      <c r="H78" s="29">
        <f>$D:$D/$G:$G*100</f>
        <v>34.86381322957199</v>
      </c>
      <c r="I78" s="36">
        <f>D78-март!D78</f>
        <v>134.4</v>
      </c>
    </row>
    <row r="79" spans="1:9" ht="12.75">
      <c r="A79" s="8" t="s">
        <v>31</v>
      </c>
      <c r="B79" s="36">
        <v>5111.8</v>
      </c>
      <c r="C79" s="36">
        <v>1596.3</v>
      </c>
      <c r="D79" s="36">
        <v>1441.2</v>
      </c>
      <c r="E79" s="29">
        <f>$D:$D/$B:$B*100</f>
        <v>28.193591298564108</v>
      </c>
      <c r="F79" s="29">
        <f>$D:$D/$C:$C*100</f>
        <v>90.28378124412704</v>
      </c>
      <c r="G79" s="36">
        <v>1349.5</v>
      </c>
      <c r="H79" s="29">
        <f>$D:$D/$G:$G*100</f>
        <v>106.79510929974066</v>
      </c>
      <c r="I79" s="36">
        <f>D79-март!D79</f>
        <v>258.29999999999995</v>
      </c>
    </row>
    <row r="80" spans="1:9" ht="25.5">
      <c r="A80" s="8" t="s">
        <v>32</v>
      </c>
      <c r="B80" s="36">
        <v>41478.3</v>
      </c>
      <c r="C80" s="36">
        <v>14862.5</v>
      </c>
      <c r="D80" s="36">
        <v>10878.5</v>
      </c>
      <c r="E80" s="29">
        <f>$D:$D/$B:$B*100</f>
        <v>26.226966871834183</v>
      </c>
      <c r="F80" s="29">
        <f>$D:$D/$C:$C*100</f>
        <v>73.19428090832632</v>
      </c>
      <c r="G80" s="36">
        <v>8940.6</v>
      </c>
      <c r="H80" s="29">
        <f>$D:$D/$G:$G*100</f>
        <v>121.67527906404491</v>
      </c>
      <c r="I80" s="36">
        <f>D80-март!D80</f>
        <v>2861.6000000000004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28">
        <v>0</v>
      </c>
      <c r="H81" s="29">
        <v>0</v>
      </c>
      <c r="I81" s="36">
        <f>D81-март!D81</f>
        <v>0</v>
      </c>
    </row>
    <row r="82" spans="1:9" ht="25.5">
      <c r="A82" s="1" t="s">
        <v>33</v>
      </c>
      <c r="B82" s="28">
        <v>11810.4</v>
      </c>
      <c r="C82" s="28">
        <v>4150</v>
      </c>
      <c r="D82" s="28">
        <v>3699.9</v>
      </c>
      <c r="E82" s="29">
        <f>$D:$D/$B:$B*100</f>
        <v>31.327474090631984</v>
      </c>
      <c r="F82" s="29">
        <v>0</v>
      </c>
      <c r="G82" s="36">
        <v>3070.4</v>
      </c>
      <c r="H82" s="29">
        <f>$D:$D/$G:$G*100</f>
        <v>120.50221469515373</v>
      </c>
      <c r="I82" s="36">
        <f>D82-март!D82</f>
        <v>1007.8000000000002</v>
      </c>
    </row>
    <row r="83" spans="1:9" ht="12.75" hidden="1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D83-март!D83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D84-март!D84</f>
        <v>0</v>
      </c>
    </row>
    <row r="85" spans="1:9" ht="12.75">
      <c r="A85" s="1" t="s">
        <v>36</v>
      </c>
      <c r="B85" s="36">
        <v>38526</v>
      </c>
      <c r="C85" s="36">
        <v>16915.1</v>
      </c>
      <c r="D85" s="36">
        <v>14998.6</v>
      </c>
      <c r="E85" s="29">
        <f>$D:$D/$B:$B*100</f>
        <v>38.93111145719774</v>
      </c>
      <c r="F85" s="29">
        <f>$D:$D/$C:$C*100</f>
        <v>88.66988666930732</v>
      </c>
      <c r="G85" s="36">
        <v>9253.7</v>
      </c>
      <c r="H85" s="29">
        <f>$D:$D/$G:$G*100</f>
        <v>162.08219414936727</v>
      </c>
      <c r="I85" s="36">
        <f>D85-март!D85</f>
        <v>6218.800000000001</v>
      </c>
    </row>
    <row r="86" spans="1:9" ht="12.75">
      <c r="A86" s="7" t="s">
        <v>37</v>
      </c>
      <c r="B86" s="27">
        <v>346.8</v>
      </c>
      <c r="C86" s="27">
        <v>120.8</v>
      </c>
      <c r="D86" s="35">
        <v>118.8</v>
      </c>
      <c r="E86" s="26">
        <f>$D:$D/$B:$B*100</f>
        <v>34.2560553633218</v>
      </c>
      <c r="F86" s="26">
        <f>$D:$D/$C:$C*100</f>
        <v>98.34437086092716</v>
      </c>
      <c r="G86" s="27">
        <v>72.5</v>
      </c>
      <c r="H86" s="26">
        <v>0</v>
      </c>
      <c r="I86" s="35">
        <f>D86-март!D86</f>
        <v>66.6</v>
      </c>
    </row>
    <row r="87" spans="1:9" ht="25.5">
      <c r="A87" s="9" t="s">
        <v>38</v>
      </c>
      <c r="B87" s="27">
        <v>3687.1</v>
      </c>
      <c r="C87" s="27">
        <v>1459.1</v>
      </c>
      <c r="D87" s="27">
        <v>1132.5</v>
      </c>
      <c r="E87" s="26">
        <f>$D:$D/$B:$B*100</f>
        <v>30.715196224675218</v>
      </c>
      <c r="F87" s="26">
        <f>$D:$D/$C:$C*100</f>
        <v>77.61633883901035</v>
      </c>
      <c r="G87" s="27">
        <v>800.7</v>
      </c>
      <c r="H87" s="26">
        <f>$D:$D/$G:$G*100</f>
        <v>141.43874110153615</v>
      </c>
      <c r="I87" s="35">
        <f>D87-март!D87</f>
        <v>512.5</v>
      </c>
    </row>
    <row r="88" spans="1:9" ht="12.75">
      <c r="A88" s="7" t="s">
        <v>39</v>
      </c>
      <c r="B88" s="35">
        <f>B89+B90+B91+B92+B93</f>
        <v>177453.30000000002</v>
      </c>
      <c r="C88" s="35">
        <f>C89+C90+C91+C92+C93</f>
        <v>21138.699999999997</v>
      </c>
      <c r="D88" s="35">
        <f>D89+D90+D91+D92+D93</f>
        <v>13684.599999999999</v>
      </c>
      <c r="E88" s="26">
        <f>$D:$D/$B:$B*100</f>
        <v>7.711662730419777</v>
      </c>
      <c r="F88" s="26">
        <f>$D:$D/$C:$C*100</f>
        <v>64.73718819038068</v>
      </c>
      <c r="G88" s="35">
        <v>13988.3</v>
      </c>
      <c r="H88" s="26">
        <f>$D:$D/$G:$G*100</f>
        <v>97.82889986631685</v>
      </c>
      <c r="I88" s="35">
        <f>D88-март!D88</f>
        <v>5266.0999999999985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D89-март!D89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>
        <v>0</v>
      </c>
      <c r="H90" s="29">
        <v>0</v>
      </c>
      <c r="I90" s="36">
        <f>D90-март!D90</f>
        <v>0</v>
      </c>
    </row>
    <row r="91" spans="1:9" ht="12.75">
      <c r="A91" s="8" t="s">
        <v>40</v>
      </c>
      <c r="B91" s="36">
        <v>19345.7</v>
      </c>
      <c r="C91" s="36">
        <v>4765.9</v>
      </c>
      <c r="D91" s="36">
        <v>4764.9</v>
      </c>
      <c r="E91" s="29">
        <f>$D:$D/$B:$B*100</f>
        <v>24.63027959701639</v>
      </c>
      <c r="F91" s="29">
        <v>0</v>
      </c>
      <c r="G91" s="36">
        <v>3956.4</v>
      </c>
      <c r="H91" s="29">
        <v>0</v>
      </c>
      <c r="I91" s="36">
        <f>D91-март!D91</f>
        <v>1642.7999999999997</v>
      </c>
    </row>
    <row r="92" spans="1:9" ht="12.75">
      <c r="A92" s="10" t="s">
        <v>83</v>
      </c>
      <c r="B92" s="28">
        <v>139705.1</v>
      </c>
      <c r="C92" s="28">
        <v>12744.3</v>
      </c>
      <c r="D92" s="28">
        <v>5979.9</v>
      </c>
      <c r="E92" s="29">
        <f>$D:$D/$B:$B*100</f>
        <v>4.2803734437754954</v>
      </c>
      <c r="F92" s="29">
        <f>$D:$D/$C:$C*100</f>
        <v>46.92215343329959</v>
      </c>
      <c r="G92" s="28">
        <v>7215.7</v>
      </c>
      <c r="H92" s="29">
        <v>0</v>
      </c>
      <c r="I92" s="36">
        <f>D92-март!D92</f>
        <v>2762.0999999999995</v>
      </c>
    </row>
    <row r="93" spans="1:9" ht="12.75">
      <c r="A93" s="8" t="s">
        <v>41</v>
      </c>
      <c r="B93" s="36">
        <v>10862.9</v>
      </c>
      <c r="C93" s="36">
        <v>3628.5</v>
      </c>
      <c r="D93" s="36">
        <v>2939.8</v>
      </c>
      <c r="E93" s="29">
        <f>$D:$D/$B:$B*100</f>
        <v>27.06275488129321</v>
      </c>
      <c r="F93" s="29">
        <f>$D:$D/$C:$C*100</f>
        <v>81.01970511230536</v>
      </c>
      <c r="G93" s="36">
        <v>2816.2</v>
      </c>
      <c r="H93" s="29">
        <f>$D:$D/$G:$G*100</f>
        <v>104.38889283431575</v>
      </c>
      <c r="I93" s="36">
        <f>D93-март!D93</f>
        <v>861.2000000000003</v>
      </c>
    </row>
    <row r="94" spans="1:9" ht="12.75">
      <c r="A94" s="7" t="s">
        <v>42</v>
      </c>
      <c r="B94" s="35">
        <f>B96+B97+B98+B95</f>
        <v>214097.5</v>
      </c>
      <c r="C94" s="35">
        <f>C96+C97+C98+C95</f>
        <v>20507.4</v>
      </c>
      <c r="D94" s="35">
        <f>D96+D97+D98+D95</f>
        <v>16273.099999999999</v>
      </c>
      <c r="E94" s="35">
        <f>E96+E97+E98+E95</f>
        <v>40.36440795061327</v>
      </c>
      <c r="F94" s="26">
        <f>$D:$D/$C:$C*100</f>
        <v>79.35233135356017</v>
      </c>
      <c r="G94" s="35">
        <v>16695.8</v>
      </c>
      <c r="H94" s="35">
        <f>H96+H97+H98</f>
        <v>186.227312649825</v>
      </c>
      <c r="I94" s="35">
        <f>D94-март!D94</f>
        <v>4827.699999999999</v>
      </c>
    </row>
    <row r="95" spans="1:9" ht="12.75">
      <c r="A95" s="8" t="s">
        <v>43</v>
      </c>
      <c r="B95" s="50">
        <v>0</v>
      </c>
      <c r="C95" s="50">
        <v>0</v>
      </c>
      <c r="D95" s="50">
        <v>0</v>
      </c>
      <c r="E95" s="49">
        <v>0</v>
      </c>
      <c r="F95" s="29">
        <v>0</v>
      </c>
      <c r="G95" s="36">
        <v>0</v>
      </c>
      <c r="H95" s="29">
        <v>0</v>
      </c>
      <c r="I95" s="36">
        <f>D95-март!D95</f>
        <v>0</v>
      </c>
    </row>
    <row r="96" spans="1:9" ht="12.75">
      <c r="A96" s="8" t="s">
        <v>44</v>
      </c>
      <c r="B96" s="36">
        <v>30249.6</v>
      </c>
      <c r="C96" s="36">
        <v>4868.9</v>
      </c>
      <c r="D96" s="36">
        <v>1264.5</v>
      </c>
      <c r="E96" s="29">
        <f>$D:$D/$B:$B*100</f>
        <v>4.180220564900032</v>
      </c>
      <c r="F96" s="29">
        <v>0</v>
      </c>
      <c r="G96" s="36">
        <v>678.2</v>
      </c>
      <c r="H96" s="29">
        <v>0</v>
      </c>
      <c r="I96" s="36">
        <f>D96-март!D96</f>
        <v>787.7</v>
      </c>
    </row>
    <row r="97" spans="1:9" ht="12.75">
      <c r="A97" s="8" t="s">
        <v>45</v>
      </c>
      <c r="B97" s="36">
        <v>168673.9</v>
      </c>
      <c r="C97" s="36">
        <v>10880.9</v>
      </c>
      <c r="D97" s="36">
        <v>10458.9</v>
      </c>
      <c r="E97" s="29">
        <f>$D:$D/$B:$B*100</f>
        <v>6.200662935996618</v>
      </c>
      <c r="F97" s="29">
        <f>$D:$D/$C:$C*100</f>
        <v>96.12164434927259</v>
      </c>
      <c r="G97" s="36">
        <v>11048.9</v>
      </c>
      <c r="H97" s="29">
        <f>$D:$D/$G:$G*100</f>
        <v>94.66010191059743</v>
      </c>
      <c r="I97" s="36">
        <f>D97-март!D97</f>
        <v>2857.5</v>
      </c>
    </row>
    <row r="98" spans="1:9" ht="12.75">
      <c r="A98" s="8" t="s">
        <v>46</v>
      </c>
      <c r="B98" s="36">
        <v>15174</v>
      </c>
      <c r="C98" s="36">
        <v>4757.6</v>
      </c>
      <c r="D98" s="36">
        <v>4549.7</v>
      </c>
      <c r="E98" s="29">
        <f>$D:$D/$B:$B*100</f>
        <v>29.98352444971662</v>
      </c>
      <c r="F98" s="29">
        <f>$D:$D/$C:$C*100</f>
        <v>95.63014965528836</v>
      </c>
      <c r="G98" s="36">
        <v>4968.7</v>
      </c>
      <c r="H98" s="29">
        <f>$D:$D/$G:$G*100</f>
        <v>91.56721073922756</v>
      </c>
      <c r="I98" s="36">
        <f>D98-март!D98</f>
        <v>1182.5</v>
      </c>
    </row>
    <row r="99" spans="1:9" ht="12.75">
      <c r="A99" s="11" t="s">
        <v>47</v>
      </c>
      <c r="B99" s="35">
        <f>B100+B101+B102+B103+B104</f>
        <v>1305269.2999999998</v>
      </c>
      <c r="C99" s="35">
        <f>C100+C101+C102+C103+C104</f>
        <v>386658.4</v>
      </c>
      <c r="D99" s="35">
        <f>D100+D101+D102+D103+D104</f>
        <v>365154.6</v>
      </c>
      <c r="E99" s="35">
        <f>E100+E101+E103+E104+E102</f>
        <v>128.32237870555812</v>
      </c>
      <c r="F99" s="35">
        <f>F100+F101+F103+F104+F102</f>
        <v>445.7438035552627</v>
      </c>
      <c r="G99" s="35">
        <v>333754.8999999999</v>
      </c>
      <c r="H99" s="35">
        <f>H100+H101+H103+H104+H102</f>
        <v>493.01142049871436</v>
      </c>
      <c r="I99" s="35">
        <f>D99-март!D99</f>
        <v>111387.29999999999</v>
      </c>
    </row>
    <row r="100" spans="1:9" ht="12.75">
      <c r="A100" s="8" t="s">
        <v>48</v>
      </c>
      <c r="B100" s="36">
        <v>512968.8</v>
      </c>
      <c r="C100" s="36">
        <v>153539.8</v>
      </c>
      <c r="D100" s="36">
        <v>147654.9</v>
      </c>
      <c r="E100" s="29">
        <f aca="true" t="shared" si="11" ref="E100:E117">$D:$D/$B:$B*100</f>
        <v>28.78438220804072</v>
      </c>
      <c r="F100" s="29">
        <f aca="true" t="shared" si="12" ref="F100:F107">$D:$D/$C:$C*100</f>
        <v>96.16718271093228</v>
      </c>
      <c r="G100" s="36">
        <v>131582.4</v>
      </c>
      <c r="H100" s="29">
        <f>$D:$D/$G:$G*100</f>
        <v>112.21477948418635</v>
      </c>
      <c r="I100" s="36">
        <f>D100-март!D100</f>
        <v>45054.5</v>
      </c>
    </row>
    <row r="101" spans="1:9" ht="12.75">
      <c r="A101" s="8" t="s">
        <v>49</v>
      </c>
      <c r="B101" s="36">
        <v>509654.1</v>
      </c>
      <c r="C101" s="36">
        <v>147037.2</v>
      </c>
      <c r="D101" s="36">
        <v>142511.7</v>
      </c>
      <c r="E101" s="29">
        <f t="shared" si="11"/>
        <v>27.962435699035883</v>
      </c>
      <c r="F101" s="29">
        <f t="shared" si="12"/>
        <v>96.92220744138218</v>
      </c>
      <c r="G101" s="36">
        <v>147368.3</v>
      </c>
      <c r="H101" s="29">
        <f>$D:$D/$G:$G*100</f>
        <v>96.70444729293887</v>
      </c>
      <c r="I101" s="36">
        <f>D101-март!D101</f>
        <v>40543.20000000001</v>
      </c>
    </row>
    <row r="102" spans="1:9" ht="12.75">
      <c r="A102" s="8" t="s">
        <v>123</v>
      </c>
      <c r="B102" s="36">
        <v>106910.1</v>
      </c>
      <c r="C102" s="36">
        <v>34090.4</v>
      </c>
      <c r="D102" s="36">
        <v>33006.1</v>
      </c>
      <c r="E102" s="29">
        <f t="shared" si="11"/>
        <v>30.872761320024956</v>
      </c>
      <c r="F102" s="29">
        <f t="shared" si="12"/>
        <v>96.81933916879825</v>
      </c>
      <c r="G102" s="36">
        <v>27537.1</v>
      </c>
      <c r="H102" s="29">
        <v>0</v>
      </c>
      <c r="I102" s="36">
        <f>D102-март!D102</f>
        <v>11665.099999999999</v>
      </c>
    </row>
    <row r="103" spans="1:9" ht="12.75">
      <c r="A103" s="8" t="s">
        <v>50</v>
      </c>
      <c r="B103" s="36">
        <v>48857.9</v>
      </c>
      <c r="C103" s="36">
        <v>8199.8</v>
      </c>
      <c r="D103" s="36">
        <v>6050</v>
      </c>
      <c r="E103" s="29">
        <f t="shared" si="11"/>
        <v>12.38284903771959</v>
      </c>
      <c r="F103" s="29">
        <f t="shared" si="12"/>
        <v>73.78228737286277</v>
      </c>
      <c r="G103" s="36">
        <v>4901.3</v>
      </c>
      <c r="H103" s="29">
        <f>$D:$D/$G:$G*100</f>
        <v>123.43663925897211</v>
      </c>
      <c r="I103" s="36">
        <f>D103-март!D103</f>
        <v>3097.4</v>
      </c>
    </row>
    <row r="104" spans="1:9" ht="12.75">
      <c r="A104" s="8" t="s">
        <v>51</v>
      </c>
      <c r="B104" s="36">
        <v>126878.4</v>
      </c>
      <c r="C104" s="36">
        <v>43791.2</v>
      </c>
      <c r="D104" s="28">
        <v>35931.9</v>
      </c>
      <c r="E104" s="29">
        <f t="shared" si="11"/>
        <v>28.319950440736957</v>
      </c>
      <c r="F104" s="29">
        <f t="shared" si="12"/>
        <v>82.0527868612872</v>
      </c>
      <c r="G104" s="28">
        <v>22365.8</v>
      </c>
      <c r="H104" s="29">
        <f>$D:$D/$G:$G*100</f>
        <v>160.65555446261703</v>
      </c>
      <c r="I104" s="36">
        <f>D104-март!D104</f>
        <v>11027.100000000002</v>
      </c>
    </row>
    <row r="105" spans="1:9" ht="25.5">
      <c r="A105" s="11" t="s">
        <v>52</v>
      </c>
      <c r="B105" s="35">
        <f>B106+B107</f>
        <v>97413.5</v>
      </c>
      <c r="C105" s="35">
        <f>C106+C107</f>
        <v>37984.4</v>
      </c>
      <c r="D105" s="35">
        <f>D106+D107</f>
        <v>35482.200000000004</v>
      </c>
      <c r="E105" s="26">
        <f t="shared" si="11"/>
        <v>36.4243149050183</v>
      </c>
      <c r="F105" s="26">
        <f t="shared" si="12"/>
        <v>93.41255883994482</v>
      </c>
      <c r="G105" s="35">
        <v>32381.9</v>
      </c>
      <c r="H105" s="26">
        <f>$D:$D/$G:$G*100</f>
        <v>109.57417569691712</v>
      </c>
      <c r="I105" s="35">
        <f>D105-март!D105</f>
        <v>13461.200000000004</v>
      </c>
    </row>
    <row r="106" spans="1:9" ht="12.75">
      <c r="A106" s="8" t="s">
        <v>53</v>
      </c>
      <c r="B106" s="36">
        <v>94589</v>
      </c>
      <c r="C106" s="36">
        <v>36985.6</v>
      </c>
      <c r="D106" s="36">
        <v>34725.8</v>
      </c>
      <c r="E106" s="29">
        <f t="shared" si="11"/>
        <v>36.712302699045345</v>
      </c>
      <c r="F106" s="29">
        <f t="shared" si="12"/>
        <v>93.8900545077003</v>
      </c>
      <c r="G106" s="36">
        <v>31744.2</v>
      </c>
      <c r="H106" s="29">
        <f>$D:$D/$G:$G*100</f>
        <v>109.39258195197863</v>
      </c>
      <c r="I106" s="36">
        <f>D106-март!D106</f>
        <v>13119.500000000004</v>
      </c>
    </row>
    <row r="107" spans="1:9" ht="25.5">
      <c r="A107" s="8" t="s">
        <v>54</v>
      </c>
      <c r="B107" s="36">
        <v>2824.5</v>
      </c>
      <c r="C107" s="36">
        <v>998.8</v>
      </c>
      <c r="D107" s="36">
        <v>756.4</v>
      </c>
      <c r="E107" s="29">
        <f t="shared" si="11"/>
        <v>26.77996105505399</v>
      </c>
      <c r="F107" s="29">
        <f t="shared" si="12"/>
        <v>75.73087705246296</v>
      </c>
      <c r="G107" s="36">
        <v>637.7</v>
      </c>
      <c r="H107" s="29">
        <v>0</v>
      </c>
      <c r="I107" s="36">
        <f>D107-март!D107</f>
        <v>341.7</v>
      </c>
    </row>
    <row r="108" spans="1:9" ht="12.75">
      <c r="A108" s="11" t="s">
        <v>109</v>
      </c>
      <c r="B108" s="35">
        <f>B109</f>
        <v>42.5</v>
      </c>
      <c r="C108" s="35">
        <f>C109</f>
        <v>0</v>
      </c>
      <c r="D108" s="35">
        <f>D109</f>
        <v>0</v>
      </c>
      <c r="E108" s="26">
        <f t="shared" si="11"/>
        <v>0</v>
      </c>
      <c r="F108" s="26">
        <v>0</v>
      </c>
      <c r="G108" s="35">
        <v>0</v>
      </c>
      <c r="H108" s="26">
        <v>0</v>
      </c>
      <c r="I108" s="35">
        <f>D108-март!D108</f>
        <v>0</v>
      </c>
    </row>
    <row r="109" spans="1:9" ht="12.75">
      <c r="A109" s="8" t="s">
        <v>110</v>
      </c>
      <c r="B109" s="36">
        <v>42.5</v>
      </c>
      <c r="C109" s="36">
        <v>0</v>
      </c>
      <c r="D109" s="36">
        <v>0</v>
      </c>
      <c r="E109" s="29">
        <f t="shared" si="11"/>
        <v>0</v>
      </c>
      <c r="F109" s="29">
        <v>0</v>
      </c>
      <c r="G109" s="36">
        <v>0</v>
      </c>
      <c r="H109" s="29">
        <v>0</v>
      </c>
      <c r="I109" s="36">
        <f>D109-март!D109</f>
        <v>0</v>
      </c>
    </row>
    <row r="110" spans="1:9" ht="12.75">
      <c r="A110" s="11" t="s">
        <v>55</v>
      </c>
      <c r="B110" s="35">
        <f>B111+B112+B113+B114+B115</f>
        <v>159694.4</v>
      </c>
      <c r="C110" s="35">
        <f>C111+C112+C113+C114+C115</f>
        <v>65454.6</v>
      </c>
      <c r="D110" s="35">
        <f>D111+D112+D113+D114+D115</f>
        <v>40955.4</v>
      </c>
      <c r="E110" s="26">
        <f t="shared" si="11"/>
        <v>25.646109068320495</v>
      </c>
      <c r="F110" s="26">
        <f>$D:$D/$C:$C*100</f>
        <v>62.57069785775179</v>
      </c>
      <c r="G110" s="35">
        <v>36539.4</v>
      </c>
      <c r="H110" s="26">
        <v>0</v>
      </c>
      <c r="I110" s="35">
        <f>D110-март!D110</f>
        <v>14738.2</v>
      </c>
    </row>
    <row r="111" spans="1:9" ht="12.75">
      <c r="A111" s="8" t="s">
        <v>56</v>
      </c>
      <c r="B111" s="36">
        <v>1730</v>
      </c>
      <c r="C111" s="36">
        <v>407.5</v>
      </c>
      <c r="D111" s="36">
        <v>392.5</v>
      </c>
      <c r="E111" s="29">
        <f t="shared" si="11"/>
        <v>22.6878612716763</v>
      </c>
      <c r="F111" s="29">
        <v>0</v>
      </c>
      <c r="G111" s="36">
        <v>276.5</v>
      </c>
      <c r="H111" s="29">
        <v>0</v>
      </c>
      <c r="I111" s="36">
        <f>D111-март!D111</f>
        <v>130.8</v>
      </c>
    </row>
    <row r="112" spans="1:9" ht="12.75">
      <c r="A112" s="8" t="s">
        <v>57</v>
      </c>
      <c r="B112" s="36">
        <v>62888.1</v>
      </c>
      <c r="C112" s="36">
        <v>18736.8</v>
      </c>
      <c r="D112" s="36">
        <v>18736.8</v>
      </c>
      <c r="E112" s="29">
        <f t="shared" si="11"/>
        <v>29.79387197259895</v>
      </c>
      <c r="F112" s="29">
        <f>$D:$D/$C:$C*100</f>
        <v>100</v>
      </c>
      <c r="G112" s="36">
        <v>17233.4</v>
      </c>
      <c r="H112" s="29">
        <f>$D:$D/$G:$G*100</f>
        <v>108.72375735490382</v>
      </c>
      <c r="I112" s="36">
        <f>D112-март!D112</f>
        <v>6139.799999999999</v>
      </c>
    </row>
    <row r="113" spans="1:9" ht="12.75">
      <c r="A113" s="8" t="s">
        <v>58</v>
      </c>
      <c r="B113" s="36">
        <v>34754.3</v>
      </c>
      <c r="C113" s="36">
        <v>11038.6</v>
      </c>
      <c r="D113" s="36">
        <v>9995.3</v>
      </c>
      <c r="E113" s="29">
        <f t="shared" si="11"/>
        <v>28.759894459102895</v>
      </c>
      <c r="F113" s="29">
        <f>$D:$D/$C:$C*100</f>
        <v>90.54862029605204</v>
      </c>
      <c r="G113" s="36">
        <v>9256.4</v>
      </c>
      <c r="H113" s="29">
        <v>0</v>
      </c>
      <c r="I113" s="36">
        <f>D113-март!D113</f>
        <v>3625.699999999999</v>
      </c>
    </row>
    <row r="114" spans="1:9" ht="12.75">
      <c r="A114" s="8" t="s">
        <v>59</v>
      </c>
      <c r="B114" s="28">
        <v>28242.7</v>
      </c>
      <c r="C114" s="28">
        <v>24570.1</v>
      </c>
      <c r="D114" s="28">
        <v>1539.4</v>
      </c>
      <c r="E114" s="29">
        <f t="shared" si="11"/>
        <v>5.450612016556491</v>
      </c>
      <c r="F114" s="29">
        <v>0</v>
      </c>
      <c r="G114" s="28">
        <v>1239.2</v>
      </c>
      <c r="H114" s="29">
        <v>0</v>
      </c>
      <c r="I114" s="36">
        <f>D114-март!D114</f>
        <v>479.3000000000002</v>
      </c>
    </row>
    <row r="115" spans="1:9" ht="12.75">
      <c r="A115" s="8" t="s">
        <v>60</v>
      </c>
      <c r="B115" s="36">
        <v>32079.3</v>
      </c>
      <c r="C115" s="36">
        <v>10701.6</v>
      </c>
      <c r="D115" s="36">
        <v>10291.4</v>
      </c>
      <c r="E115" s="29">
        <f t="shared" si="11"/>
        <v>32.081123964675044</v>
      </c>
      <c r="F115" s="29">
        <f>$D:$D/$C:$C*100</f>
        <v>96.16692830978545</v>
      </c>
      <c r="G115" s="36">
        <v>8533.9</v>
      </c>
      <c r="H115" s="29">
        <f>$D:$D/$G:$G*100</f>
        <v>120.59433553240606</v>
      </c>
      <c r="I115" s="36">
        <f>D115-март!D115</f>
        <v>4362.599999999999</v>
      </c>
    </row>
    <row r="116" spans="1:9" ht="12.75">
      <c r="A116" s="11" t="s">
        <v>67</v>
      </c>
      <c r="B116" s="27">
        <f>B117+B118+B119</f>
        <v>62809.49999999999</v>
      </c>
      <c r="C116" s="27">
        <f>C117+C118+C119</f>
        <v>22540.2</v>
      </c>
      <c r="D116" s="27">
        <f>D117+D118+D119</f>
        <v>20219.3</v>
      </c>
      <c r="E116" s="26">
        <f t="shared" si="11"/>
        <v>32.191467851200855</v>
      </c>
      <c r="F116" s="26">
        <f>$D:$D/$C:$C*100</f>
        <v>89.70328568513145</v>
      </c>
      <c r="G116" s="27">
        <v>16615.2</v>
      </c>
      <c r="H116" s="26">
        <f>$D:$D/$G:$G*100</f>
        <v>121.69158361018826</v>
      </c>
      <c r="I116" s="35">
        <f>D116-март!D116</f>
        <v>6730.399999999998</v>
      </c>
    </row>
    <row r="117" spans="1:9" ht="16.5" customHeight="1">
      <c r="A117" s="42" t="s">
        <v>68</v>
      </c>
      <c r="B117" s="28">
        <v>54099.7</v>
      </c>
      <c r="C117" s="28">
        <v>20216.5</v>
      </c>
      <c r="D117" s="28">
        <v>18421.3</v>
      </c>
      <c r="E117" s="29">
        <f t="shared" si="11"/>
        <v>34.050650927824</v>
      </c>
      <c r="F117" s="29">
        <f>$D:$D/$C:$C*100</f>
        <v>91.12012465065663</v>
      </c>
      <c r="G117" s="28">
        <v>15903.2</v>
      </c>
      <c r="H117" s="29">
        <v>0</v>
      </c>
      <c r="I117" s="36">
        <f>D117-март!D117</f>
        <v>6242.0999999999985</v>
      </c>
    </row>
    <row r="118" spans="1:9" ht="16.5" customHeight="1">
      <c r="A118" s="12" t="s">
        <v>69</v>
      </c>
      <c r="B118" s="28">
        <v>5619.2</v>
      </c>
      <c r="C118" s="28">
        <v>1138.8</v>
      </c>
      <c r="D118" s="28">
        <v>814.1</v>
      </c>
      <c r="E118" s="29">
        <v>0</v>
      </c>
      <c r="F118" s="29">
        <v>0</v>
      </c>
      <c r="G118" s="28"/>
      <c r="H118" s="29">
        <v>0</v>
      </c>
      <c r="I118" s="36">
        <f>D118-март!D118</f>
        <v>310.6</v>
      </c>
    </row>
    <row r="119" spans="1:9" ht="16.5" customHeight="1">
      <c r="A119" s="12" t="s">
        <v>79</v>
      </c>
      <c r="B119" s="28">
        <v>3090.6</v>
      </c>
      <c r="C119" s="28">
        <v>1184.9</v>
      </c>
      <c r="D119" s="28">
        <v>983.9</v>
      </c>
      <c r="E119" s="29">
        <f>$D:$D/$B:$B*100</f>
        <v>31.835242347764186</v>
      </c>
      <c r="F119" s="29">
        <f>$D:$D/$C:$C*100</f>
        <v>83.03654316819984</v>
      </c>
      <c r="G119" s="28">
        <v>712</v>
      </c>
      <c r="H119" s="29">
        <v>0</v>
      </c>
      <c r="I119" s="36">
        <f>D119-март!D119</f>
        <v>177.69999999999993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v>4.2</v>
      </c>
      <c r="H120" s="29">
        <v>0</v>
      </c>
      <c r="I120" s="35">
        <f>D120-март!D120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D121-март!D121</f>
        <v>0</v>
      </c>
    </row>
    <row r="122" spans="1:9" ht="15.75" customHeight="1">
      <c r="A122" s="14" t="s">
        <v>61</v>
      </c>
      <c r="B122" s="35">
        <f>B77+B86+B87+B88+B94+B99+B105+B108+B110+B116+B120</f>
        <v>2120083.8999999994</v>
      </c>
      <c r="C122" s="35">
        <f>C77+C86+C87+C88+C94+C99+C105+C108+C110+C116+C120</f>
        <v>593845</v>
      </c>
      <c r="D122" s="35">
        <f>D77+D86+D87+D88+D94+D99+D105+D108+D110+D116+D120</f>
        <v>524173.1</v>
      </c>
      <c r="E122" s="26">
        <f>$D:$D/$B:$B*100</f>
        <v>24.72416775581382</v>
      </c>
      <c r="F122" s="26">
        <f>$D:$D/$C:$C*100</f>
        <v>88.26766243716794</v>
      </c>
      <c r="G122" s="35">
        <v>473852.6</v>
      </c>
      <c r="H122" s="26">
        <f>$D:$D/$G:$G*100</f>
        <v>110.6194415731812</v>
      </c>
      <c r="I122" s="35">
        <f>D122-март!D122</f>
        <v>167470.89999999997</v>
      </c>
    </row>
    <row r="123" spans="1:9" ht="26.25" customHeight="1">
      <c r="A123" s="15" t="s">
        <v>62</v>
      </c>
      <c r="B123" s="30">
        <f>B75-B122</f>
        <v>-12763.769999999553</v>
      </c>
      <c r="C123" s="30">
        <f>C75-C122</f>
        <v>9962.55999999994</v>
      </c>
      <c r="D123" s="30">
        <f>D75-D122</f>
        <v>82737.9900000001</v>
      </c>
      <c r="E123" s="30">
        <f>E75-E122</f>
        <v>4.075969506672262</v>
      </c>
      <c r="F123" s="30"/>
      <c r="G123" s="30">
        <v>98787.90000000002</v>
      </c>
      <c r="H123" s="30"/>
      <c r="I123" s="35">
        <f>D123-март!D123</f>
        <v>40830.290000000154</v>
      </c>
    </row>
    <row r="124" spans="1:9" ht="24" customHeight="1">
      <c r="A124" s="1" t="s">
        <v>63</v>
      </c>
      <c r="B124" s="28" t="s">
        <v>152</v>
      </c>
      <c r="C124" s="28"/>
      <c r="D124" s="28" t="s">
        <v>173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87501.74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D125-март!D125</f>
        <v>40830.240000000005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март!B127</f>
        <v>855.03</v>
      </c>
      <c r="C127" s="28"/>
      <c r="D127" s="28">
        <v>43031.61</v>
      </c>
      <c r="E127" s="28"/>
      <c r="F127" s="28"/>
      <c r="G127" s="28"/>
      <c r="H127" s="37"/>
      <c r="I127" s="36">
        <f>D127-март!D127</f>
        <v>25742.31</v>
      </c>
    </row>
    <row r="128" spans="1:9" ht="12.75">
      <c r="A128" s="1" t="s">
        <v>66</v>
      </c>
      <c r="B128" s="28">
        <f>март!B128</f>
        <v>3908.7</v>
      </c>
      <c r="C128" s="28"/>
      <c r="D128" s="28">
        <f>87501.74-D127</f>
        <v>44470.130000000005</v>
      </c>
      <c r="E128" s="28"/>
      <c r="F128" s="28"/>
      <c r="G128" s="28"/>
      <c r="H128" s="37"/>
      <c r="I128" s="36">
        <f>D128-март!D128</f>
        <v>15087.930000000004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09" sqref="D109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2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176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180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66">
        <f>B8+B15+B20+B24+B27+B31+B34+B42+B43+B44+B48</f>
        <v>431335.57999999996</v>
      </c>
      <c r="C7" s="66">
        <f>C8+C15+C20+C24+C27+C31+C34+C42+C43+C44+C48+C65</f>
        <v>154258.75999999998</v>
      </c>
      <c r="D7" s="66">
        <f>D8+D15+D20+D24+D27+D31+D34+D42+D43+D44+D48+D65</f>
        <v>155700</v>
      </c>
      <c r="E7" s="52">
        <f aca="true" t="shared" si="0" ref="E7:E30">$D:$D/$B:$B*100</f>
        <v>36.097184470615666</v>
      </c>
      <c r="F7" s="52">
        <f aca="true" t="shared" si="1" ref="F7:F30">$D:$D/$C:$C*100</f>
        <v>100.93430026275331</v>
      </c>
      <c r="G7" s="66">
        <f>G8+G15+G20+G24+G27+G31+G34+G42+G43+G44+G48+G65</f>
        <v>154041.57000000004</v>
      </c>
      <c r="H7" s="52">
        <f aca="true" t="shared" si="2" ref="H7:H27">$D:$D/$G:$G*100</f>
        <v>101.0766119820773</v>
      </c>
      <c r="I7" s="66">
        <f>I8+I15+I20+I24+I27+I31+I34+I42+I43+I44+I48+I65</f>
        <v>28613.649999999998</v>
      </c>
    </row>
    <row r="8" spans="1:9" ht="12.75">
      <c r="A8" s="55" t="s">
        <v>4</v>
      </c>
      <c r="B8" s="67">
        <f>B9+B10</f>
        <v>267186.32</v>
      </c>
      <c r="C8" s="67">
        <f>C9+C10</f>
        <v>93275.58000000002</v>
      </c>
      <c r="D8" s="67">
        <f>D9+D10</f>
        <v>94000.92</v>
      </c>
      <c r="E8" s="52">
        <f t="shared" si="0"/>
        <v>35.18178625312853</v>
      </c>
      <c r="F8" s="52">
        <f t="shared" si="1"/>
        <v>100.77763118706953</v>
      </c>
      <c r="G8" s="67">
        <f>G9+G10</f>
        <v>89226.83</v>
      </c>
      <c r="H8" s="52">
        <f t="shared" si="2"/>
        <v>105.35050948240567</v>
      </c>
      <c r="I8" s="67">
        <f>I9+I10</f>
        <v>19705.85</v>
      </c>
    </row>
    <row r="9" spans="1:9" ht="25.5">
      <c r="A9" s="56" t="s">
        <v>5</v>
      </c>
      <c r="B9" s="65">
        <v>3588.4</v>
      </c>
      <c r="C9" s="65">
        <v>1703.1</v>
      </c>
      <c r="D9" s="65">
        <v>1085.12</v>
      </c>
      <c r="E9" s="52">
        <f t="shared" si="0"/>
        <v>30.23966113030877</v>
      </c>
      <c r="F9" s="52">
        <f t="shared" si="1"/>
        <v>63.71440314720216</v>
      </c>
      <c r="G9" s="27">
        <v>1452.4</v>
      </c>
      <c r="H9" s="52">
        <f t="shared" si="2"/>
        <v>74.7122004957312</v>
      </c>
      <c r="I9" s="65">
        <v>270.19</v>
      </c>
    </row>
    <row r="10" spans="1:9" ht="12.75" customHeight="1">
      <c r="A10" s="57" t="s">
        <v>76</v>
      </c>
      <c r="B10" s="72">
        <f>B11+B12+B13+B14</f>
        <v>263597.92</v>
      </c>
      <c r="C10" s="72">
        <f>C11+C12+C13+C14</f>
        <v>91572.48000000001</v>
      </c>
      <c r="D10" s="72">
        <f>D11+D12+D13+D14</f>
        <v>92915.8</v>
      </c>
      <c r="E10" s="58">
        <f t="shared" si="0"/>
        <v>35.24906418077958</v>
      </c>
      <c r="F10" s="52">
        <f t="shared" si="1"/>
        <v>101.46694727498915</v>
      </c>
      <c r="G10" s="72">
        <f>G11+G12+G13+G14</f>
        <v>87774.43000000001</v>
      </c>
      <c r="H10" s="58">
        <f t="shared" si="2"/>
        <v>105.85748036187759</v>
      </c>
      <c r="I10" s="72">
        <f>I11+I12+I13+I14</f>
        <v>19435.66</v>
      </c>
    </row>
    <row r="11" spans="1:9" ht="51">
      <c r="A11" s="59" t="s">
        <v>80</v>
      </c>
      <c r="B11" s="74">
        <v>250695.05000000002</v>
      </c>
      <c r="C11" s="74">
        <v>88989.24</v>
      </c>
      <c r="D11" s="74">
        <v>90455.84999999999</v>
      </c>
      <c r="E11" s="52">
        <f t="shared" si="0"/>
        <v>36.08202475477677</v>
      </c>
      <c r="F11" s="52">
        <f t="shared" si="1"/>
        <v>101.64807565498928</v>
      </c>
      <c r="G11" s="28">
        <v>85763.69</v>
      </c>
      <c r="H11" s="52">
        <f t="shared" si="2"/>
        <v>105.47103325428277</v>
      </c>
      <c r="I11" s="74">
        <v>18904.98</v>
      </c>
    </row>
    <row r="12" spans="1:9" ht="51" customHeight="1">
      <c r="A12" s="59" t="s">
        <v>81</v>
      </c>
      <c r="B12" s="74">
        <v>5757.46</v>
      </c>
      <c r="C12" s="74">
        <v>650</v>
      </c>
      <c r="D12" s="74">
        <v>257.14000000000004</v>
      </c>
      <c r="E12" s="52">
        <f t="shared" si="0"/>
        <v>4.466205583712263</v>
      </c>
      <c r="F12" s="52">
        <f t="shared" si="1"/>
        <v>39.56000000000001</v>
      </c>
      <c r="G12" s="28">
        <v>346.47</v>
      </c>
      <c r="H12" s="52">
        <f t="shared" si="2"/>
        <v>74.21710393396255</v>
      </c>
      <c r="I12" s="74">
        <v>11.55</v>
      </c>
    </row>
    <row r="13" spans="1:9" ht="25.5">
      <c r="A13" s="59" t="s">
        <v>82</v>
      </c>
      <c r="B13" s="74">
        <v>4626.52</v>
      </c>
      <c r="C13" s="74">
        <v>883.24</v>
      </c>
      <c r="D13" s="74">
        <v>876.32</v>
      </c>
      <c r="E13" s="52">
        <f t="shared" si="0"/>
        <v>18.94123444835427</v>
      </c>
      <c r="F13" s="52">
        <f t="shared" si="1"/>
        <v>99.21652099089717</v>
      </c>
      <c r="G13" s="28">
        <v>543.46</v>
      </c>
      <c r="H13" s="52">
        <f t="shared" si="2"/>
        <v>161.2482979428109</v>
      </c>
      <c r="I13" s="74">
        <v>213.58</v>
      </c>
    </row>
    <row r="14" spans="1:9" ht="63.75">
      <c r="A14" s="60" t="s">
        <v>84</v>
      </c>
      <c r="B14" s="74">
        <v>2518.89</v>
      </c>
      <c r="C14" s="74">
        <v>1050</v>
      </c>
      <c r="D14" s="74">
        <v>1326.49</v>
      </c>
      <c r="E14" s="52">
        <f t="shared" si="0"/>
        <v>52.66168828333115</v>
      </c>
      <c r="F14" s="52">
        <f t="shared" si="1"/>
        <v>126.33238095238096</v>
      </c>
      <c r="G14" s="28">
        <v>1120.81</v>
      </c>
      <c r="H14" s="52">
        <f t="shared" si="2"/>
        <v>118.35101399880443</v>
      </c>
      <c r="I14" s="74">
        <v>305.55</v>
      </c>
    </row>
    <row r="15" spans="1:9" ht="65.25" customHeight="1">
      <c r="A15" s="61" t="s">
        <v>89</v>
      </c>
      <c r="B15" s="66">
        <f>B16+B17+B18+B19</f>
        <v>20755</v>
      </c>
      <c r="C15" s="66">
        <f>C16+C17+C18+C19</f>
        <v>8147.03</v>
      </c>
      <c r="D15" s="66">
        <f>D16+D17+D18+D19</f>
        <v>9224.9</v>
      </c>
      <c r="E15" s="52">
        <f t="shared" si="0"/>
        <v>44.446639364008675</v>
      </c>
      <c r="F15" s="52">
        <f t="shared" si="1"/>
        <v>113.2302200924754</v>
      </c>
      <c r="G15" s="66">
        <f>G16+G17+G18+G19</f>
        <v>7561.08</v>
      </c>
      <c r="H15" s="52">
        <f t="shared" si="2"/>
        <v>122.00505747856126</v>
      </c>
      <c r="I15" s="66">
        <f>I16+I17+I18+I19</f>
        <v>1870.54</v>
      </c>
    </row>
    <row r="16" spans="1:9" ht="39.75" customHeight="1">
      <c r="A16" s="39" t="s">
        <v>90</v>
      </c>
      <c r="B16" s="74">
        <v>7517.8</v>
      </c>
      <c r="C16" s="74">
        <v>2784.38</v>
      </c>
      <c r="D16" s="74">
        <v>4167.41</v>
      </c>
      <c r="E16" s="52">
        <f t="shared" si="0"/>
        <v>55.43390353560882</v>
      </c>
      <c r="F16" s="52">
        <f t="shared" si="1"/>
        <v>149.67102191511214</v>
      </c>
      <c r="G16" s="28">
        <v>3264.47</v>
      </c>
      <c r="H16" s="52">
        <f t="shared" si="2"/>
        <v>127.65962009146968</v>
      </c>
      <c r="I16" s="74">
        <v>857.7</v>
      </c>
    </row>
    <row r="17" spans="1:9" ht="37.5" customHeight="1">
      <c r="A17" s="39" t="s">
        <v>91</v>
      </c>
      <c r="B17" s="74">
        <v>52.9</v>
      </c>
      <c r="C17" s="74">
        <v>15.190000000000001</v>
      </c>
      <c r="D17" s="74">
        <v>31.309999999999995</v>
      </c>
      <c r="E17" s="52">
        <f t="shared" si="0"/>
        <v>59.18714555765595</v>
      </c>
      <c r="F17" s="52">
        <f t="shared" si="1"/>
        <v>206.12244897959178</v>
      </c>
      <c r="G17" s="28">
        <v>24.32</v>
      </c>
      <c r="H17" s="52">
        <f t="shared" si="2"/>
        <v>128.74177631578945</v>
      </c>
      <c r="I17" s="74">
        <v>7.15</v>
      </c>
    </row>
    <row r="18" spans="1:9" ht="56.25" customHeight="1">
      <c r="A18" s="39" t="s">
        <v>92</v>
      </c>
      <c r="B18" s="74">
        <v>14571.5</v>
      </c>
      <c r="C18" s="74">
        <v>5847.84</v>
      </c>
      <c r="D18" s="74">
        <v>5784.05</v>
      </c>
      <c r="E18" s="52">
        <f t="shared" si="0"/>
        <v>39.694266204577424</v>
      </c>
      <c r="F18" s="52">
        <f t="shared" si="1"/>
        <v>98.9091698815289</v>
      </c>
      <c r="G18" s="28">
        <v>4948.21</v>
      </c>
      <c r="H18" s="52">
        <f t="shared" si="2"/>
        <v>116.89176490084294</v>
      </c>
      <c r="I18" s="74">
        <v>1079.46</v>
      </c>
    </row>
    <row r="19" spans="1:9" ht="55.5" customHeight="1">
      <c r="A19" s="39" t="s">
        <v>93</v>
      </c>
      <c r="B19" s="74">
        <v>-1387.2</v>
      </c>
      <c r="C19" s="74">
        <v>-500.38</v>
      </c>
      <c r="D19" s="74">
        <v>-757.87</v>
      </c>
      <c r="E19" s="52">
        <f t="shared" si="0"/>
        <v>54.6330738177624</v>
      </c>
      <c r="F19" s="52">
        <f t="shared" si="1"/>
        <v>151.4588912426556</v>
      </c>
      <c r="G19" s="28">
        <v>-675.92</v>
      </c>
      <c r="H19" s="52">
        <f t="shared" si="2"/>
        <v>112.12421588353652</v>
      </c>
      <c r="I19" s="74">
        <v>-73.77</v>
      </c>
    </row>
    <row r="20" spans="1:9" ht="18" customHeight="1">
      <c r="A20" s="63" t="s">
        <v>7</v>
      </c>
      <c r="B20" s="66">
        <f>B21+B22+B23</f>
        <v>29971.8</v>
      </c>
      <c r="C20" s="66">
        <f>C21+C22+C23</f>
        <v>16733.11</v>
      </c>
      <c r="D20" s="66">
        <f>D21+D22+D23</f>
        <v>15654.31</v>
      </c>
      <c r="E20" s="52">
        <f t="shared" si="0"/>
        <v>52.23012965520923</v>
      </c>
      <c r="F20" s="52">
        <f t="shared" si="1"/>
        <v>93.55290200088328</v>
      </c>
      <c r="G20" s="66">
        <f>G21+G22+G23</f>
        <v>16245.92</v>
      </c>
      <c r="H20" s="52">
        <f t="shared" si="2"/>
        <v>96.35840875739878</v>
      </c>
      <c r="I20" s="66">
        <f>I21+I22+I23</f>
        <v>757.1000000000001</v>
      </c>
    </row>
    <row r="21" spans="1:9" ht="12.75">
      <c r="A21" s="59" t="s">
        <v>96</v>
      </c>
      <c r="B21" s="74">
        <v>27972.7</v>
      </c>
      <c r="C21" s="74">
        <v>16040.19</v>
      </c>
      <c r="D21" s="74">
        <v>14665.83</v>
      </c>
      <c r="E21" s="52">
        <f t="shared" si="0"/>
        <v>52.42908264128954</v>
      </c>
      <c r="F21" s="52">
        <f t="shared" si="1"/>
        <v>91.43177231691145</v>
      </c>
      <c r="G21" s="28">
        <v>15587.47</v>
      </c>
      <c r="H21" s="52">
        <f t="shared" si="2"/>
        <v>94.08730217283498</v>
      </c>
      <c r="I21" s="74">
        <v>622.07</v>
      </c>
    </row>
    <row r="22" spans="1:9" ht="18.75" customHeight="1">
      <c r="A22" s="59" t="s">
        <v>94</v>
      </c>
      <c r="B22" s="74">
        <v>622</v>
      </c>
      <c r="C22" s="74">
        <v>165.17</v>
      </c>
      <c r="D22" s="74">
        <v>791.92</v>
      </c>
      <c r="E22" s="52">
        <f t="shared" si="0"/>
        <v>127.31832797427651</v>
      </c>
      <c r="F22" s="52">
        <f t="shared" si="1"/>
        <v>479.4575286068899</v>
      </c>
      <c r="G22" s="28">
        <v>152.44</v>
      </c>
      <c r="H22" s="52">
        <f t="shared" si="2"/>
        <v>519.4961952243506</v>
      </c>
      <c r="I22" s="74">
        <v>97.32</v>
      </c>
    </row>
    <row r="23" spans="1:9" ht="38.25">
      <c r="A23" s="59" t="s">
        <v>95</v>
      </c>
      <c r="B23" s="74">
        <v>1377.1</v>
      </c>
      <c r="C23" s="74">
        <v>527.75</v>
      </c>
      <c r="D23" s="74">
        <v>196.56</v>
      </c>
      <c r="E23" s="52">
        <f t="shared" si="0"/>
        <v>14.273473240868492</v>
      </c>
      <c r="F23" s="52">
        <f t="shared" si="1"/>
        <v>37.24490762671719</v>
      </c>
      <c r="G23" s="28">
        <v>506.01</v>
      </c>
      <c r="H23" s="52">
        <f t="shared" si="2"/>
        <v>38.84508211300172</v>
      </c>
      <c r="I23" s="74">
        <v>37.71</v>
      </c>
    </row>
    <row r="24" spans="1:9" ht="27" customHeight="1">
      <c r="A24" s="63" t="s">
        <v>8</v>
      </c>
      <c r="B24" s="66">
        <f>SUM(B25:B26)</f>
        <v>31321.03</v>
      </c>
      <c r="C24" s="66">
        <f>SUM(C25:C26)</f>
        <v>6485.32</v>
      </c>
      <c r="D24" s="66">
        <f>SUM(D25:D26)</f>
        <v>6713.71</v>
      </c>
      <c r="E24" s="52">
        <f t="shared" si="0"/>
        <v>21.435150759729165</v>
      </c>
      <c r="F24" s="52">
        <f t="shared" si="1"/>
        <v>103.52164580930472</v>
      </c>
      <c r="G24" s="66">
        <f>SUM(G25:G26)</f>
        <v>6841.39</v>
      </c>
      <c r="H24" s="52">
        <f t="shared" si="2"/>
        <v>98.13371259349343</v>
      </c>
      <c r="I24" s="66">
        <f>SUM(I25:I26)</f>
        <v>520.8</v>
      </c>
    </row>
    <row r="25" spans="1:9" ht="12.75">
      <c r="A25" s="59" t="s">
        <v>128</v>
      </c>
      <c r="B25" s="74">
        <v>14091.86</v>
      </c>
      <c r="C25" s="74">
        <v>1389.35</v>
      </c>
      <c r="D25" s="74">
        <v>1611.45</v>
      </c>
      <c r="E25" s="52">
        <f t="shared" si="0"/>
        <v>11.435325074191766</v>
      </c>
      <c r="F25" s="52">
        <f t="shared" si="1"/>
        <v>115.98589268362905</v>
      </c>
      <c r="G25" s="28">
        <v>1169.83</v>
      </c>
      <c r="H25" s="52">
        <f t="shared" si="2"/>
        <v>137.7507843019926</v>
      </c>
      <c r="I25" s="74">
        <v>169.39</v>
      </c>
    </row>
    <row r="26" spans="1:9" ht="12.75">
      <c r="A26" s="59" t="s">
        <v>129</v>
      </c>
      <c r="B26" s="74">
        <v>17229.17</v>
      </c>
      <c r="C26" s="74">
        <v>5095.97</v>
      </c>
      <c r="D26" s="74">
        <v>5102.26</v>
      </c>
      <c r="E26" s="52">
        <f t="shared" si="0"/>
        <v>29.61407891384205</v>
      </c>
      <c r="F26" s="52">
        <f t="shared" si="1"/>
        <v>100.12343086792113</v>
      </c>
      <c r="G26" s="28">
        <v>5671.56</v>
      </c>
      <c r="H26" s="52">
        <f t="shared" si="2"/>
        <v>89.96219734958282</v>
      </c>
      <c r="I26" s="74">
        <v>351.41</v>
      </c>
    </row>
    <row r="27" spans="1:9" ht="12.75">
      <c r="A27" s="55" t="s">
        <v>9</v>
      </c>
      <c r="B27" s="66">
        <f>B28+B29+B30</f>
        <v>16801.6</v>
      </c>
      <c r="C27" s="66">
        <f>C28+C29+C30</f>
        <v>7337.06</v>
      </c>
      <c r="D27" s="66">
        <f>D28+D29+D30</f>
        <v>5753.68</v>
      </c>
      <c r="E27" s="52">
        <f t="shared" si="0"/>
        <v>34.24483382534997</v>
      </c>
      <c r="F27" s="52">
        <f t="shared" si="1"/>
        <v>78.41942140312332</v>
      </c>
      <c r="G27" s="66">
        <f>G28+G29+G30</f>
        <v>7085.94</v>
      </c>
      <c r="H27" s="52">
        <f t="shared" si="2"/>
        <v>81.19854246578436</v>
      </c>
      <c r="I27" s="66">
        <f>I28+I29+I30</f>
        <v>922.37</v>
      </c>
    </row>
    <row r="28" spans="1:9" ht="25.5">
      <c r="A28" s="59" t="s">
        <v>10</v>
      </c>
      <c r="B28" s="74">
        <v>16670</v>
      </c>
      <c r="C28" s="74">
        <v>7299.06</v>
      </c>
      <c r="D28" s="74">
        <v>5722.68</v>
      </c>
      <c r="E28" s="52">
        <f t="shared" si="0"/>
        <v>34.32921415716857</v>
      </c>
      <c r="F28" s="52">
        <f t="shared" si="1"/>
        <v>78.40297243754675</v>
      </c>
      <c r="G28" s="28">
        <v>6976.74</v>
      </c>
      <c r="H28" s="52" t="s">
        <v>133</v>
      </c>
      <c r="I28" s="74">
        <v>917.57</v>
      </c>
    </row>
    <row r="29" spans="1:9" ht="25.5">
      <c r="A29" s="59" t="s">
        <v>98</v>
      </c>
      <c r="B29" s="74">
        <v>81.6</v>
      </c>
      <c r="C29" s="74">
        <v>28</v>
      </c>
      <c r="D29" s="74">
        <v>16</v>
      </c>
      <c r="E29" s="52">
        <f t="shared" si="0"/>
        <v>19.607843137254903</v>
      </c>
      <c r="F29" s="52">
        <f t="shared" si="1"/>
        <v>57.14285714285714</v>
      </c>
      <c r="G29" s="28">
        <v>19.2</v>
      </c>
      <c r="H29" s="52" t="s">
        <v>133</v>
      </c>
      <c r="I29" s="74">
        <v>4.8</v>
      </c>
    </row>
    <row r="30" spans="1:9" ht="25.5">
      <c r="A30" s="59" t="s">
        <v>97</v>
      </c>
      <c r="B30" s="74">
        <v>50</v>
      </c>
      <c r="C30" s="74">
        <v>10</v>
      </c>
      <c r="D30" s="74">
        <v>15</v>
      </c>
      <c r="E30" s="52">
        <f t="shared" si="0"/>
        <v>30</v>
      </c>
      <c r="F30" s="52">
        <f t="shared" si="1"/>
        <v>150</v>
      </c>
      <c r="G30" s="28">
        <v>90</v>
      </c>
      <c r="H30" s="52" t="s">
        <v>133</v>
      </c>
      <c r="I30" s="74">
        <v>0</v>
      </c>
    </row>
    <row r="31" spans="1:9" ht="25.5">
      <c r="A31" s="63" t="s">
        <v>11</v>
      </c>
      <c r="B31" s="66">
        <f>$32:$32+$33:$33</f>
        <v>0</v>
      </c>
      <c r="C31" s="66">
        <f>C32+C33</f>
        <v>0</v>
      </c>
      <c r="D31" s="66">
        <f>D32+D33</f>
        <v>0.17</v>
      </c>
      <c r="E31" s="52" t="s">
        <v>133</v>
      </c>
      <c r="F31" s="52">
        <v>0</v>
      </c>
      <c r="G31" s="66">
        <f>G32+G33</f>
        <v>0.1</v>
      </c>
      <c r="H31" s="52" t="s">
        <v>133</v>
      </c>
      <c r="I31" s="66">
        <f>I32+I33</f>
        <v>0</v>
      </c>
    </row>
    <row r="32" spans="1:9" ht="25.5">
      <c r="A32" s="59" t="s">
        <v>157</v>
      </c>
      <c r="B32" s="74">
        <v>0</v>
      </c>
      <c r="C32" s="74">
        <v>0</v>
      </c>
      <c r="D32" s="74">
        <v>0</v>
      </c>
      <c r="E32" s="52" t="s">
        <v>134</v>
      </c>
      <c r="F32" s="52">
        <v>0</v>
      </c>
      <c r="G32" s="74">
        <v>0.1</v>
      </c>
      <c r="H32" s="52" t="s">
        <v>133</v>
      </c>
      <c r="I32" s="74">
        <v>0</v>
      </c>
    </row>
    <row r="33" spans="1:9" ht="25.5">
      <c r="A33" s="59" t="s">
        <v>99</v>
      </c>
      <c r="B33" s="74">
        <v>0</v>
      </c>
      <c r="C33" s="74">
        <v>0</v>
      </c>
      <c r="D33" s="74">
        <v>0.17</v>
      </c>
      <c r="E33" s="52" t="s">
        <v>134</v>
      </c>
      <c r="F33" s="52">
        <v>0</v>
      </c>
      <c r="G33" s="74">
        <v>0</v>
      </c>
      <c r="H33" s="52" t="s">
        <v>133</v>
      </c>
      <c r="I33" s="74">
        <v>0</v>
      </c>
    </row>
    <row r="34" spans="1:9" ht="38.25">
      <c r="A34" s="63" t="s">
        <v>12</v>
      </c>
      <c r="B34" s="66">
        <f>B35+B37+B38+B39+B40+B41+B36</f>
        <v>41211.88</v>
      </c>
      <c r="C34" s="66">
        <f>C35+C37+C38+C39+C40+C41+C36</f>
        <v>15803.55</v>
      </c>
      <c r="D34" s="66">
        <f>D35+D37+D38+D39+D40+D41+D36</f>
        <v>16642.58</v>
      </c>
      <c r="E34" s="52">
        <f>$D:$D/$B:$B*100</f>
        <v>40.38296724148475</v>
      </c>
      <c r="F34" s="52">
        <f>$D:$D/$C:$C*100</f>
        <v>105.30912358299244</v>
      </c>
      <c r="G34" s="66">
        <f>G35+G37+G38+G39+G40+G41+G36</f>
        <v>15999.349999999999</v>
      </c>
      <c r="H34" s="52">
        <f>$D:$D/$G:$G*100</f>
        <v>104.02035082675236</v>
      </c>
      <c r="I34" s="66">
        <f>I35+I37+I38+I39+I40+I41+I36</f>
        <v>3073.1000000000004</v>
      </c>
    </row>
    <row r="35" spans="1:9" ht="76.5" hidden="1">
      <c r="A35" s="59" t="s">
        <v>141</v>
      </c>
      <c r="B35" s="74"/>
      <c r="C35" s="74"/>
      <c r="D35" s="74"/>
      <c r="E35" s="52" t="s">
        <v>134</v>
      </c>
      <c r="F35" s="52" t="e">
        <f>$D:$D/$C:$C*100</f>
        <v>#DIV/0!</v>
      </c>
      <c r="G35" s="74"/>
      <c r="H35" s="52" t="e">
        <f>$D:$D/$G:$G*100</f>
        <v>#DIV/0!</v>
      </c>
      <c r="I35" s="74"/>
    </row>
    <row r="36" spans="1:9" ht="84" customHeight="1">
      <c r="A36" s="59" t="s">
        <v>158</v>
      </c>
      <c r="B36" s="74">
        <v>23983</v>
      </c>
      <c r="C36" s="74">
        <v>8000</v>
      </c>
      <c r="D36" s="74">
        <v>8491.4</v>
      </c>
      <c r="E36" s="52">
        <f>$D:$D/$B:$B*100</f>
        <v>35.4059125213693</v>
      </c>
      <c r="F36" s="52">
        <f>$D:$D/$C:$C*100</f>
        <v>106.14250000000001</v>
      </c>
      <c r="G36" s="28">
        <v>8998.16</v>
      </c>
      <c r="H36" s="79"/>
      <c r="I36" s="74">
        <v>1000.61</v>
      </c>
    </row>
    <row r="37" spans="1:9" ht="81.75" customHeight="1">
      <c r="A37" s="59" t="s">
        <v>174</v>
      </c>
      <c r="B37" s="74">
        <v>0</v>
      </c>
      <c r="C37" s="74">
        <v>0</v>
      </c>
      <c r="D37" s="74">
        <v>0.14</v>
      </c>
      <c r="E37" s="52">
        <v>0</v>
      </c>
      <c r="F37" s="52">
        <v>0</v>
      </c>
      <c r="G37" s="28">
        <v>0</v>
      </c>
      <c r="H37" s="79"/>
      <c r="I37" s="74">
        <v>0.14</v>
      </c>
    </row>
    <row r="38" spans="1:9" ht="76.5">
      <c r="A38" s="59" t="s">
        <v>160</v>
      </c>
      <c r="B38" s="74">
        <v>0</v>
      </c>
      <c r="C38" s="74">
        <v>0</v>
      </c>
      <c r="D38" s="74">
        <v>124.07</v>
      </c>
      <c r="E38" s="52" t="s">
        <v>134</v>
      </c>
      <c r="F38" s="52">
        <v>0</v>
      </c>
      <c r="G38" s="28">
        <v>13.03</v>
      </c>
      <c r="H38" s="79"/>
      <c r="I38" s="74">
        <v>30.57</v>
      </c>
    </row>
    <row r="39" spans="1:9" ht="38.25">
      <c r="A39" s="59" t="s">
        <v>161</v>
      </c>
      <c r="B39" s="74">
        <v>13501.3</v>
      </c>
      <c r="C39" s="74">
        <v>5625.55</v>
      </c>
      <c r="D39" s="74">
        <v>6230.32</v>
      </c>
      <c r="E39" s="52">
        <f aca="true" t="shared" si="3" ref="E39:E44">$D:$D/$B:$B*100</f>
        <v>46.14607482242451</v>
      </c>
      <c r="F39" s="52">
        <f aca="true" t="shared" si="4" ref="F39:F44">$D:$D/$C:$C*100</f>
        <v>110.75041551492741</v>
      </c>
      <c r="G39" s="28">
        <v>5014.07</v>
      </c>
      <c r="H39" s="79"/>
      <c r="I39" s="74">
        <v>1169.39</v>
      </c>
    </row>
    <row r="40" spans="1:9" ht="51">
      <c r="A40" s="59" t="s">
        <v>162</v>
      </c>
      <c r="B40" s="74">
        <v>1025</v>
      </c>
      <c r="C40" s="74">
        <v>1025</v>
      </c>
      <c r="D40" s="74">
        <v>690.92</v>
      </c>
      <c r="E40" s="52">
        <f t="shared" si="3"/>
        <v>67.40682926829268</v>
      </c>
      <c r="F40" s="52">
        <f t="shared" si="4"/>
        <v>67.40682926829268</v>
      </c>
      <c r="G40" s="28">
        <v>978.75</v>
      </c>
      <c r="H40" s="79"/>
      <c r="I40" s="74">
        <v>602.33</v>
      </c>
    </row>
    <row r="41" spans="1:9" ht="76.5">
      <c r="A41" s="64" t="s">
        <v>163</v>
      </c>
      <c r="B41" s="74">
        <v>2702.58</v>
      </c>
      <c r="C41" s="74">
        <v>1153</v>
      </c>
      <c r="D41" s="74">
        <v>1105.73</v>
      </c>
      <c r="E41" s="52">
        <f t="shared" si="3"/>
        <v>40.91386748958403</v>
      </c>
      <c r="F41" s="52">
        <f t="shared" si="4"/>
        <v>95.90026019080659</v>
      </c>
      <c r="G41" s="28">
        <v>995.34</v>
      </c>
      <c r="H41" s="79"/>
      <c r="I41" s="74">
        <v>270.06</v>
      </c>
    </row>
    <row r="42" spans="1:9" ht="25.5">
      <c r="A42" s="56" t="s">
        <v>13</v>
      </c>
      <c r="B42" s="65">
        <v>643.1</v>
      </c>
      <c r="C42" s="65">
        <v>289.36</v>
      </c>
      <c r="D42" s="65">
        <v>312.04</v>
      </c>
      <c r="E42" s="52">
        <f t="shared" si="3"/>
        <v>48.52122531488104</v>
      </c>
      <c r="F42" s="52">
        <f t="shared" si="4"/>
        <v>107.83798728227814</v>
      </c>
      <c r="G42" s="27">
        <v>262.51</v>
      </c>
      <c r="H42" s="52">
        <f aca="true" t="shared" si="5" ref="H42:H51">$D:$D/$G:$G*100</f>
        <v>118.86785265323228</v>
      </c>
      <c r="I42" s="65">
        <v>4.29</v>
      </c>
    </row>
    <row r="43" spans="1:9" ht="25.5">
      <c r="A43" s="56" t="s">
        <v>108</v>
      </c>
      <c r="B43" s="65">
        <v>5045.31</v>
      </c>
      <c r="C43" s="65">
        <v>819.6500000000001</v>
      </c>
      <c r="D43" s="65">
        <v>1138.91</v>
      </c>
      <c r="E43" s="52">
        <f t="shared" si="3"/>
        <v>22.573637695206042</v>
      </c>
      <c r="F43" s="52">
        <f t="shared" si="4"/>
        <v>138.9507716708351</v>
      </c>
      <c r="G43" s="27">
        <v>2285.68</v>
      </c>
      <c r="H43" s="52">
        <f t="shared" si="5"/>
        <v>49.82805992089882</v>
      </c>
      <c r="I43" s="65">
        <v>380.95</v>
      </c>
    </row>
    <row r="44" spans="1:9" ht="25.5">
      <c r="A44" s="63" t="s">
        <v>14</v>
      </c>
      <c r="B44" s="66">
        <f>B45+B46+B47</f>
        <v>8060.18</v>
      </c>
      <c r="C44" s="66">
        <f>C45+C46+C47</f>
        <v>540</v>
      </c>
      <c r="D44" s="66">
        <f>D45+D46+D47</f>
        <v>1097.99</v>
      </c>
      <c r="E44" s="52">
        <f t="shared" si="3"/>
        <v>13.622400492296698</v>
      </c>
      <c r="F44" s="52">
        <f t="shared" si="4"/>
        <v>203.3314814814815</v>
      </c>
      <c r="G44" s="66">
        <f>G45+G46+G47</f>
        <v>3639.6800000000003</v>
      </c>
      <c r="H44" s="52">
        <f t="shared" si="5"/>
        <v>30.167212502197994</v>
      </c>
      <c r="I44" s="66">
        <f>I45+I46+I47</f>
        <v>190.57999999999998</v>
      </c>
    </row>
    <row r="45" spans="1:9" ht="14.25" customHeight="1">
      <c r="A45" s="59" t="s">
        <v>105</v>
      </c>
      <c r="B45" s="74">
        <v>0</v>
      </c>
      <c r="C45" s="74">
        <v>0</v>
      </c>
      <c r="D45" s="74">
        <v>0</v>
      </c>
      <c r="E45" s="52">
        <v>0</v>
      </c>
      <c r="F45" s="52">
        <v>0</v>
      </c>
      <c r="G45" s="28">
        <v>19.52</v>
      </c>
      <c r="H45" s="52">
        <f t="shared" si="5"/>
        <v>0</v>
      </c>
      <c r="I45" s="74">
        <v>0</v>
      </c>
    </row>
    <row r="46" spans="1:9" ht="76.5">
      <c r="A46" s="59" t="s">
        <v>106</v>
      </c>
      <c r="B46" s="74">
        <v>5000</v>
      </c>
      <c r="C46" s="74">
        <v>0</v>
      </c>
      <c r="D46" s="74">
        <v>62.82</v>
      </c>
      <c r="E46" s="52" t="s">
        <v>134</v>
      </c>
      <c r="F46" s="52">
        <v>0</v>
      </c>
      <c r="G46" s="28">
        <v>908.3</v>
      </c>
      <c r="H46" s="52">
        <f t="shared" si="5"/>
        <v>6.91621710888473</v>
      </c>
      <c r="I46" s="74">
        <v>12.51</v>
      </c>
    </row>
    <row r="47" spans="1:9" ht="12.75">
      <c r="A47" s="64" t="s">
        <v>104</v>
      </c>
      <c r="B47" s="74">
        <v>3060.18</v>
      </c>
      <c r="C47" s="74">
        <v>540</v>
      </c>
      <c r="D47" s="74">
        <v>1035.17</v>
      </c>
      <c r="E47" s="52">
        <f aca="true" t="shared" si="6" ref="E47:E52">$D:$D/$B:$B*100</f>
        <v>33.827095138194494</v>
      </c>
      <c r="F47" s="52">
        <f aca="true" t="shared" si="7" ref="F47:F56">$D:$D/$C:$C*100</f>
        <v>191.69814814814816</v>
      </c>
      <c r="G47" s="28">
        <v>2711.86</v>
      </c>
      <c r="H47" s="52">
        <f t="shared" si="5"/>
        <v>38.17195577942814</v>
      </c>
      <c r="I47" s="74">
        <v>178.07</v>
      </c>
    </row>
    <row r="48" spans="1:9" ht="12.75">
      <c r="A48" s="56" t="s">
        <v>15</v>
      </c>
      <c r="B48" s="66">
        <f>B49+B50+B51+B54+B55+B56+B58+B60+B61+B63+B64+B52+B53+B62+B57</f>
        <v>10339.36</v>
      </c>
      <c r="C48" s="66">
        <f>C49+C50+C51+C54+C55+C56+C58+C60+C61+C63+C64+C52+C53+C62+C57</f>
        <v>4828.099999999999</v>
      </c>
      <c r="D48" s="66">
        <f>D49+D50+D51+D54+D55+D56+D58+D60+D61+D63+D64+D52+D53+D62+D57</f>
        <v>5107.549999999999</v>
      </c>
      <c r="E48" s="52">
        <f t="shared" si="6"/>
        <v>49.399092400303296</v>
      </c>
      <c r="F48" s="52">
        <f t="shared" si="7"/>
        <v>105.78799113522919</v>
      </c>
      <c r="G48" s="66">
        <f>G49+G50+G51+G54+G55+G56+G58+G60+G61+G63+G64+G52+G53+G62+G57</f>
        <v>4765.45</v>
      </c>
      <c r="H48" s="52">
        <f t="shared" si="5"/>
        <v>107.17875541659234</v>
      </c>
      <c r="I48" s="66">
        <f>I49+I50+I51+I54+I55+I56+I58+I60+I61+I63+I64+I52+I53+I62+I57</f>
        <v>1187.6</v>
      </c>
    </row>
    <row r="49" spans="1:9" ht="25.5">
      <c r="A49" s="59" t="s">
        <v>16</v>
      </c>
      <c r="B49" s="74">
        <v>214</v>
      </c>
      <c r="C49" s="74">
        <v>87.5</v>
      </c>
      <c r="D49" s="74">
        <v>120.26</v>
      </c>
      <c r="E49" s="52">
        <f t="shared" si="6"/>
        <v>56.196261682243</v>
      </c>
      <c r="F49" s="52">
        <f t="shared" si="7"/>
        <v>137.44</v>
      </c>
      <c r="G49" s="28">
        <v>52.53</v>
      </c>
      <c r="H49" s="52">
        <f t="shared" si="5"/>
        <v>228.93584618313346</v>
      </c>
      <c r="I49" s="74">
        <v>28.27</v>
      </c>
    </row>
    <row r="50" spans="1:9" ht="52.5" customHeight="1">
      <c r="A50" s="59" t="s">
        <v>118</v>
      </c>
      <c r="B50" s="74">
        <v>240</v>
      </c>
      <c r="C50" s="74">
        <v>60</v>
      </c>
      <c r="D50" s="74">
        <v>314.63</v>
      </c>
      <c r="E50" s="52">
        <f t="shared" si="6"/>
        <v>131.09583333333333</v>
      </c>
      <c r="F50" s="52">
        <f t="shared" si="7"/>
        <v>524.3833333333333</v>
      </c>
      <c r="G50" s="28">
        <v>34</v>
      </c>
      <c r="H50" s="52">
        <f t="shared" si="5"/>
        <v>925.3823529411765</v>
      </c>
      <c r="I50" s="74">
        <v>95</v>
      </c>
    </row>
    <row r="51" spans="1:9" ht="63.75">
      <c r="A51" s="59" t="s">
        <v>116</v>
      </c>
      <c r="B51" s="74">
        <v>600</v>
      </c>
      <c r="C51" s="74">
        <v>349</v>
      </c>
      <c r="D51" s="74">
        <v>177.13</v>
      </c>
      <c r="E51" s="52">
        <f t="shared" si="6"/>
        <v>29.52166666666667</v>
      </c>
      <c r="F51" s="52">
        <f t="shared" si="7"/>
        <v>50.75358166189111</v>
      </c>
      <c r="G51" s="28">
        <v>312.39</v>
      </c>
      <c r="H51" s="52">
        <f t="shared" si="5"/>
        <v>56.70155894874996</v>
      </c>
      <c r="I51" s="74">
        <v>15.75</v>
      </c>
    </row>
    <row r="52" spans="1:9" ht="38.25">
      <c r="A52" s="59" t="s">
        <v>135</v>
      </c>
      <c r="B52" s="74">
        <v>1.6</v>
      </c>
      <c r="C52" s="74">
        <v>0.8</v>
      </c>
      <c r="D52" s="74">
        <v>0</v>
      </c>
      <c r="E52" s="52">
        <f t="shared" si="6"/>
        <v>0</v>
      </c>
      <c r="F52" s="52">
        <f t="shared" si="7"/>
        <v>0</v>
      </c>
      <c r="G52" s="28">
        <v>0</v>
      </c>
      <c r="H52" s="52" t="s">
        <v>134</v>
      </c>
      <c r="I52" s="74">
        <v>0</v>
      </c>
    </row>
    <row r="53" spans="1:9" ht="51">
      <c r="A53" s="59" t="s">
        <v>136</v>
      </c>
      <c r="B53" s="74">
        <v>9.4</v>
      </c>
      <c r="C53" s="74">
        <v>9.4</v>
      </c>
      <c r="D53" s="74">
        <v>9.4</v>
      </c>
      <c r="E53" s="52" t="s">
        <v>134</v>
      </c>
      <c r="F53" s="52">
        <f t="shared" si="7"/>
        <v>100</v>
      </c>
      <c r="G53" s="28">
        <v>0</v>
      </c>
      <c r="H53" s="52" t="e">
        <f>$D:$D/$G:$G*100</f>
        <v>#DIV/0!</v>
      </c>
      <c r="I53" s="74">
        <v>0</v>
      </c>
    </row>
    <row r="54" spans="1:9" ht="38.25">
      <c r="A54" s="59" t="s">
        <v>17</v>
      </c>
      <c r="B54" s="74">
        <v>1800</v>
      </c>
      <c r="C54" s="74">
        <v>1226.6</v>
      </c>
      <c r="D54" s="74">
        <v>693.52</v>
      </c>
      <c r="E54" s="52">
        <f>$D:$D/$B:$B*100</f>
        <v>38.52888888888889</v>
      </c>
      <c r="F54" s="52">
        <f t="shared" si="7"/>
        <v>56.54002934942116</v>
      </c>
      <c r="G54" s="28">
        <v>1223.48</v>
      </c>
      <c r="H54" s="52">
        <f>$D:$D/$G:$G*100</f>
        <v>56.68421224703305</v>
      </c>
      <c r="I54" s="74">
        <v>257.98</v>
      </c>
    </row>
    <row r="55" spans="1:9" ht="29.25" customHeight="1">
      <c r="A55" s="59" t="s">
        <v>18</v>
      </c>
      <c r="B55" s="74">
        <v>3620</v>
      </c>
      <c r="C55" s="74">
        <v>1050.1</v>
      </c>
      <c r="D55" s="74">
        <v>2136.3</v>
      </c>
      <c r="E55" s="52">
        <f>$D:$D/$B:$B*100</f>
        <v>59.01381215469613</v>
      </c>
      <c r="F55" s="52">
        <f t="shared" si="7"/>
        <v>203.4377678316351</v>
      </c>
      <c r="G55" s="28">
        <v>1174.65</v>
      </c>
      <c r="H55" s="52">
        <f>$D:$D/$G:$G*100</f>
        <v>181.86693908823906</v>
      </c>
      <c r="I55" s="74">
        <v>206.3</v>
      </c>
    </row>
    <row r="56" spans="1:9" ht="38.25" customHeight="1">
      <c r="A56" s="59" t="s">
        <v>19</v>
      </c>
      <c r="B56" s="74">
        <v>30</v>
      </c>
      <c r="C56" s="74">
        <v>5</v>
      </c>
      <c r="D56" s="74">
        <v>0.25</v>
      </c>
      <c r="E56" s="52">
        <f>$D:$D/$B:$B*100</f>
        <v>0.8333333333333334</v>
      </c>
      <c r="F56" s="52">
        <f t="shared" si="7"/>
        <v>5</v>
      </c>
      <c r="G56" s="28">
        <v>5</v>
      </c>
      <c r="H56" s="52">
        <f>$D:$D/$G:$G*100</f>
        <v>5</v>
      </c>
      <c r="I56" s="74">
        <v>0</v>
      </c>
    </row>
    <row r="57" spans="1:9" ht="43.5" customHeight="1">
      <c r="A57" s="59" t="s">
        <v>146</v>
      </c>
      <c r="B57" s="74">
        <v>1.2</v>
      </c>
      <c r="C57" s="74">
        <v>0</v>
      </c>
      <c r="D57" s="74">
        <v>0</v>
      </c>
      <c r="E57" s="52" t="s">
        <v>133</v>
      </c>
      <c r="F57" s="52">
        <v>0</v>
      </c>
      <c r="G57" s="28">
        <v>0</v>
      </c>
      <c r="H57" s="52" t="s">
        <v>133</v>
      </c>
      <c r="I57" s="74">
        <v>0</v>
      </c>
    </row>
    <row r="58" spans="1:9" ht="40.5" customHeight="1">
      <c r="A58" s="59" t="s">
        <v>20</v>
      </c>
      <c r="B58" s="74">
        <v>100</v>
      </c>
      <c r="C58" s="74">
        <v>80</v>
      </c>
      <c r="D58" s="74">
        <v>0</v>
      </c>
      <c r="E58" s="52">
        <f>$D:$D/$B:$B*100</f>
        <v>0</v>
      </c>
      <c r="F58" s="52">
        <f>$D:$D/$C:$C*100</f>
        <v>0</v>
      </c>
      <c r="G58" s="28">
        <v>70</v>
      </c>
      <c r="H58" s="52" t="s">
        <v>134</v>
      </c>
      <c r="I58" s="74">
        <v>0</v>
      </c>
    </row>
    <row r="59" spans="1:9" ht="51">
      <c r="A59" s="59" t="s">
        <v>117</v>
      </c>
      <c r="B59" s="74">
        <v>0</v>
      </c>
      <c r="C59" s="74">
        <v>0</v>
      </c>
      <c r="D59" s="74">
        <v>0</v>
      </c>
      <c r="E59" s="52" t="s">
        <v>134</v>
      </c>
      <c r="F59" s="52">
        <v>0</v>
      </c>
      <c r="G59" s="28">
        <v>0</v>
      </c>
      <c r="H59" s="52" t="s">
        <v>134</v>
      </c>
      <c r="I59" s="74">
        <v>0</v>
      </c>
    </row>
    <row r="60" spans="1:9" ht="63.75">
      <c r="A60" s="59" t="s">
        <v>107</v>
      </c>
      <c r="B60" s="74">
        <v>14.38</v>
      </c>
      <c r="C60" s="74">
        <v>7</v>
      </c>
      <c r="D60" s="74">
        <v>1.86</v>
      </c>
      <c r="E60" s="52">
        <f>$D:$D/$B:$B*100</f>
        <v>12.934631432545201</v>
      </c>
      <c r="F60" s="52">
        <f>$D:$D/$C:$C*100</f>
        <v>26.571428571428573</v>
      </c>
      <c r="G60" s="28">
        <v>0.51</v>
      </c>
      <c r="H60" s="52">
        <f>$D:$D/$G:$G*100</f>
        <v>364.70588235294116</v>
      </c>
      <c r="I60" s="74">
        <v>0</v>
      </c>
    </row>
    <row r="61" spans="1:9" ht="76.5">
      <c r="A61" s="59" t="s">
        <v>164</v>
      </c>
      <c r="B61" s="74">
        <v>1501.78</v>
      </c>
      <c r="C61" s="74">
        <v>922.5</v>
      </c>
      <c r="D61" s="74">
        <v>196.81</v>
      </c>
      <c r="E61" s="52">
        <f>$D:$D/$B:$B*100</f>
        <v>13.105115263220979</v>
      </c>
      <c r="F61" s="52">
        <f>$D:$D/$C:$C*100</f>
        <v>21.334417344173442</v>
      </c>
      <c r="G61" s="28">
        <v>845.64</v>
      </c>
      <c r="H61" s="52">
        <f>$D:$D/$G:$G*100</f>
        <v>23.27349699635779</v>
      </c>
      <c r="I61" s="74">
        <v>50.99</v>
      </c>
    </row>
    <row r="62" spans="1:9" ht="76.5">
      <c r="A62" s="59" t="s">
        <v>138</v>
      </c>
      <c r="B62" s="74">
        <v>0</v>
      </c>
      <c r="C62" s="74">
        <v>0</v>
      </c>
      <c r="D62" s="74">
        <v>506.2</v>
      </c>
      <c r="E62" s="52" t="s">
        <v>134</v>
      </c>
      <c r="F62" s="52">
        <v>0</v>
      </c>
      <c r="G62" s="28">
        <v>40.49</v>
      </c>
      <c r="H62" s="52" t="s">
        <v>134</v>
      </c>
      <c r="I62" s="74">
        <v>5</v>
      </c>
    </row>
    <row r="63" spans="1:9" ht="63.75">
      <c r="A63" s="59" t="s">
        <v>86</v>
      </c>
      <c r="B63" s="74">
        <v>50</v>
      </c>
      <c r="C63" s="74">
        <v>21</v>
      </c>
      <c r="D63" s="74">
        <v>36.29</v>
      </c>
      <c r="E63" s="52">
        <f>$D:$D/$B:$B*100</f>
        <v>72.58</v>
      </c>
      <c r="F63" s="52">
        <f>$D:$D/$C:$C*100</f>
        <v>172.80952380952382</v>
      </c>
      <c r="G63" s="28">
        <v>21.86</v>
      </c>
      <c r="H63" s="52">
        <f aca="true" t="shared" si="8" ref="H63:H71">$D:$D/$G:$G*100</f>
        <v>166.01097895699908</v>
      </c>
      <c r="I63" s="74">
        <v>13.91</v>
      </c>
    </row>
    <row r="64" spans="1:9" ht="38.25">
      <c r="A64" s="59" t="s">
        <v>21</v>
      </c>
      <c r="B64" s="74">
        <v>2157</v>
      </c>
      <c r="C64" s="74">
        <v>1009.2</v>
      </c>
      <c r="D64" s="74">
        <v>914.9</v>
      </c>
      <c r="E64" s="52">
        <f>$D:$D/$B:$B*100</f>
        <v>42.41539174779786</v>
      </c>
      <c r="F64" s="52">
        <f>$D:$D/$C:$C*100</f>
        <v>90.65596512088783</v>
      </c>
      <c r="G64" s="28">
        <v>984.9</v>
      </c>
      <c r="H64" s="52">
        <f t="shared" si="8"/>
        <v>92.89267945984363</v>
      </c>
      <c r="I64" s="74">
        <v>514.4</v>
      </c>
    </row>
    <row r="65" spans="1:9" ht="12.75">
      <c r="A65" s="55" t="s">
        <v>22</v>
      </c>
      <c r="B65" s="65">
        <v>0</v>
      </c>
      <c r="C65" s="65">
        <v>0</v>
      </c>
      <c r="D65" s="65">
        <v>53.24</v>
      </c>
      <c r="E65" s="52" t="s">
        <v>134</v>
      </c>
      <c r="F65" s="52">
        <v>0</v>
      </c>
      <c r="G65" s="27">
        <v>127.64</v>
      </c>
      <c r="H65" s="52">
        <f t="shared" si="8"/>
        <v>41.711062362895646</v>
      </c>
      <c r="I65" s="65">
        <v>0.47</v>
      </c>
    </row>
    <row r="66" spans="1:9" ht="12.75">
      <c r="A66" s="63" t="s">
        <v>23</v>
      </c>
      <c r="B66" s="66">
        <f>B8+B15+B20+B24+B27+B31+B34+B42+B43+B44+B65+B48</f>
        <v>431335.57999999996</v>
      </c>
      <c r="C66" s="66">
        <f>C8+C15+C20+C24+C27+C31+C34+C42+C43+C44+C65+C48</f>
        <v>154258.75999999998</v>
      </c>
      <c r="D66" s="66">
        <f>D8+D15+D20+D24+D27+D31+D34+D42+D43+D44+D65+D48</f>
        <v>155700</v>
      </c>
      <c r="E66" s="52">
        <f aca="true" t="shared" si="9" ref="E66:E72">$D:$D/$B:$B*100</f>
        <v>36.097184470615666</v>
      </c>
      <c r="F66" s="52">
        <f aca="true" t="shared" si="10" ref="F66:F72">$D:$D/$C:$C*100</f>
        <v>100.93430026275331</v>
      </c>
      <c r="G66" s="66">
        <f>G8+G15+G20+G24+G27+G31+G34+G42+G43+G44+G65+G48</f>
        <v>154041.57000000004</v>
      </c>
      <c r="H66" s="52">
        <f t="shared" si="8"/>
        <v>101.0766119820773</v>
      </c>
      <c r="I66" s="66">
        <f>I8+I15+I20+I24+I27+I31+I34+I42+I43+I44+I65+I48</f>
        <v>28613.649999999998</v>
      </c>
    </row>
    <row r="67" spans="1:9" ht="12.75" customHeight="1" hidden="1">
      <c r="A67" s="63" t="s">
        <v>24</v>
      </c>
      <c r="B67" s="66">
        <f>B68+B74+B73</f>
        <v>1748215.1899999997</v>
      </c>
      <c r="C67" s="66">
        <f>C68+C74+C73</f>
        <v>578148.97</v>
      </c>
      <c r="D67" s="66">
        <f>D68+D74+D73</f>
        <v>578108.01</v>
      </c>
      <c r="E67" s="52">
        <f t="shared" si="9"/>
        <v>33.068469677351345</v>
      </c>
      <c r="F67" s="52">
        <f t="shared" si="10"/>
        <v>99.99291532076933</v>
      </c>
      <c r="G67" s="66">
        <f>G68+G74+G73</f>
        <v>542492.71</v>
      </c>
      <c r="H67" s="52">
        <f t="shared" si="8"/>
        <v>106.56512047876183</v>
      </c>
      <c r="I67" s="66">
        <f>I68+I74+I73</f>
        <v>98283.54000000001</v>
      </c>
    </row>
    <row r="68" spans="1:9" ht="24.75" customHeight="1" hidden="1">
      <c r="A68" s="63" t="s">
        <v>25</v>
      </c>
      <c r="B68" s="66">
        <f>B69+B70+B72+B71</f>
        <v>1748243.0699999998</v>
      </c>
      <c r="C68" s="66">
        <f>C69+C70+C72+C71</f>
        <v>579004</v>
      </c>
      <c r="D68" s="66">
        <f>D69+D70+D72+D71</f>
        <v>578975.09</v>
      </c>
      <c r="E68" s="52">
        <f t="shared" si="9"/>
        <v>33.117539542141586</v>
      </c>
      <c r="F68" s="52">
        <f t="shared" si="10"/>
        <v>99.9950069429572</v>
      </c>
      <c r="G68" s="66">
        <f>G69+G70+G72+G71</f>
        <v>545560.48</v>
      </c>
      <c r="H68" s="52">
        <f t="shared" si="8"/>
        <v>106.12482231117619</v>
      </c>
      <c r="I68" s="66">
        <f>I69+I70+I72+I71</f>
        <v>98288.54000000001</v>
      </c>
    </row>
    <row r="69" spans="1:9" ht="12.75" customHeight="1" hidden="1">
      <c r="A69" s="59" t="s">
        <v>130</v>
      </c>
      <c r="B69" s="74">
        <v>363513.69999999995</v>
      </c>
      <c r="C69" s="74">
        <v>163738.3</v>
      </c>
      <c r="D69" s="74">
        <v>163738.28</v>
      </c>
      <c r="E69" s="52">
        <f t="shared" si="9"/>
        <v>45.04322120459284</v>
      </c>
      <c r="F69" s="52">
        <f t="shared" si="10"/>
        <v>99.9999877853868</v>
      </c>
      <c r="G69" s="28">
        <v>170665.4</v>
      </c>
      <c r="H69" s="52">
        <f t="shared" si="8"/>
        <v>95.94111050042949</v>
      </c>
      <c r="I69" s="74">
        <v>14137.6</v>
      </c>
    </row>
    <row r="70" spans="1:9" ht="12.75" customHeight="1" hidden="1">
      <c r="A70" s="59" t="s">
        <v>131</v>
      </c>
      <c r="B70" s="74">
        <v>403939.7</v>
      </c>
      <c r="C70" s="74">
        <v>48973.2</v>
      </c>
      <c r="D70" s="74">
        <v>48973.2</v>
      </c>
      <c r="E70" s="52">
        <f t="shared" si="9"/>
        <v>12.12388878835133</v>
      </c>
      <c r="F70" s="52">
        <f t="shared" si="10"/>
        <v>100</v>
      </c>
      <c r="G70" s="28">
        <v>27200.1</v>
      </c>
      <c r="H70" s="52">
        <f t="shared" si="8"/>
        <v>180.04786747107545</v>
      </c>
      <c r="I70" s="74">
        <v>9589.2</v>
      </c>
    </row>
    <row r="71" spans="1:9" ht="12.75">
      <c r="A71" s="59" t="s">
        <v>132</v>
      </c>
      <c r="B71" s="74">
        <v>979205.1</v>
      </c>
      <c r="C71" s="74">
        <v>364707.93</v>
      </c>
      <c r="D71" s="74">
        <v>364679.03</v>
      </c>
      <c r="E71" s="52">
        <f t="shared" si="9"/>
        <v>37.24235402777212</v>
      </c>
      <c r="F71" s="52">
        <f t="shared" si="10"/>
        <v>99.99207585094189</v>
      </c>
      <c r="G71" s="28">
        <v>347694.98</v>
      </c>
      <c r="H71" s="52">
        <f t="shared" si="8"/>
        <v>104.8847555981395</v>
      </c>
      <c r="I71" s="74">
        <v>74561.74</v>
      </c>
    </row>
    <row r="72" spans="1:9" ht="12.75">
      <c r="A72" s="2" t="s">
        <v>165</v>
      </c>
      <c r="B72" s="74">
        <v>1584.57</v>
      </c>
      <c r="C72" s="74">
        <v>1584.57</v>
      </c>
      <c r="D72" s="74">
        <v>1584.58</v>
      </c>
      <c r="E72" s="52">
        <f t="shared" si="9"/>
        <v>100.00063108603597</v>
      </c>
      <c r="F72" s="52">
        <f t="shared" si="10"/>
        <v>100.00063108603597</v>
      </c>
      <c r="G72" s="28">
        <v>0</v>
      </c>
      <c r="H72" s="52">
        <v>0</v>
      </c>
      <c r="I72" s="74">
        <v>0</v>
      </c>
    </row>
    <row r="73" spans="1:9" ht="12.75">
      <c r="A73" s="63" t="s">
        <v>139</v>
      </c>
      <c r="B73" s="74">
        <v>827.15</v>
      </c>
      <c r="C73" s="74">
        <v>0</v>
      </c>
      <c r="D73" s="74">
        <v>0</v>
      </c>
      <c r="E73" s="52" t="s">
        <v>134</v>
      </c>
      <c r="F73" s="52">
        <v>0</v>
      </c>
      <c r="G73" s="27">
        <v>-3067.77</v>
      </c>
      <c r="H73" s="52" t="s">
        <v>134</v>
      </c>
      <c r="I73" s="74">
        <v>0</v>
      </c>
    </row>
    <row r="74" spans="1:9" ht="25.5">
      <c r="A74" s="63" t="s">
        <v>27</v>
      </c>
      <c r="B74" s="65">
        <v>-855.03</v>
      </c>
      <c r="C74" s="65">
        <v>-855.03</v>
      </c>
      <c r="D74" s="65">
        <v>-867.08</v>
      </c>
      <c r="E74" s="52" t="s">
        <v>134</v>
      </c>
      <c r="F74" s="52">
        <f>$D:$D/$C:$C*100</f>
        <v>101.40930727576811</v>
      </c>
      <c r="G74" s="44"/>
      <c r="H74" s="52">
        <v>0</v>
      </c>
      <c r="I74" s="65">
        <v>-5</v>
      </c>
    </row>
    <row r="75" spans="1:9" ht="12.75">
      <c r="A75" s="55" t="s">
        <v>26</v>
      </c>
      <c r="B75" s="70">
        <f>B67+B66</f>
        <v>2179550.7699999996</v>
      </c>
      <c r="C75" s="70">
        <f>C67+C66</f>
        <v>732407.73</v>
      </c>
      <c r="D75" s="70">
        <f>D67+D66</f>
        <v>733808.01</v>
      </c>
      <c r="E75" s="71">
        <f>$D:$D/$B:$B*100</f>
        <v>33.66785578479551</v>
      </c>
      <c r="F75" s="71">
        <f>$D:$D/$C:$C*100</f>
        <v>100.19118858835638</v>
      </c>
      <c r="G75" s="70">
        <f>G67+G66</f>
        <v>696534.28</v>
      </c>
      <c r="H75" s="71">
        <f>$D:$D/$G:$G*100</f>
        <v>105.35131307535934</v>
      </c>
      <c r="I75" s="70">
        <f>I67+I66</f>
        <v>126897.19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100271.97</v>
      </c>
      <c r="C77" s="35">
        <f>C78+C79+C80+C81+C82+C83+C84+C85</f>
        <v>42898.8</v>
      </c>
      <c r="D77" s="35">
        <f>D78+D79+D80+D81+D82+D83+D84+D85</f>
        <v>39596</v>
      </c>
      <c r="E77" s="26">
        <f>$D:$D/$B:$B*100</f>
        <v>39.48860284683746</v>
      </c>
      <c r="F77" s="26">
        <f>$D:$D/$C:$C*100</f>
        <v>92.30095014312754</v>
      </c>
      <c r="G77" s="35">
        <f>G78+G79+G80+G81+G82+G83+G84+G85</f>
        <v>29330.579999999998</v>
      </c>
      <c r="H77" s="26">
        <f>$D:$D/$G:$G*100</f>
        <v>134.99903513670716</v>
      </c>
      <c r="I77" s="35">
        <f>I78+I79+I80+I81+I82+I83+I84+I85</f>
        <v>8443.400000000001</v>
      </c>
    </row>
    <row r="78" spans="1:9" ht="14.25" customHeight="1">
      <c r="A78" s="8" t="s">
        <v>30</v>
      </c>
      <c r="B78" s="36">
        <v>1914.8</v>
      </c>
      <c r="C78" s="36">
        <v>303.9</v>
      </c>
      <c r="D78" s="36">
        <v>289.7</v>
      </c>
      <c r="E78" s="29">
        <f>$D:$D/$B:$B*100</f>
        <v>15.129517443074993</v>
      </c>
      <c r="F78" s="29">
        <f>$D:$D/$C:$C*100</f>
        <v>95.32741033234618</v>
      </c>
      <c r="G78" s="36">
        <v>493.5</v>
      </c>
      <c r="H78" s="29">
        <f>$D:$D/$G:$G*100</f>
        <v>58.70314083080041</v>
      </c>
      <c r="I78" s="36">
        <f>D78-апрель!D78</f>
        <v>155.29999999999998</v>
      </c>
    </row>
    <row r="79" spans="1:9" ht="12.75">
      <c r="A79" s="8" t="s">
        <v>31</v>
      </c>
      <c r="B79" s="36">
        <v>5111.8</v>
      </c>
      <c r="C79" s="36">
        <v>1728</v>
      </c>
      <c r="D79" s="36">
        <v>1728</v>
      </c>
      <c r="E79" s="29">
        <f>$D:$D/$B:$B*100</f>
        <v>33.8041394420752</v>
      </c>
      <c r="F79" s="29">
        <f>$D:$D/$C:$C*100</f>
        <v>100</v>
      </c>
      <c r="G79" s="36">
        <v>1682.2</v>
      </c>
      <c r="H79" s="29">
        <f>$D:$D/$G:$G*100</f>
        <v>102.72262513375341</v>
      </c>
      <c r="I79" s="36">
        <f>D79-апрель!D79</f>
        <v>286.79999999999995</v>
      </c>
    </row>
    <row r="80" spans="1:9" ht="25.5">
      <c r="A80" s="8" t="s">
        <v>32</v>
      </c>
      <c r="B80" s="36">
        <v>41978.27</v>
      </c>
      <c r="C80" s="36">
        <v>16650.5</v>
      </c>
      <c r="D80" s="36">
        <v>15812.7</v>
      </c>
      <c r="E80" s="29">
        <f>$D:$D/$B:$B*100</f>
        <v>37.66877482087757</v>
      </c>
      <c r="F80" s="29">
        <f>$D:$D/$C:$C*100</f>
        <v>94.9683192696916</v>
      </c>
      <c r="G80" s="36">
        <v>11478.1</v>
      </c>
      <c r="H80" s="29">
        <f>$D:$D/$G:$G*100</f>
        <v>137.76408987550204</v>
      </c>
      <c r="I80" s="36">
        <f>D80-апрель!D80</f>
        <v>4934.200000000001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0</v>
      </c>
      <c r="H81" s="29">
        <v>0</v>
      </c>
      <c r="I81" s="36">
        <f>D81-апрель!D81</f>
        <v>0</v>
      </c>
    </row>
    <row r="82" spans="1:9" ht="25.5">
      <c r="A82" s="1" t="s">
        <v>33</v>
      </c>
      <c r="B82" s="28">
        <v>11810.4</v>
      </c>
      <c r="C82" s="28">
        <v>5427.9</v>
      </c>
      <c r="D82" s="28">
        <v>4897.7</v>
      </c>
      <c r="E82" s="29">
        <f>$D:$D/$B:$B*100</f>
        <v>41.469382916751336</v>
      </c>
      <c r="F82" s="29">
        <v>0</v>
      </c>
      <c r="G82" s="28">
        <v>3904.1</v>
      </c>
      <c r="H82" s="29">
        <f>$D:$D/$G:$G*100</f>
        <v>125.4501677723419</v>
      </c>
      <c r="I82" s="36">
        <f>D82-апрель!D82</f>
        <v>1197.7999999999997</v>
      </c>
    </row>
    <row r="83" spans="1:9" ht="12.75">
      <c r="A83" s="8" t="s">
        <v>34</v>
      </c>
      <c r="B83" s="36">
        <v>0</v>
      </c>
      <c r="C83" s="36">
        <v>0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D83-апрель!D83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D84-апрель!D84</f>
        <v>0</v>
      </c>
    </row>
    <row r="85" spans="1:9" ht="12.75">
      <c r="A85" s="1" t="s">
        <v>36</v>
      </c>
      <c r="B85" s="36">
        <v>39128</v>
      </c>
      <c r="C85" s="36">
        <v>18759.8</v>
      </c>
      <c r="D85" s="36">
        <v>16867.9</v>
      </c>
      <c r="E85" s="29">
        <f>$D:$D/$B:$B*100</f>
        <v>43.109537926804336</v>
      </c>
      <c r="F85" s="29">
        <f>$D:$D/$C:$C*100</f>
        <v>89.91513768803506</v>
      </c>
      <c r="G85" s="36">
        <v>11772.68</v>
      </c>
      <c r="H85" s="29">
        <f>$D:$D/$G:$G*100</f>
        <v>143.28003479241772</v>
      </c>
      <c r="I85" s="36">
        <f>D85-апрель!D85</f>
        <v>1869.300000000001</v>
      </c>
    </row>
    <row r="86" spans="1:9" ht="12.75">
      <c r="A86" s="7" t="s">
        <v>37</v>
      </c>
      <c r="B86" s="27">
        <v>346.8</v>
      </c>
      <c r="C86" s="27">
        <v>138.3</v>
      </c>
      <c r="D86" s="35">
        <v>124.5</v>
      </c>
      <c r="E86" s="26">
        <f>$D:$D/$B:$B*100</f>
        <v>35.89965397923876</v>
      </c>
      <c r="F86" s="26">
        <f>$D:$D/$C:$C*100</f>
        <v>90.02169197396962</v>
      </c>
      <c r="G86" s="35">
        <v>64.9</v>
      </c>
      <c r="H86" s="26">
        <v>0</v>
      </c>
      <c r="I86" s="35">
        <f>D86-апрель!D86</f>
        <v>5.700000000000003</v>
      </c>
    </row>
    <row r="87" spans="1:9" ht="25.5">
      <c r="A87" s="9" t="s">
        <v>38</v>
      </c>
      <c r="B87" s="27">
        <v>3696.7</v>
      </c>
      <c r="C87" s="27">
        <v>1542</v>
      </c>
      <c r="D87" s="27">
        <v>1226.1</v>
      </c>
      <c r="E87" s="26">
        <f>$D:$D/$B:$B*100</f>
        <v>33.167419590445526</v>
      </c>
      <c r="F87" s="26">
        <f>$D:$D/$C:$C*100</f>
        <v>79.5136186770428</v>
      </c>
      <c r="G87" s="27">
        <v>1083.2</v>
      </c>
      <c r="H87" s="26">
        <f>$D:$D/$G:$G*100</f>
        <v>113.1923929098966</v>
      </c>
      <c r="I87" s="35">
        <f>D87-апрель!D87</f>
        <v>93.59999999999991</v>
      </c>
    </row>
    <row r="88" spans="1:9" ht="12" customHeight="1">
      <c r="A88" s="7" t="s">
        <v>39</v>
      </c>
      <c r="B88" s="35">
        <f>B89+B90+B91+B92+B93</f>
        <v>190952.19999999998</v>
      </c>
      <c r="C88" s="35">
        <f>C89+C90+C91+C92+C93</f>
        <v>25939.1</v>
      </c>
      <c r="D88" s="35">
        <f>D89+D90+D91+D92+D93</f>
        <v>19549.300000000003</v>
      </c>
      <c r="E88" s="26">
        <f>$D:$D/$B:$B*100</f>
        <v>10.2377977315789</v>
      </c>
      <c r="F88" s="26">
        <f>$D:$D/$C:$C*100</f>
        <v>75.3661460883377</v>
      </c>
      <c r="G88" s="35">
        <f>G89+G90+G91+G92+G93</f>
        <v>18539.5</v>
      </c>
      <c r="H88" s="26">
        <f>$D:$D/$G:$G*100</f>
        <v>105.44674883357158</v>
      </c>
      <c r="I88" s="35">
        <f>D88-апрель!D88</f>
        <v>5864.700000000004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D89-апрель!D89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D90-апрель!D90</f>
        <v>0</v>
      </c>
    </row>
    <row r="91" spans="1:9" ht="12.75">
      <c r="A91" s="8" t="s">
        <v>40</v>
      </c>
      <c r="B91" s="36">
        <v>19345.7</v>
      </c>
      <c r="C91" s="36">
        <v>6354.8</v>
      </c>
      <c r="D91" s="36">
        <v>6354.8</v>
      </c>
      <c r="E91" s="29">
        <f>$D:$D/$B:$B*100</f>
        <v>32.848643367776816</v>
      </c>
      <c r="F91" s="29">
        <v>0</v>
      </c>
      <c r="G91" s="36">
        <v>5275.3</v>
      </c>
      <c r="H91" s="29">
        <v>0</v>
      </c>
      <c r="I91" s="36">
        <f>D91-апрель!D91</f>
        <v>1589.9000000000005</v>
      </c>
    </row>
    <row r="92" spans="1:9" ht="12.75">
      <c r="A92" s="10" t="s">
        <v>83</v>
      </c>
      <c r="B92" s="28">
        <v>153204</v>
      </c>
      <c r="C92" s="28">
        <v>15137.3</v>
      </c>
      <c r="D92" s="28">
        <v>9391.6</v>
      </c>
      <c r="E92" s="29">
        <f>$D:$D/$B:$B*100</f>
        <v>6.1301271507271355</v>
      </c>
      <c r="F92" s="29">
        <f>$D:$D/$C:$C*100</f>
        <v>62.04276852543057</v>
      </c>
      <c r="G92" s="28">
        <v>9495.9</v>
      </c>
      <c r="H92" s="29">
        <v>0</v>
      </c>
      <c r="I92" s="36">
        <f>D92-апрель!D92</f>
        <v>3411.7000000000007</v>
      </c>
    </row>
    <row r="93" spans="1:9" ht="12.75">
      <c r="A93" s="8" t="s">
        <v>41</v>
      </c>
      <c r="B93" s="36">
        <v>10862.9</v>
      </c>
      <c r="C93" s="36">
        <v>4447</v>
      </c>
      <c r="D93" s="36">
        <v>3802.9</v>
      </c>
      <c r="E93" s="29">
        <f>$D:$D/$B:$B*100</f>
        <v>35.00814699573779</v>
      </c>
      <c r="F93" s="29">
        <f>$D:$D/$C:$C*100</f>
        <v>85.51607825500338</v>
      </c>
      <c r="G93" s="36">
        <v>3768.3</v>
      </c>
      <c r="H93" s="29">
        <f>$D:$D/$G:$G*100</f>
        <v>100.9181859193801</v>
      </c>
      <c r="I93" s="36">
        <f>D93-апрель!D93</f>
        <v>863.0999999999999</v>
      </c>
    </row>
    <row r="94" spans="1:9" ht="12.75">
      <c r="A94" s="7" t="s">
        <v>42</v>
      </c>
      <c r="B94" s="35">
        <f>B96+B97+B98+B95</f>
        <v>241695.59999999998</v>
      </c>
      <c r="C94" s="35">
        <f>C96+C97+C98+C95</f>
        <v>25796</v>
      </c>
      <c r="D94" s="35">
        <f>D96+D97+D98+D95</f>
        <v>20081.8</v>
      </c>
      <c r="E94" s="35">
        <f>E96+E97+E98+E95</f>
        <v>24.293426578341716</v>
      </c>
      <c r="F94" s="26">
        <f>$D:$D/$C:$C*100</f>
        <v>77.8485036439758</v>
      </c>
      <c r="G94" s="35">
        <f>G96+G97+G98+G95</f>
        <v>19363.4</v>
      </c>
      <c r="H94" s="35">
        <f>H96+H97+H98</f>
        <v>195.1926505389024</v>
      </c>
      <c r="I94" s="35">
        <f>D94-апрель!D94</f>
        <v>3808.7000000000007</v>
      </c>
    </row>
    <row r="95" spans="1:9" ht="12.75">
      <c r="A95" s="8" t="s">
        <v>43</v>
      </c>
      <c r="B95" s="80">
        <v>1969.3</v>
      </c>
      <c r="C95" s="80">
        <v>0</v>
      </c>
      <c r="D95" s="80">
        <v>0</v>
      </c>
      <c r="E95" s="49">
        <f>$D:$D/$B:$B*100</f>
        <v>0</v>
      </c>
      <c r="F95" s="29">
        <v>0</v>
      </c>
      <c r="G95" s="50">
        <v>0</v>
      </c>
      <c r="H95" s="29">
        <v>0</v>
      </c>
      <c r="I95" s="36">
        <f>D95-апрель!D95</f>
        <v>0</v>
      </c>
    </row>
    <row r="96" spans="1:9" ht="12.75">
      <c r="A96" s="8" t="s">
        <v>44</v>
      </c>
      <c r="B96" s="36">
        <v>30249.6</v>
      </c>
      <c r="C96" s="36">
        <v>6858.9</v>
      </c>
      <c r="D96" s="36">
        <v>1558.4</v>
      </c>
      <c r="E96" s="29">
        <f>$D:$D/$B:$B*100</f>
        <v>5.151803660213689</v>
      </c>
      <c r="F96" s="29">
        <v>0</v>
      </c>
      <c r="G96" s="36">
        <v>678.2</v>
      </c>
      <c r="H96" s="29">
        <v>0</v>
      </c>
      <c r="I96" s="36">
        <f>D96-апрель!D96</f>
        <v>293.9000000000001</v>
      </c>
    </row>
    <row r="97" spans="1:9" ht="12.75">
      <c r="A97" s="8" t="s">
        <v>45</v>
      </c>
      <c r="B97" s="36">
        <v>157467.5</v>
      </c>
      <c r="C97" s="36">
        <v>13091.7</v>
      </c>
      <c r="D97" s="36">
        <v>12793.5</v>
      </c>
      <c r="E97" s="29">
        <f>$D:$D/$B:$B*100</f>
        <v>8.124533633924461</v>
      </c>
      <c r="F97" s="29">
        <f>$D:$D/$C:$C*100</f>
        <v>97.72222094915098</v>
      </c>
      <c r="G97" s="36">
        <v>12529.9</v>
      </c>
      <c r="H97" s="29">
        <f>$D:$D/$G:$G*100</f>
        <v>102.10376778745243</v>
      </c>
      <c r="I97" s="36">
        <f>D97-апрель!D97</f>
        <v>2334.6000000000004</v>
      </c>
    </row>
    <row r="98" spans="1:9" ht="12.75">
      <c r="A98" s="8" t="s">
        <v>46</v>
      </c>
      <c r="B98" s="36">
        <v>52009.2</v>
      </c>
      <c r="C98" s="36">
        <v>5845.4</v>
      </c>
      <c r="D98" s="36">
        <v>5729.9</v>
      </c>
      <c r="E98" s="29">
        <f>$D:$D/$B:$B*100</f>
        <v>11.017089284203564</v>
      </c>
      <c r="F98" s="29">
        <f>$D:$D/$C:$C*100</f>
        <v>98.02408731652238</v>
      </c>
      <c r="G98" s="36">
        <v>6155.3</v>
      </c>
      <c r="H98" s="29">
        <f>$D:$D/$G:$G*100</f>
        <v>93.08888275144996</v>
      </c>
      <c r="I98" s="36">
        <f>D98-апрель!D98</f>
        <v>1180.1999999999998</v>
      </c>
    </row>
    <row r="99" spans="1:9" ht="12.75">
      <c r="A99" s="11" t="s">
        <v>47</v>
      </c>
      <c r="B99" s="35">
        <f>B100+B101+B102+B103+B104</f>
        <v>1308118.7999999998</v>
      </c>
      <c r="C99" s="35">
        <f>C100+C101+C102+C103+C104</f>
        <v>509408.3</v>
      </c>
      <c r="D99" s="35">
        <f>D100+D101+D102+D103+D104</f>
        <v>487789.49999999994</v>
      </c>
      <c r="E99" s="35">
        <f>E100+E101+E103+E104+E102</f>
        <v>167.10954022858138</v>
      </c>
      <c r="F99" s="35">
        <f>F100+F101+F103+F104+F102</f>
        <v>457.0984080629626</v>
      </c>
      <c r="G99" s="35">
        <f>G100+G101+G102+G103+G104</f>
        <v>442751.89999999997</v>
      </c>
      <c r="H99" s="35">
        <f>H100+H101+H103+H104+H102</f>
        <v>474.8850955102371</v>
      </c>
      <c r="I99" s="35">
        <f>D99-апрель!D99</f>
        <v>122634.89999999997</v>
      </c>
    </row>
    <row r="100" spans="1:9" ht="12.75">
      <c r="A100" s="8" t="s">
        <v>48</v>
      </c>
      <c r="B100" s="36">
        <v>513039.3</v>
      </c>
      <c r="C100" s="36">
        <v>204128</v>
      </c>
      <c r="D100" s="36">
        <v>199209.3</v>
      </c>
      <c r="E100" s="29">
        <f aca="true" t="shared" si="11" ref="E100:E117">$D:$D/$B:$B*100</f>
        <v>38.82924758395701</v>
      </c>
      <c r="F100" s="29">
        <f aca="true" t="shared" si="12" ref="F100:F107">$D:$D/$C:$C*100</f>
        <v>97.59038446464963</v>
      </c>
      <c r="G100" s="36">
        <v>177247.8</v>
      </c>
      <c r="H100" s="29">
        <f>$D:$D/$G:$G*100</f>
        <v>112.3902807256282</v>
      </c>
      <c r="I100" s="36">
        <f>D100-апрель!D100</f>
        <v>51554.399999999994</v>
      </c>
    </row>
    <row r="101" spans="1:9" ht="12.75">
      <c r="A101" s="8" t="s">
        <v>49</v>
      </c>
      <c r="B101" s="36">
        <v>509981.8</v>
      </c>
      <c r="C101" s="36">
        <v>196666.7</v>
      </c>
      <c r="D101" s="36">
        <v>192866.9</v>
      </c>
      <c r="E101" s="29">
        <f t="shared" si="11"/>
        <v>37.818388813090976</v>
      </c>
      <c r="F101" s="29">
        <f t="shared" si="12"/>
        <v>98.06789863255955</v>
      </c>
      <c r="G101" s="36">
        <v>194842.9</v>
      </c>
      <c r="H101" s="29">
        <f>$D:$D/$G:$G*100</f>
        <v>98.98584962551882</v>
      </c>
      <c r="I101" s="36">
        <f>D101-апрель!D101</f>
        <v>50355.19999999998</v>
      </c>
    </row>
    <row r="102" spans="1:9" ht="12.75">
      <c r="A102" s="8" t="s">
        <v>123</v>
      </c>
      <c r="B102" s="36">
        <v>107637.1</v>
      </c>
      <c r="C102" s="36">
        <v>43180.6</v>
      </c>
      <c r="D102" s="36">
        <v>41561.8</v>
      </c>
      <c r="E102" s="29">
        <f t="shared" si="11"/>
        <v>38.612894624622925</v>
      </c>
      <c r="F102" s="29">
        <f t="shared" si="12"/>
        <v>96.25109424139545</v>
      </c>
      <c r="G102" s="36">
        <v>33517.9</v>
      </c>
      <c r="H102" s="29">
        <v>0</v>
      </c>
      <c r="I102" s="36">
        <f>D102-апрель!D102</f>
        <v>8555.700000000004</v>
      </c>
    </row>
    <row r="103" spans="1:9" ht="12.75">
      <c r="A103" s="8" t="s">
        <v>50</v>
      </c>
      <c r="B103" s="36">
        <v>50528.4</v>
      </c>
      <c r="C103" s="36">
        <v>9363.5</v>
      </c>
      <c r="D103" s="36">
        <v>7712.2</v>
      </c>
      <c r="E103" s="29">
        <f t="shared" si="11"/>
        <v>15.263099563809659</v>
      </c>
      <c r="F103" s="29">
        <f t="shared" si="12"/>
        <v>82.3645004538901</v>
      </c>
      <c r="G103" s="36">
        <v>7069.5</v>
      </c>
      <c r="H103" s="29">
        <f>$D:$D/$G:$G*100</f>
        <v>109.09116627767168</v>
      </c>
      <c r="I103" s="36">
        <f>D103-апрель!D103</f>
        <v>1662.1999999999998</v>
      </c>
    </row>
    <row r="104" spans="1:9" ht="12.75">
      <c r="A104" s="8" t="s">
        <v>51</v>
      </c>
      <c r="B104" s="36">
        <v>126932.2</v>
      </c>
      <c r="C104" s="36">
        <v>56069.5</v>
      </c>
      <c r="D104" s="28">
        <v>46439.3</v>
      </c>
      <c r="E104" s="29">
        <f t="shared" si="11"/>
        <v>36.585909643100806</v>
      </c>
      <c r="F104" s="29">
        <f t="shared" si="12"/>
        <v>82.82453027046792</v>
      </c>
      <c r="G104" s="28">
        <v>30073.8</v>
      </c>
      <c r="H104" s="29">
        <f>$D:$D/$G:$G*100</f>
        <v>154.4177988814184</v>
      </c>
      <c r="I104" s="36">
        <f>D104-апрель!D104</f>
        <v>10507.400000000001</v>
      </c>
    </row>
    <row r="105" spans="1:9" ht="25.5">
      <c r="A105" s="11" t="s">
        <v>52</v>
      </c>
      <c r="B105" s="35">
        <f>B106+B107</f>
        <v>110679.5</v>
      </c>
      <c r="C105" s="35">
        <f>C106+C107</f>
        <v>44008.4</v>
      </c>
      <c r="D105" s="35">
        <f>D106+D107</f>
        <v>40047.299999999996</v>
      </c>
      <c r="E105" s="26">
        <f t="shared" si="11"/>
        <v>36.18312334262442</v>
      </c>
      <c r="F105" s="26">
        <f t="shared" si="12"/>
        <v>90.99921833104588</v>
      </c>
      <c r="G105" s="35">
        <f>G106+G107</f>
        <v>36680.8</v>
      </c>
      <c r="H105" s="26">
        <f>$D:$D/$G:$G*100</f>
        <v>109.1778260016139</v>
      </c>
      <c r="I105" s="35">
        <f>D105-апрель!D105</f>
        <v>4565.099999999991</v>
      </c>
    </row>
    <row r="106" spans="1:9" ht="12.75">
      <c r="A106" s="8" t="s">
        <v>53</v>
      </c>
      <c r="B106" s="36">
        <v>107855</v>
      </c>
      <c r="C106" s="36">
        <v>42860.4</v>
      </c>
      <c r="D106" s="36">
        <v>39098.7</v>
      </c>
      <c r="E106" s="29">
        <f t="shared" si="11"/>
        <v>36.25117055305734</v>
      </c>
      <c r="F106" s="29">
        <f t="shared" si="12"/>
        <v>91.22336702410617</v>
      </c>
      <c r="G106" s="36">
        <v>35789.3</v>
      </c>
      <c r="H106" s="29">
        <f>$D:$D/$G:$G*100</f>
        <v>109.24689781582761</v>
      </c>
      <c r="I106" s="36">
        <f>D106-апрель!D106</f>
        <v>4372.899999999994</v>
      </c>
    </row>
    <row r="107" spans="1:9" ht="25.5">
      <c r="A107" s="8" t="s">
        <v>54</v>
      </c>
      <c r="B107" s="36">
        <v>2824.5</v>
      </c>
      <c r="C107" s="36">
        <v>1148</v>
      </c>
      <c r="D107" s="36">
        <v>948.6</v>
      </c>
      <c r="E107" s="29">
        <f t="shared" si="11"/>
        <v>33.58470525756771</v>
      </c>
      <c r="F107" s="29">
        <f t="shared" si="12"/>
        <v>82.63066202090592</v>
      </c>
      <c r="G107" s="36">
        <v>891.5</v>
      </c>
      <c r="H107" s="29">
        <v>0</v>
      </c>
      <c r="I107" s="36">
        <f>D107-апрель!D107</f>
        <v>192.20000000000005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D108-апрель!D108</f>
        <v>4.6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D109-апрель!D109</f>
        <v>4.6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79005.3</v>
      </c>
      <c r="D110" s="35">
        <f>D111+D112+D113+D114+D115</f>
        <v>53031.5</v>
      </c>
      <c r="E110" s="26">
        <f t="shared" si="11"/>
        <v>33.20019407446825</v>
      </c>
      <c r="F110" s="26">
        <f>$D:$D/$C:$C*100</f>
        <v>67.12397775845417</v>
      </c>
      <c r="G110" s="35">
        <f>G111+G112+G113+G114+G115</f>
        <v>59129.99999999999</v>
      </c>
      <c r="H110" s="26">
        <v>0</v>
      </c>
      <c r="I110" s="35">
        <f>D110-апрель!D110</f>
        <v>12076.099999999999</v>
      </c>
    </row>
    <row r="111" spans="1:9" ht="12.75">
      <c r="A111" s="8" t="s">
        <v>56</v>
      </c>
      <c r="B111" s="36">
        <v>1730</v>
      </c>
      <c r="C111" s="36">
        <v>543.4</v>
      </c>
      <c r="D111" s="36">
        <v>523.3</v>
      </c>
      <c r="E111" s="29">
        <f t="shared" si="11"/>
        <v>30.248554913294797</v>
      </c>
      <c r="F111" s="29">
        <v>0</v>
      </c>
      <c r="G111" s="36">
        <v>369</v>
      </c>
      <c r="H111" s="29">
        <v>0</v>
      </c>
      <c r="I111" s="36">
        <f>D111-апрель!D111</f>
        <v>130.79999999999995</v>
      </c>
    </row>
    <row r="112" spans="1:9" ht="12.75">
      <c r="A112" s="8" t="s">
        <v>57</v>
      </c>
      <c r="B112" s="36">
        <v>62888.1</v>
      </c>
      <c r="C112" s="36">
        <v>23857.5</v>
      </c>
      <c r="D112" s="36">
        <v>23857.5</v>
      </c>
      <c r="E112" s="29">
        <f t="shared" si="11"/>
        <v>37.93642994461591</v>
      </c>
      <c r="F112" s="29">
        <f>$D:$D/$C:$C*100</f>
        <v>100</v>
      </c>
      <c r="G112" s="36">
        <v>22703</v>
      </c>
      <c r="H112" s="29">
        <f>$D:$D/$G:$G*100</f>
        <v>105.08523102673655</v>
      </c>
      <c r="I112" s="36">
        <f>D112-апрель!D112</f>
        <v>5120.700000000001</v>
      </c>
    </row>
    <row r="113" spans="1:9" ht="12.75">
      <c r="A113" s="8" t="s">
        <v>58</v>
      </c>
      <c r="B113" s="36">
        <v>34783</v>
      </c>
      <c r="C113" s="36">
        <v>15578.6</v>
      </c>
      <c r="D113" s="36">
        <v>13392.7</v>
      </c>
      <c r="E113" s="29">
        <f t="shared" si="11"/>
        <v>38.503579334732486</v>
      </c>
      <c r="F113" s="29">
        <f>$D:$D/$C:$C*100</f>
        <v>85.96857227221959</v>
      </c>
      <c r="G113" s="36">
        <v>12035.2</v>
      </c>
      <c r="H113" s="29">
        <v>0</v>
      </c>
      <c r="I113" s="36">
        <f>D113-апрель!D113</f>
        <v>3397.4000000000015</v>
      </c>
    </row>
    <row r="114" spans="1:9" ht="12.75">
      <c r="A114" s="8" t="s">
        <v>59</v>
      </c>
      <c r="B114" s="28">
        <v>28242.7</v>
      </c>
      <c r="C114" s="28">
        <v>25029.1</v>
      </c>
      <c r="D114" s="28">
        <v>1983.2</v>
      </c>
      <c r="E114" s="29">
        <f t="shared" si="11"/>
        <v>7.021991523473322</v>
      </c>
      <c r="F114" s="29">
        <v>0</v>
      </c>
      <c r="G114" s="28">
        <v>12805.2</v>
      </c>
      <c r="H114" s="29">
        <v>0</v>
      </c>
      <c r="I114" s="36">
        <f>D114-апрель!D114</f>
        <v>443.79999999999995</v>
      </c>
    </row>
    <row r="115" spans="1:9" ht="12.75">
      <c r="A115" s="8" t="s">
        <v>60</v>
      </c>
      <c r="B115" s="36">
        <v>32088.7</v>
      </c>
      <c r="C115" s="36">
        <v>13996.7</v>
      </c>
      <c r="D115" s="36">
        <v>13274.8</v>
      </c>
      <c r="E115" s="29">
        <f t="shared" si="11"/>
        <v>41.36908008115006</v>
      </c>
      <c r="F115" s="29">
        <f>$D:$D/$C:$C*100</f>
        <v>94.84235569812883</v>
      </c>
      <c r="G115" s="36">
        <v>11217.6</v>
      </c>
      <c r="H115" s="29">
        <f>$D:$D/$G:$G*100</f>
        <v>118.33903865354442</v>
      </c>
      <c r="I115" s="36">
        <f>D115-апрель!D115</f>
        <v>2983.3999999999996</v>
      </c>
    </row>
    <row r="116" spans="1:9" ht="12.75">
      <c r="A116" s="11" t="s">
        <v>67</v>
      </c>
      <c r="B116" s="27">
        <f>B117+B118+B119</f>
        <v>76677.9</v>
      </c>
      <c r="C116" s="27">
        <f>C117+C118+C119</f>
        <v>27248.5</v>
      </c>
      <c r="D116" s="27">
        <f>D117+D118+D119</f>
        <v>24477.399999999998</v>
      </c>
      <c r="E116" s="26">
        <f t="shared" si="11"/>
        <v>31.92236615765429</v>
      </c>
      <c r="F116" s="26">
        <f>$D:$D/$C:$C*100</f>
        <v>89.83026588619556</v>
      </c>
      <c r="G116" s="27">
        <f>G117+G118+G119</f>
        <v>20256.2</v>
      </c>
      <c r="H116" s="26">
        <f>$D:$D/$G:$G*100</f>
        <v>120.83905174711937</v>
      </c>
      <c r="I116" s="35">
        <f>D116-апрель!D116</f>
        <v>4258.0999999999985</v>
      </c>
    </row>
    <row r="117" spans="1:9" ht="12.75">
      <c r="A117" s="42" t="s">
        <v>68</v>
      </c>
      <c r="B117" s="28">
        <v>54273.7</v>
      </c>
      <c r="C117" s="28">
        <v>24576.2</v>
      </c>
      <c r="D117" s="28">
        <v>22009.2</v>
      </c>
      <c r="E117" s="29">
        <f t="shared" si="11"/>
        <v>40.552238008464506</v>
      </c>
      <c r="F117" s="29">
        <f>$D:$D/$C:$C*100</f>
        <v>89.5549352625711</v>
      </c>
      <c r="G117" s="28">
        <v>19312.9</v>
      </c>
      <c r="H117" s="29">
        <v>0</v>
      </c>
      <c r="I117" s="36">
        <f>D117-апрель!D117</f>
        <v>3587.9000000000015</v>
      </c>
    </row>
    <row r="118" spans="1:9" ht="14.25" customHeight="1">
      <c r="A118" s="12" t="s">
        <v>69</v>
      </c>
      <c r="B118" s="28">
        <v>19313.6</v>
      </c>
      <c r="C118" s="28">
        <v>1333.1</v>
      </c>
      <c r="D118" s="28">
        <v>1219.1</v>
      </c>
      <c r="E118" s="29">
        <v>0</v>
      </c>
      <c r="F118" s="29">
        <v>0</v>
      </c>
      <c r="G118" s="28">
        <v>0</v>
      </c>
      <c r="H118" s="29">
        <v>0</v>
      </c>
      <c r="I118" s="36">
        <f>D118-апрель!D118</f>
        <v>404.9999999999999</v>
      </c>
    </row>
    <row r="119" spans="1:9" ht="25.5">
      <c r="A119" s="12" t="s">
        <v>79</v>
      </c>
      <c r="B119" s="28">
        <v>3090.6</v>
      </c>
      <c r="C119" s="28">
        <v>1339.2</v>
      </c>
      <c r="D119" s="28">
        <v>1249.1</v>
      </c>
      <c r="E119" s="29">
        <f>$D:$D/$B:$B*100</f>
        <v>40.416100433572765</v>
      </c>
      <c r="F119" s="29">
        <f>$D:$D/$C:$C*100</f>
        <v>93.27210274790919</v>
      </c>
      <c r="G119" s="28">
        <v>943.3</v>
      </c>
      <c r="H119" s="29">
        <v>0</v>
      </c>
      <c r="I119" s="36">
        <f>D119-апрель!D119</f>
        <v>265.19999999999993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D120-апрель!D120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D121-апрель!D121</f>
        <v>0</v>
      </c>
    </row>
    <row r="122" spans="1:9" ht="15.75" customHeight="1">
      <c r="A122" s="14" t="s">
        <v>61</v>
      </c>
      <c r="B122" s="35">
        <f>B77+B86+B87+B88+B94+B99+B105+B108+B110+B116+B120</f>
        <v>2192314.4699999997</v>
      </c>
      <c r="C122" s="35">
        <f>C77+C86+C87+C88+C94+C99+C105+C108+C110+C116+C120</f>
        <v>755989.3</v>
      </c>
      <c r="D122" s="35">
        <f>D77+D86+D87+D88+D94+D99+D105+D108+D110+D116+D120</f>
        <v>685928</v>
      </c>
      <c r="E122" s="26">
        <f>$D:$D/$B:$B*100</f>
        <v>31.28784713079963</v>
      </c>
      <c r="F122" s="26">
        <f>$D:$D/$C:$C*100</f>
        <v>90.7325011081506</v>
      </c>
      <c r="G122" s="35">
        <f>G77+G86+G87+G88+G94+G99+G105+G108+G110+G116+G120</f>
        <v>627209.48</v>
      </c>
      <c r="H122" s="26">
        <f>$D:$D/$G:$G*100</f>
        <v>109.36186742585588</v>
      </c>
      <c r="I122" s="35">
        <f>D122-апрель!D122</f>
        <v>161754.90000000002</v>
      </c>
    </row>
    <row r="123" spans="1:9" ht="26.25" customHeight="1">
      <c r="A123" s="15" t="s">
        <v>62</v>
      </c>
      <c r="B123" s="30">
        <f>B75-B122</f>
        <v>-12763.700000000186</v>
      </c>
      <c r="C123" s="30">
        <f>C75-C122</f>
        <v>-23581.570000000065</v>
      </c>
      <c r="D123" s="30">
        <f>D75-D122</f>
        <v>47880.01000000001</v>
      </c>
      <c r="E123" s="30"/>
      <c r="F123" s="30"/>
      <c r="G123" s="30">
        <f>G75-G122</f>
        <v>69324.80000000005</v>
      </c>
      <c r="H123" s="30"/>
      <c r="I123" s="30">
        <f>I75-I122</f>
        <v>-34857.71000000002</v>
      </c>
    </row>
    <row r="124" spans="1:9" ht="24" customHeight="1">
      <c r="A124" s="1" t="s">
        <v>63</v>
      </c>
      <c r="B124" s="28" t="s">
        <v>152</v>
      </c>
      <c r="C124" s="28"/>
      <c r="D124" s="28" t="s">
        <v>175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52643.8</v>
      </c>
      <c r="E125" s="27">
        <f t="shared" si="13"/>
        <v>0</v>
      </c>
      <c r="F125" s="27">
        <f t="shared" si="13"/>
        <v>0</v>
      </c>
      <c r="G125" s="27">
        <f>G127+G128</f>
        <v>0</v>
      </c>
      <c r="H125" s="27">
        <f t="shared" si="13"/>
        <v>0</v>
      </c>
      <c r="I125" s="35">
        <f>I127+I128</f>
        <v>-34857.94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апрель!B127</f>
        <v>855.03</v>
      </c>
      <c r="C127" s="28"/>
      <c r="D127" s="28">
        <v>25282</v>
      </c>
      <c r="E127" s="28"/>
      <c r="F127" s="28"/>
      <c r="G127" s="28"/>
      <c r="H127" s="37"/>
      <c r="I127" s="36">
        <f>D127-апрель!D127</f>
        <v>-17749.61</v>
      </c>
    </row>
    <row r="128" spans="1:9" ht="12.75">
      <c r="A128" s="1" t="s">
        <v>66</v>
      </c>
      <c r="B128" s="28">
        <f>апрель!B128</f>
        <v>3908.7</v>
      </c>
      <c r="C128" s="28"/>
      <c r="D128" s="28">
        <v>27361.8</v>
      </c>
      <c r="E128" s="28"/>
      <c r="F128" s="28"/>
      <c r="G128" s="28"/>
      <c r="H128" s="37"/>
      <c r="I128" s="36">
        <f>D128-апрель!D128</f>
        <v>-17108.330000000005</v>
      </c>
    </row>
    <row r="129" spans="1:9" ht="12.75">
      <c r="A129" s="3" t="s">
        <v>112</v>
      </c>
      <c r="B129" s="41">
        <f>B130+B131</f>
        <v>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177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70">
        <f>B8+B15+B20+B24+B27+B31+B34+B42+B43+B44+B48</f>
        <v>432044.35999999987</v>
      </c>
      <c r="C7" s="70">
        <f>C8+C15+C20+C24+C27+C31+C34+C42+C43+C44+C48+C65</f>
        <v>186090.05999999997</v>
      </c>
      <c r="D7" s="70">
        <f>D8+D15+D20+D24+D27+D31+D34+D42+D43+D44+D48+D65</f>
        <v>183991.72000000003</v>
      </c>
      <c r="E7" s="71">
        <f aca="true" t="shared" si="0" ref="E7:E30">$D:$D/$B:$B*100</f>
        <v>42.58630294352184</v>
      </c>
      <c r="F7" s="71">
        <f aca="true" t="shared" si="1" ref="F7:F28">$D:$D/$C:$C*100</f>
        <v>98.87240618870243</v>
      </c>
      <c r="G7" s="70">
        <f>G8+G15+G20+G24+G27+G31+G34+G42+G43+G44+G48+G65</f>
        <v>183085.91000000003</v>
      </c>
      <c r="H7" s="71">
        <f aca="true" t="shared" si="2" ref="H7:H27">$D:$D/$G:$G*100</f>
        <v>100.49474588186496</v>
      </c>
      <c r="I7" s="70">
        <f>I8+I15+I20+I24+I27+I31+I34+I42+I43+I44+I48+I65</f>
        <v>28291.710000000006</v>
      </c>
    </row>
    <row r="8" spans="1:9" ht="12.75">
      <c r="A8" s="55" t="s">
        <v>4</v>
      </c>
      <c r="B8" s="71">
        <f>B9+B10</f>
        <v>267895.1</v>
      </c>
      <c r="C8" s="71">
        <f>C9+C10</f>
        <v>112406.44000000002</v>
      </c>
      <c r="D8" s="71">
        <f>D9+D10</f>
        <v>114585.12000000001</v>
      </c>
      <c r="E8" s="71">
        <f t="shared" si="0"/>
        <v>42.77238366808502</v>
      </c>
      <c r="F8" s="71">
        <f t="shared" si="1"/>
        <v>101.93821635130513</v>
      </c>
      <c r="G8" s="71">
        <f>G9+G10</f>
        <v>107432.1</v>
      </c>
      <c r="H8" s="71">
        <f t="shared" si="2"/>
        <v>106.65817758379478</v>
      </c>
      <c r="I8" s="71">
        <f>I9+I10</f>
        <v>20584.190000000002</v>
      </c>
    </row>
    <row r="9" spans="1:9" ht="25.5">
      <c r="A9" s="56" t="s">
        <v>5</v>
      </c>
      <c r="B9" s="44">
        <v>3588.4</v>
      </c>
      <c r="C9" s="44">
        <v>1767.1</v>
      </c>
      <c r="D9" s="44">
        <v>1194.72</v>
      </c>
      <c r="E9" s="71">
        <f t="shared" si="0"/>
        <v>33.293947163081036</v>
      </c>
      <c r="F9" s="71">
        <f t="shared" si="1"/>
        <v>67.60907701884445</v>
      </c>
      <c r="G9" s="44">
        <v>1506.97</v>
      </c>
      <c r="H9" s="71">
        <f t="shared" si="2"/>
        <v>79.2796140600012</v>
      </c>
      <c r="I9" s="44">
        <v>109.59</v>
      </c>
    </row>
    <row r="10" spans="1:9" ht="12.75" customHeight="1">
      <c r="A10" s="57" t="s">
        <v>76</v>
      </c>
      <c r="B10" s="73">
        <f>B11+B12+B13+B14</f>
        <v>264306.69999999995</v>
      </c>
      <c r="C10" s="73">
        <f>C11+C12+C13+C14</f>
        <v>110639.34000000001</v>
      </c>
      <c r="D10" s="73">
        <f>D11+D12+D13+D14</f>
        <v>113390.40000000001</v>
      </c>
      <c r="E10" s="81">
        <f t="shared" si="0"/>
        <v>42.90106909889156</v>
      </c>
      <c r="F10" s="71">
        <f t="shared" si="1"/>
        <v>102.48651157897362</v>
      </c>
      <c r="G10" s="73">
        <f>G11+G12+G13+G14</f>
        <v>105925.13</v>
      </c>
      <c r="H10" s="81">
        <f t="shared" si="2"/>
        <v>107.04768547369261</v>
      </c>
      <c r="I10" s="73">
        <f>I11+I12+I13+I14</f>
        <v>20474.600000000002</v>
      </c>
    </row>
    <row r="11" spans="1:9" ht="51">
      <c r="A11" s="59" t="s">
        <v>80</v>
      </c>
      <c r="B11" s="45">
        <v>251403.83</v>
      </c>
      <c r="C11" s="45">
        <v>106968.96</v>
      </c>
      <c r="D11" s="45">
        <v>110152.59</v>
      </c>
      <c r="E11" s="71">
        <f t="shared" si="0"/>
        <v>43.81500074998858</v>
      </c>
      <c r="F11" s="71">
        <f t="shared" si="1"/>
        <v>102.97621852170946</v>
      </c>
      <c r="G11" s="45">
        <v>103091.73</v>
      </c>
      <c r="H11" s="71">
        <f t="shared" si="2"/>
        <v>106.84910419099573</v>
      </c>
      <c r="I11" s="45">
        <v>19696.74</v>
      </c>
    </row>
    <row r="12" spans="1:9" ht="51" customHeight="1">
      <c r="A12" s="59" t="s">
        <v>81</v>
      </c>
      <c r="B12" s="45">
        <v>5757.46</v>
      </c>
      <c r="C12" s="45">
        <v>900</v>
      </c>
      <c r="D12" s="45">
        <v>333.99</v>
      </c>
      <c r="E12" s="71">
        <f t="shared" si="0"/>
        <v>5.800995577911093</v>
      </c>
      <c r="F12" s="71">
        <f t="shared" si="1"/>
        <v>37.11</v>
      </c>
      <c r="G12" s="45">
        <v>534.77</v>
      </c>
      <c r="H12" s="71">
        <f t="shared" si="2"/>
        <v>62.454887147745765</v>
      </c>
      <c r="I12" s="45">
        <v>76.84</v>
      </c>
    </row>
    <row r="13" spans="1:9" ht="25.5">
      <c r="A13" s="59" t="s">
        <v>82</v>
      </c>
      <c r="B13" s="45">
        <v>4626.52</v>
      </c>
      <c r="C13" s="45">
        <v>1420.38</v>
      </c>
      <c r="D13" s="45">
        <v>1248.77</v>
      </c>
      <c r="E13" s="71">
        <f t="shared" si="0"/>
        <v>26.991561692157383</v>
      </c>
      <c r="F13" s="71">
        <f t="shared" si="1"/>
        <v>87.9180219377913</v>
      </c>
      <c r="G13" s="45">
        <v>873.99</v>
      </c>
      <c r="H13" s="71">
        <f t="shared" si="2"/>
        <v>142.88149749997137</v>
      </c>
      <c r="I13" s="45">
        <v>372.45</v>
      </c>
    </row>
    <row r="14" spans="1:9" ht="63.75">
      <c r="A14" s="60" t="s">
        <v>84</v>
      </c>
      <c r="B14" s="45">
        <v>2518.89</v>
      </c>
      <c r="C14" s="45">
        <v>1350</v>
      </c>
      <c r="D14" s="45">
        <v>1655.05</v>
      </c>
      <c r="E14" s="71">
        <f t="shared" si="0"/>
        <v>65.70552902270444</v>
      </c>
      <c r="F14" s="71">
        <f t="shared" si="1"/>
        <v>122.59629629629629</v>
      </c>
      <c r="G14" s="45">
        <v>1424.64</v>
      </c>
      <c r="H14" s="71">
        <f t="shared" si="2"/>
        <v>116.17320867026055</v>
      </c>
      <c r="I14" s="45">
        <v>328.57</v>
      </c>
    </row>
    <row r="15" spans="1:9" ht="42" customHeight="1">
      <c r="A15" s="61" t="s">
        <v>89</v>
      </c>
      <c r="B15" s="70">
        <f>B16+B17+B18+B19</f>
        <v>20755</v>
      </c>
      <c r="C15" s="70">
        <f>C16+C17+C18+C19</f>
        <v>9820.01</v>
      </c>
      <c r="D15" s="70">
        <f>D16+D17+D18+D19</f>
        <v>10921.36</v>
      </c>
      <c r="E15" s="71">
        <f t="shared" si="0"/>
        <v>52.62038063117321</v>
      </c>
      <c r="F15" s="71">
        <f t="shared" si="1"/>
        <v>111.21536536113507</v>
      </c>
      <c r="G15" s="70">
        <f>G16+G17+G18+G19</f>
        <v>9116.14</v>
      </c>
      <c r="H15" s="71">
        <f t="shared" si="2"/>
        <v>119.80246025181711</v>
      </c>
      <c r="I15" s="70">
        <f>I16+I17+I18+I19</f>
        <v>1696.47</v>
      </c>
    </row>
    <row r="16" spans="1:9" ht="39.75" customHeight="1">
      <c r="A16" s="39" t="s">
        <v>90</v>
      </c>
      <c r="B16" s="45">
        <v>7517.8</v>
      </c>
      <c r="C16" s="45">
        <v>3369.74</v>
      </c>
      <c r="D16" s="45">
        <v>4957.84</v>
      </c>
      <c r="E16" s="71">
        <f t="shared" si="0"/>
        <v>65.94801670701536</v>
      </c>
      <c r="F16" s="71">
        <f t="shared" si="1"/>
        <v>147.12826508870123</v>
      </c>
      <c r="G16" s="45">
        <v>3950.74</v>
      </c>
      <c r="H16" s="71">
        <f t="shared" si="2"/>
        <v>125.49142692255121</v>
      </c>
      <c r="I16" s="45">
        <v>790.43</v>
      </c>
    </row>
    <row r="17" spans="1:9" ht="37.5" customHeight="1">
      <c r="A17" s="39" t="s">
        <v>91</v>
      </c>
      <c r="B17" s="45">
        <v>52.9</v>
      </c>
      <c r="C17" s="45">
        <v>18.73</v>
      </c>
      <c r="D17" s="45">
        <v>37.62</v>
      </c>
      <c r="E17" s="71">
        <f t="shared" si="0"/>
        <v>71.11531190926276</v>
      </c>
      <c r="F17" s="71">
        <f t="shared" si="1"/>
        <v>200.85424452749598</v>
      </c>
      <c r="G17" s="45">
        <v>29.95</v>
      </c>
      <c r="H17" s="71">
        <f t="shared" si="2"/>
        <v>125.60934891485809</v>
      </c>
      <c r="I17" s="45">
        <v>6.32</v>
      </c>
    </row>
    <row r="18" spans="1:9" ht="56.25" customHeight="1">
      <c r="A18" s="39" t="s">
        <v>92</v>
      </c>
      <c r="B18" s="45">
        <v>14571.5</v>
      </c>
      <c r="C18" s="45">
        <v>7039.21</v>
      </c>
      <c r="D18" s="45">
        <v>6870.26</v>
      </c>
      <c r="E18" s="71">
        <f t="shared" si="0"/>
        <v>47.14861201660776</v>
      </c>
      <c r="F18" s="71">
        <f t="shared" si="1"/>
        <v>97.5998727129891</v>
      </c>
      <c r="G18" s="45">
        <v>5956.3</v>
      </c>
      <c r="H18" s="71">
        <f t="shared" si="2"/>
        <v>115.3444252304283</v>
      </c>
      <c r="I18" s="45">
        <v>1086.2</v>
      </c>
    </row>
    <row r="19" spans="1:9" ht="55.5" customHeight="1">
      <c r="A19" s="39" t="s">
        <v>93</v>
      </c>
      <c r="B19" s="45">
        <v>-1387.2</v>
      </c>
      <c r="C19" s="45">
        <v>-607.67</v>
      </c>
      <c r="D19" s="45">
        <v>-944.36</v>
      </c>
      <c r="E19" s="71">
        <f t="shared" si="0"/>
        <v>68.0767012687428</v>
      </c>
      <c r="F19" s="71">
        <f t="shared" si="1"/>
        <v>155.40671746178026</v>
      </c>
      <c r="G19" s="45">
        <v>-820.85</v>
      </c>
      <c r="H19" s="71">
        <f t="shared" si="2"/>
        <v>115.0465980386185</v>
      </c>
      <c r="I19" s="45">
        <v>-186.48</v>
      </c>
    </row>
    <row r="20" spans="1:9" ht="15.75" customHeight="1">
      <c r="A20" s="63" t="s">
        <v>7</v>
      </c>
      <c r="B20" s="70">
        <f>B21+B22+B23</f>
        <v>29971.8</v>
      </c>
      <c r="C20" s="70">
        <f>C21+C22+C23</f>
        <v>17420.42</v>
      </c>
      <c r="D20" s="70">
        <f>D21+D22+D23</f>
        <v>16113.12</v>
      </c>
      <c r="E20" s="71">
        <f t="shared" si="0"/>
        <v>53.76093527916241</v>
      </c>
      <c r="F20" s="71">
        <f t="shared" si="1"/>
        <v>92.49558851049517</v>
      </c>
      <c r="G20" s="70">
        <f>G21+G22+G23</f>
        <v>16928.55</v>
      </c>
      <c r="H20" s="71">
        <f t="shared" si="2"/>
        <v>95.18310782671877</v>
      </c>
      <c r="I20" s="70">
        <f>I21+I22+I23</f>
        <v>458.82</v>
      </c>
    </row>
    <row r="21" spans="1:9" ht="12.75">
      <c r="A21" s="59" t="s">
        <v>96</v>
      </c>
      <c r="B21" s="45">
        <v>27972.7</v>
      </c>
      <c r="C21" s="45">
        <v>16678.43</v>
      </c>
      <c r="D21" s="45">
        <v>15107.09</v>
      </c>
      <c r="E21" s="71">
        <f t="shared" si="0"/>
        <v>54.006549242654444</v>
      </c>
      <c r="F21" s="71">
        <f t="shared" si="1"/>
        <v>90.57860961733209</v>
      </c>
      <c r="G21" s="45">
        <v>16224.08</v>
      </c>
      <c r="H21" s="71">
        <f t="shared" si="2"/>
        <v>93.11523365269402</v>
      </c>
      <c r="I21" s="45">
        <v>441.25</v>
      </c>
    </row>
    <row r="22" spans="1:9" ht="18.75" customHeight="1">
      <c r="A22" s="59" t="s">
        <v>94</v>
      </c>
      <c r="B22" s="45">
        <v>622</v>
      </c>
      <c r="C22" s="45">
        <v>193.69</v>
      </c>
      <c r="D22" s="45">
        <v>791.94</v>
      </c>
      <c r="E22" s="71">
        <f t="shared" si="0"/>
        <v>127.32154340836013</v>
      </c>
      <c r="F22" s="71">
        <f t="shared" si="1"/>
        <v>408.8698435644587</v>
      </c>
      <c r="G22" s="45">
        <v>178.76</v>
      </c>
      <c r="H22" s="71">
        <f t="shared" si="2"/>
        <v>443.0185723875588</v>
      </c>
      <c r="I22" s="45">
        <v>0.03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214.09</v>
      </c>
      <c r="E23" s="71">
        <f t="shared" si="0"/>
        <v>15.54643816716288</v>
      </c>
      <c r="F23" s="71">
        <f t="shared" si="1"/>
        <v>39.046142622651836</v>
      </c>
      <c r="G23" s="45">
        <v>525.71</v>
      </c>
      <c r="H23" s="71">
        <f t="shared" si="2"/>
        <v>40.72397329326054</v>
      </c>
      <c r="I23" s="45">
        <v>17.54</v>
      </c>
    </row>
    <row r="24" spans="1:9" ht="18" customHeight="1">
      <c r="A24" s="63" t="s">
        <v>8</v>
      </c>
      <c r="B24" s="70">
        <f>SUM(B25:B26)</f>
        <v>31321.03</v>
      </c>
      <c r="C24" s="70">
        <f>SUM(C25:C26)</f>
        <v>6699.9</v>
      </c>
      <c r="D24" s="70">
        <f>SUM(D25:D26)</f>
        <v>7182.18</v>
      </c>
      <c r="E24" s="71">
        <f t="shared" si="0"/>
        <v>22.93085508362912</v>
      </c>
      <c r="F24" s="71">
        <f t="shared" si="1"/>
        <v>107.19831639278199</v>
      </c>
      <c r="G24" s="70">
        <f>SUM(G25:G26)</f>
        <v>7029.61</v>
      </c>
      <c r="H24" s="71">
        <f t="shared" si="2"/>
        <v>102.1703906760119</v>
      </c>
      <c r="I24" s="70">
        <f>SUM(I25:I26)</f>
        <v>468.48</v>
      </c>
    </row>
    <row r="25" spans="1:9" ht="12.75">
      <c r="A25" s="59" t="s">
        <v>128</v>
      </c>
      <c r="B25" s="45">
        <v>14091.86</v>
      </c>
      <c r="C25" s="45">
        <v>1443.6</v>
      </c>
      <c r="D25" s="45">
        <v>1794.13</v>
      </c>
      <c r="E25" s="71">
        <f t="shared" si="0"/>
        <v>12.731676301070264</v>
      </c>
      <c r="F25" s="71">
        <f t="shared" si="1"/>
        <v>124.2816569686894</v>
      </c>
      <c r="G25" s="45">
        <v>1215.5</v>
      </c>
      <c r="H25" s="71">
        <f t="shared" si="2"/>
        <v>147.6042780748663</v>
      </c>
      <c r="I25" s="45">
        <v>182.68</v>
      </c>
    </row>
    <row r="26" spans="1:9" ht="12.75">
      <c r="A26" s="59" t="s">
        <v>129</v>
      </c>
      <c r="B26" s="45">
        <v>17229.17</v>
      </c>
      <c r="C26" s="45">
        <v>5256.3</v>
      </c>
      <c r="D26" s="45">
        <v>5388.05</v>
      </c>
      <c r="E26" s="71">
        <f t="shared" si="0"/>
        <v>31.27283554576338</v>
      </c>
      <c r="F26" s="71">
        <f t="shared" si="1"/>
        <v>102.5065159903354</v>
      </c>
      <c r="G26" s="45">
        <v>5814.11</v>
      </c>
      <c r="H26" s="71">
        <f t="shared" si="2"/>
        <v>92.67196527069493</v>
      </c>
      <c r="I26" s="45">
        <v>285.8</v>
      </c>
    </row>
    <row r="27" spans="1:9" ht="12.75">
      <c r="A27" s="55" t="s">
        <v>9</v>
      </c>
      <c r="B27" s="70">
        <f>B28+B30+B29</f>
        <v>16801.6</v>
      </c>
      <c r="C27" s="70">
        <f>C28+C30+C29</f>
        <v>8992.4</v>
      </c>
      <c r="D27" s="70">
        <f>D28+D30+D29</f>
        <v>7342.31</v>
      </c>
      <c r="E27" s="71">
        <f t="shared" si="0"/>
        <v>43.700064279592425</v>
      </c>
      <c r="F27" s="71">
        <f t="shared" si="1"/>
        <v>81.65017125572706</v>
      </c>
      <c r="G27" s="70">
        <f>G28+G30+G29</f>
        <v>8652.79</v>
      </c>
      <c r="H27" s="71">
        <f t="shared" si="2"/>
        <v>84.85482717135167</v>
      </c>
      <c r="I27" s="70">
        <f>I28+I30+I29</f>
        <v>1588.63</v>
      </c>
    </row>
    <row r="28" spans="1:9" ht="25.5">
      <c r="A28" s="59" t="s">
        <v>10</v>
      </c>
      <c r="B28" s="45">
        <v>16670</v>
      </c>
      <c r="C28" s="45">
        <v>8931.6</v>
      </c>
      <c r="D28" s="45">
        <v>7298.31</v>
      </c>
      <c r="E28" s="71">
        <f t="shared" si="0"/>
        <v>43.78110377924415</v>
      </c>
      <c r="F28" s="71">
        <f t="shared" si="1"/>
        <v>81.71335483004165</v>
      </c>
      <c r="G28" s="45">
        <v>8537.19</v>
      </c>
      <c r="H28" s="71" t="s">
        <v>133</v>
      </c>
      <c r="I28" s="45">
        <v>1575.63</v>
      </c>
    </row>
    <row r="29" spans="1:9" ht="25.5">
      <c r="A29" s="59" t="s">
        <v>97</v>
      </c>
      <c r="B29" s="45">
        <v>50</v>
      </c>
      <c r="C29" s="45">
        <v>0</v>
      </c>
      <c r="D29" s="45">
        <v>20</v>
      </c>
      <c r="E29" s="71">
        <f t="shared" si="0"/>
        <v>40</v>
      </c>
      <c r="F29" s="71">
        <v>0</v>
      </c>
      <c r="G29" s="45">
        <v>90</v>
      </c>
      <c r="H29" s="71" t="s">
        <v>133</v>
      </c>
      <c r="I29" s="45">
        <v>5</v>
      </c>
    </row>
    <row r="30" spans="1:9" ht="25.5">
      <c r="A30" s="59" t="s">
        <v>98</v>
      </c>
      <c r="B30" s="45">
        <v>81.6</v>
      </c>
      <c r="C30" s="45">
        <v>60.8</v>
      </c>
      <c r="D30" s="45">
        <v>24</v>
      </c>
      <c r="E30" s="71">
        <f t="shared" si="0"/>
        <v>29.411764705882355</v>
      </c>
      <c r="F30" s="71">
        <f>$D:$D/$C:$C*100</f>
        <v>39.473684210526315</v>
      </c>
      <c r="G30" s="45">
        <v>25.6</v>
      </c>
      <c r="H30" s="71" t="s">
        <v>133</v>
      </c>
      <c r="I30" s="45">
        <v>8</v>
      </c>
    </row>
    <row r="31" spans="1:9" ht="25.5">
      <c r="A31" s="63" t="s">
        <v>11</v>
      </c>
      <c r="B31" s="70">
        <f>$32:$32+$33:$33</f>
        <v>0</v>
      </c>
      <c r="C31" s="70">
        <f>C32+C33</f>
        <v>0</v>
      </c>
      <c r="D31" s="70">
        <f>D32+D33</f>
        <v>0.17</v>
      </c>
      <c r="E31" s="71" t="s">
        <v>133</v>
      </c>
      <c r="F31" s="71">
        <v>0</v>
      </c>
      <c r="G31" s="70">
        <f>G32+G33</f>
        <v>0.1</v>
      </c>
      <c r="H31" s="71" t="s">
        <v>133</v>
      </c>
      <c r="I31" s="70">
        <f>I32+I33</f>
        <v>0</v>
      </c>
    </row>
    <row r="32" spans="1:9" ht="25.5">
      <c r="A32" s="59" t="s">
        <v>157</v>
      </c>
      <c r="B32" s="45">
        <v>0</v>
      </c>
      <c r="C32" s="45">
        <v>0</v>
      </c>
      <c r="D32" s="45">
        <v>0.14</v>
      </c>
      <c r="E32" s="71" t="s">
        <v>134</v>
      </c>
      <c r="F32" s="71">
        <v>0</v>
      </c>
      <c r="G32" s="45">
        <v>0.1</v>
      </c>
      <c r="H32" s="71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0.03</v>
      </c>
      <c r="E33" s="71" t="s">
        <v>134</v>
      </c>
      <c r="F33" s="71">
        <v>0</v>
      </c>
      <c r="G33" s="45">
        <v>0</v>
      </c>
      <c r="H33" s="71" t="s">
        <v>133</v>
      </c>
      <c r="I33" s="45">
        <v>0</v>
      </c>
    </row>
    <row r="34" spans="1:9" ht="38.25">
      <c r="A34" s="63" t="s">
        <v>12</v>
      </c>
      <c r="B34" s="70">
        <f>B35+B37+B38+B39+B40+B41+B36</f>
        <v>41211.88</v>
      </c>
      <c r="C34" s="70">
        <f>C35+C37+C38+C39+C40+C41+C36</f>
        <v>18589.260000000002</v>
      </c>
      <c r="D34" s="70">
        <f>D35+D37+D38+D39+D40+D41+D36</f>
        <v>19485.85</v>
      </c>
      <c r="E34" s="71">
        <f>$D:$D/$B:$B*100</f>
        <v>47.28211865122387</v>
      </c>
      <c r="F34" s="71">
        <f>$D:$D/$C:$C*100</f>
        <v>104.8231613307899</v>
      </c>
      <c r="G34" s="70">
        <f>G35+G37+G38+G39+G40+G41+G36</f>
        <v>18980.739999999998</v>
      </c>
      <c r="H34" s="71">
        <f>$D:$D/$G:$G*100</f>
        <v>102.66117127150996</v>
      </c>
      <c r="I34" s="70">
        <f>I35+I37+I38+I39+I40+I41+I36</f>
        <v>2843.26</v>
      </c>
    </row>
    <row r="35" spans="1:9" ht="76.5">
      <c r="A35" s="59" t="s">
        <v>141</v>
      </c>
      <c r="B35" s="45"/>
      <c r="C35" s="45"/>
      <c r="D35" s="45"/>
      <c r="E35" s="71" t="s">
        <v>134</v>
      </c>
      <c r="F35" s="71">
        <v>0</v>
      </c>
      <c r="G35" s="45"/>
      <c r="H35" s="71">
        <v>0</v>
      </c>
      <c r="I35" s="45"/>
    </row>
    <row r="36" spans="1:9" ht="84" customHeight="1">
      <c r="A36" s="59" t="s">
        <v>158</v>
      </c>
      <c r="B36" s="45">
        <v>23983</v>
      </c>
      <c r="C36" s="45">
        <v>9500</v>
      </c>
      <c r="D36" s="45">
        <v>10016.15</v>
      </c>
      <c r="E36" s="71">
        <f>$D:$D/$B:$B*100</f>
        <v>41.76354084142934</v>
      </c>
      <c r="F36" s="71">
        <f>$D:$D/$C:$C*100</f>
        <v>105.43315789473684</v>
      </c>
      <c r="G36" s="45">
        <v>10478.89</v>
      </c>
      <c r="H36" s="82"/>
      <c r="I36" s="45">
        <v>1524.74</v>
      </c>
    </row>
    <row r="37" spans="1:9" ht="81.75" customHeight="1">
      <c r="A37" s="59" t="s">
        <v>174</v>
      </c>
      <c r="B37" s="45">
        <v>0</v>
      </c>
      <c r="C37" s="45">
        <v>0</v>
      </c>
      <c r="D37" s="45">
        <v>0.14</v>
      </c>
      <c r="E37" s="71">
        <v>0</v>
      </c>
      <c r="F37" s="71">
        <v>0</v>
      </c>
      <c r="G37" s="45">
        <v>0</v>
      </c>
      <c r="H37" s="82"/>
      <c r="I37" s="45">
        <v>0</v>
      </c>
    </row>
    <row r="38" spans="1:9" ht="76.5">
      <c r="A38" s="59" t="s">
        <v>160</v>
      </c>
      <c r="B38" s="45">
        <v>0</v>
      </c>
      <c r="C38" s="45">
        <v>0</v>
      </c>
      <c r="D38" s="45">
        <v>236.33</v>
      </c>
      <c r="E38" s="71" t="s">
        <v>134</v>
      </c>
      <c r="F38" s="71">
        <v>0</v>
      </c>
      <c r="G38" s="45">
        <v>15.91</v>
      </c>
      <c r="H38" s="82"/>
      <c r="I38" s="45">
        <v>112.26</v>
      </c>
    </row>
    <row r="39" spans="1:9" ht="38.25">
      <c r="A39" s="59" t="s">
        <v>161</v>
      </c>
      <c r="B39" s="45">
        <v>13501.3</v>
      </c>
      <c r="C39" s="45">
        <v>6750.66</v>
      </c>
      <c r="D39" s="45">
        <v>7233.32</v>
      </c>
      <c r="E39" s="71">
        <f aca="true" t="shared" si="3" ref="E39:E44">$D:$D/$B:$B*100</f>
        <v>53.5749890751261</v>
      </c>
      <c r="F39" s="71">
        <f aca="true" t="shared" si="4" ref="F39:F44">$D:$D/$C:$C*100</f>
        <v>107.14981942506363</v>
      </c>
      <c r="G39" s="45">
        <v>6370.37</v>
      </c>
      <c r="H39" s="82"/>
      <c r="I39" s="45">
        <v>1003</v>
      </c>
    </row>
    <row r="40" spans="1:9" ht="51">
      <c r="A40" s="59" t="s">
        <v>162</v>
      </c>
      <c r="B40" s="45">
        <v>1025</v>
      </c>
      <c r="C40" s="45">
        <v>1025</v>
      </c>
      <c r="D40" s="45">
        <v>690.92</v>
      </c>
      <c r="E40" s="71">
        <f t="shared" si="3"/>
        <v>67.40682926829268</v>
      </c>
      <c r="F40" s="71">
        <f t="shared" si="4"/>
        <v>67.40682926829268</v>
      </c>
      <c r="G40" s="45">
        <v>978.75</v>
      </c>
      <c r="H40" s="82"/>
      <c r="I40" s="45">
        <v>0</v>
      </c>
    </row>
    <row r="41" spans="1:9" ht="76.5">
      <c r="A41" s="64" t="s">
        <v>163</v>
      </c>
      <c r="B41" s="45">
        <v>2702.58</v>
      </c>
      <c r="C41" s="45">
        <v>1313.6</v>
      </c>
      <c r="D41" s="45">
        <v>1308.99</v>
      </c>
      <c r="E41" s="71">
        <f t="shared" si="3"/>
        <v>48.43482894123393</v>
      </c>
      <c r="F41" s="71">
        <f t="shared" si="4"/>
        <v>99.64905602923265</v>
      </c>
      <c r="G41" s="45">
        <v>1136.82</v>
      </c>
      <c r="H41" s="82"/>
      <c r="I41" s="45">
        <v>203.26</v>
      </c>
    </row>
    <row r="42" spans="1:9" ht="25.5">
      <c r="A42" s="56" t="s">
        <v>13</v>
      </c>
      <c r="B42" s="44">
        <v>643.1</v>
      </c>
      <c r="C42" s="44">
        <v>289.68</v>
      </c>
      <c r="D42" s="44">
        <v>312.32</v>
      </c>
      <c r="E42" s="71">
        <f t="shared" si="3"/>
        <v>48.56476442232934</v>
      </c>
      <c r="F42" s="71">
        <f t="shared" si="4"/>
        <v>107.81552057442696</v>
      </c>
      <c r="G42" s="44">
        <v>262.79</v>
      </c>
      <c r="H42" s="71">
        <f aca="true" t="shared" si="5" ref="H42:H51">$D:$D/$G:$G*100</f>
        <v>118.84774915331633</v>
      </c>
      <c r="I42" s="44">
        <v>0.26</v>
      </c>
    </row>
    <row r="43" spans="1:9" ht="25.5">
      <c r="A43" s="56" t="s">
        <v>108</v>
      </c>
      <c r="B43" s="44">
        <v>5045.31</v>
      </c>
      <c r="C43" s="44">
        <v>951.05</v>
      </c>
      <c r="D43" s="44">
        <v>1110.04</v>
      </c>
      <c r="E43" s="71">
        <f t="shared" si="3"/>
        <v>22.001423103833062</v>
      </c>
      <c r="F43" s="71">
        <f t="shared" si="4"/>
        <v>116.7173124441407</v>
      </c>
      <c r="G43" s="44">
        <v>3606.79</v>
      </c>
      <c r="H43" s="71">
        <f t="shared" si="5"/>
        <v>30.776396740592048</v>
      </c>
      <c r="I43" s="44">
        <v>-28.87</v>
      </c>
    </row>
    <row r="44" spans="1:9" ht="25.5">
      <c r="A44" s="63" t="s">
        <v>14</v>
      </c>
      <c r="B44" s="70">
        <f>B45+B46+B47</f>
        <v>8060.18</v>
      </c>
      <c r="C44" s="70">
        <f>C45+C46+C47</f>
        <v>4790</v>
      </c>
      <c r="D44" s="70">
        <f>D45+D46+D47</f>
        <v>1145.86</v>
      </c>
      <c r="E44" s="71">
        <f t="shared" si="3"/>
        <v>14.216307824391016</v>
      </c>
      <c r="F44" s="71">
        <f t="shared" si="4"/>
        <v>23.92192066805845</v>
      </c>
      <c r="G44" s="70">
        <f>G45+G46+G47</f>
        <v>4866.6</v>
      </c>
      <c r="H44" s="71">
        <f t="shared" si="5"/>
        <v>23.54539103275387</v>
      </c>
      <c r="I44" s="70">
        <f>I45+I46+I47</f>
        <v>47.879999999999995</v>
      </c>
    </row>
    <row r="45" spans="1:9" ht="14.25" customHeight="1">
      <c r="A45" s="59" t="s">
        <v>105</v>
      </c>
      <c r="B45" s="45">
        <v>0</v>
      </c>
      <c r="C45" s="45">
        <v>0</v>
      </c>
      <c r="D45" s="45">
        <v>0</v>
      </c>
      <c r="E45" s="71">
        <v>0</v>
      </c>
      <c r="F45" s="71">
        <v>0</v>
      </c>
      <c r="G45" s="45">
        <v>19.52</v>
      </c>
      <c r="H45" s="71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75.3</v>
      </c>
      <c r="E46" s="71" t="s">
        <v>134</v>
      </c>
      <c r="F46" s="71">
        <f aca="true" t="shared" si="6" ref="F46:F56">$D:$D/$C:$C*100</f>
        <v>1.8824999999999998</v>
      </c>
      <c r="G46" s="45">
        <v>1115</v>
      </c>
      <c r="H46" s="71">
        <f t="shared" si="5"/>
        <v>6.753363228699551</v>
      </c>
      <c r="I46" s="45">
        <v>12.48</v>
      </c>
    </row>
    <row r="47" spans="1:9" ht="12.75">
      <c r="A47" s="64" t="s">
        <v>104</v>
      </c>
      <c r="B47" s="45">
        <v>3060.18</v>
      </c>
      <c r="C47" s="45">
        <v>790</v>
      </c>
      <c r="D47" s="45">
        <v>1070.56</v>
      </c>
      <c r="E47" s="71">
        <f aca="true" t="shared" si="7" ref="E47:E52">$D:$D/$B:$B*100</f>
        <v>34.98356305838219</v>
      </c>
      <c r="F47" s="71">
        <f t="shared" si="6"/>
        <v>135.5139240506329</v>
      </c>
      <c r="G47" s="45">
        <v>3732.08</v>
      </c>
      <c r="H47" s="71">
        <f t="shared" si="5"/>
        <v>28.685344365608458</v>
      </c>
      <c r="I47" s="45">
        <v>35.4</v>
      </c>
    </row>
    <row r="48" spans="1:9" ht="12.75">
      <c r="A48" s="56" t="s">
        <v>15</v>
      </c>
      <c r="B48" s="70">
        <f>B49+B50+B51+B54+B55+B56+B58+B60+B61+B63+B64+B52+B53+B62+B57</f>
        <v>10339.36</v>
      </c>
      <c r="C48" s="70">
        <f>C49+C50+C51+C54+C55+C56+C58+C60+C61+C63+C64+C52+C53+C62+C57</f>
        <v>6130.9</v>
      </c>
      <c r="D48" s="70">
        <f>D49+D50+D51+D54+D55+D56+D58+D60+D61+D63+D64+D52+D53+D62+D57</f>
        <v>5700.73</v>
      </c>
      <c r="E48" s="71">
        <f t="shared" si="7"/>
        <v>55.136197985175095</v>
      </c>
      <c r="F48" s="71">
        <f t="shared" si="6"/>
        <v>92.983575005301</v>
      </c>
      <c r="G48" s="70">
        <f>G49+G50+G51+G54+G55+G56+G58+G60+G61+G63+G64+G52+G53+G62+G57</f>
        <v>6051.4400000000005</v>
      </c>
      <c r="H48" s="71">
        <f t="shared" si="5"/>
        <v>94.20451991592083</v>
      </c>
      <c r="I48" s="70">
        <f>I49+I50+I51+I54+I55+I56+I58+I60+I61+I63+I64+I52+I53+I62+I57</f>
        <v>593.1600000000001</v>
      </c>
    </row>
    <row r="49" spans="1:9" ht="25.5">
      <c r="A49" s="59" t="s">
        <v>16</v>
      </c>
      <c r="B49" s="45">
        <v>214</v>
      </c>
      <c r="C49" s="45">
        <v>95.5</v>
      </c>
      <c r="D49" s="45">
        <v>138.12</v>
      </c>
      <c r="E49" s="71">
        <f t="shared" si="7"/>
        <v>64.54205607476635</v>
      </c>
      <c r="F49" s="71">
        <f t="shared" si="6"/>
        <v>144.62827225130889</v>
      </c>
      <c r="G49" s="45">
        <v>64.46</v>
      </c>
      <c r="H49" s="71">
        <f t="shared" si="5"/>
        <v>214.27241700279245</v>
      </c>
      <c r="I49" s="45">
        <v>17.86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392.13</v>
      </c>
      <c r="E50" s="71">
        <f t="shared" si="7"/>
        <v>163.3875</v>
      </c>
      <c r="F50" s="71">
        <f t="shared" si="6"/>
        <v>653.55</v>
      </c>
      <c r="G50" s="45">
        <v>34</v>
      </c>
      <c r="H50" s="71">
        <f t="shared" si="5"/>
        <v>1153.3235294117646</v>
      </c>
      <c r="I50" s="45">
        <v>77.5</v>
      </c>
    </row>
    <row r="51" spans="1:9" ht="63.75">
      <c r="A51" s="59" t="s">
        <v>116</v>
      </c>
      <c r="B51" s="45">
        <v>600</v>
      </c>
      <c r="C51" s="45">
        <v>476.8</v>
      </c>
      <c r="D51" s="45">
        <v>183.84</v>
      </c>
      <c r="E51" s="71">
        <f t="shared" si="7"/>
        <v>30.64</v>
      </c>
      <c r="F51" s="71">
        <f t="shared" si="6"/>
        <v>38.557046979865774</v>
      </c>
      <c r="G51" s="45">
        <v>422.89</v>
      </c>
      <c r="H51" s="71">
        <f t="shared" si="5"/>
        <v>43.472297760646974</v>
      </c>
      <c r="I51" s="45">
        <v>6.7</v>
      </c>
    </row>
    <row r="52" spans="1:9" ht="38.25">
      <c r="A52" s="59" t="s">
        <v>135</v>
      </c>
      <c r="B52" s="45">
        <v>1.6</v>
      </c>
      <c r="C52" s="45">
        <v>0.8</v>
      </c>
      <c r="D52" s="45">
        <v>0</v>
      </c>
      <c r="E52" s="71">
        <f t="shared" si="7"/>
        <v>0</v>
      </c>
      <c r="F52" s="71">
        <f t="shared" si="6"/>
        <v>0</v>
      </c>
      <c r="G52" s="45">
        <v>0</v>
      </c>
      <c r="H52" s="71" t="s">
        <v>134</v>
      </c>
      <c r="I52" s="45">
        <v>0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1" t="s">
        <v>134</v>
      </c>
      <c r="F53" s="71">
        <f t="shared" si="6"/>
        <v>100</v>
      </c>
      <c r="G53" s="45">
        <v>0</v>
      </c>
      <c r="H53" s="71" t="e">
        <f>$D:$D/$G:$G*100</f>
        <v>#DIV/0!</v>
      </c>
      <c r="I53" s="45">
        <v>0</v>
      </c>
    </row>
    <row r="54" spans="1:9" ht="38.25">
      <c r="A54" s="59" t="s">
        <v>17</v>
      </c>
      <c r="B54" s="45">
        <v>1800</v>
      </c>
      <c r="C54" s="45">
        <v>1304.1</v>
      </c>
      <c r="D54" s="45">
        <v>753.52</v>
      </c>
      <c r="E54" s="71">
        <f>$D:$D/$B:$B*100</f>
        <v>41.86222222222222</v>
      </c>
      <c r="F54" s="71">
        <f t="shared" si="6"/>
        <v>57.78084502722184</v>
      </c>
      <c r="G54" s="45">
        <v>1300.98</v>
      </c>
      <c r="H54" s="71">
        <f>$D:$D/$G:$G*100</f>
        <v>57.919414595151345</v>
      </c>
      <c r="I54" s="45">
        <v>60</v>
      </c>
    </row>
    <row r="55" spans="1:9" ht="29.25" customHeight="1">
      <c r="A55" s="59" t="s">
        <v>18</v>
      </c>
      <c r="B55" s="45">
        <v>3620</v>
      </c>
      <c r="C55" s="45">
        <v>1824.6000000000001</v>
      </c>
      <c r="D55" s="45">
        <v>2392.3</v>
      </c>
      <c r="E55" s="71">
        <f>$D:$D/$B:$B*100</f>
        <v>66.08563535911603</v>
      </c>
      <c r="F55" s="71">
        <f t="shared" si="6"/>
        <v>131.1136687493149</v>
      </c>
      <c r="G55" s="45">
        <v>2041.55</v>
      </c>
      <c r="H55" s="71">
        <f>$D:$D/$G:$G*100</f>
        <v>117.18057358379663</v>
      </c>
      <c r="I55" s="45">
        <v>256</v>
      </c>
    </row>
    <row r="56" spans="1:9" ht="38.25" customHeight="1">
      <c r="A56" s="59" t="s">
        <v>19</v>
      </c>
      <c r="B56" s="45">
        <v>30</v>
      </c>
      <c r="C56" s="45">
        <v>5</v>
      </c>
      <c r="D56" s="45">
        <v>0.25</v>
      </c>
      <c r="E56" s="71">
        <f>$D:$D/$B:$B*100</f>
        <v>0.8333333333333334</v>
      </c>
      <c r="F56" s="71">
        <f t="shared" si="6"/>
        <v>5</v>
      </c>
      <c r="G56" s="45">
        <v>5</v>
      </c>
      <c r="H56" s="71">
        <f>$D:$D/$G:$G*100</f>
        <v>5</v>
      </c>
      <c r="I56" s="45">
        <v>0</v>
      </c>
    </row>
    <row r="57" spans="1:9" ht="43.5" customHeight="1">
      <c r="A57" s="59" t="s">
        <v>146</v>
      </c>
      <c r="B57" s="45">
        <v>1.2</v>
      </c>
      <c r="C57" s="45">
        <v>0</v>
      </c>
      <c r="D57" s="45">
        <v>0</v>
      </c>
      <c r="E57" s="71" t="s">
        <v>133</v>
      </c>
      <c r="F57" s="71">
        <v>0</v>
      </c>
      <c r="G57" s="45"/>
      <c r="H57" s="71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1">
        <f>$D:$D/$B:$B*100</f>
        <v>0</v>
      </c>
      <c r="F58" s="71">
        <f>$D:$D/$C:$C*100</f>
        <v>0</v>
      </c>
      <c r="G58" s="45">
        <v>70</v>
      </c>
      <c r="H58" s="71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1" t="s">
        <v>134</v>
      </c>
      <c r="F59" s="71">
        <v>0</v>
      </c>
      <c r="G59" s="45">
        <v>0</v>
      </c>
      <c r="H59" s="71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9</v>
      </c>
      <c r="D60" s="45">
        <v>5.68</v>
      </c>
      <c r="E60" s="71">
        <f>$D:$D/$B:$B*100</f>
        <v>39.499304589707926</v>
      </c>
      <c r="F60" s="71">
        <f>$D:$D/$C:$C*100</f>
        <v>63.11111111111111</v>
      </c>
      <c r="G60" s="45">
        <v>0.51</v>
      </c>
      <c r="H60" s="71">
        <f>$D:$D/$G:$G*100</f>
        <v>1113.7254901960785</v>
      </c>
      <c r="I60" s="45">
        <v>3.82</v>
      </c>
    </row>
    <row r="61" spans="1:9" ht="76.5">
      <c r="A61" s="59" t="s">
        <v>164</v>
      </c>
      <c r="B61" s="45">
        <v>1501.78</v>
      </c>
      <c r="C61" s="45">
        <v>1009.5</v>
      </c>
      <c r="D61" s="45">
        <v>241.92</v>
      </c>
      <c r="E61" s="71">
        <f>$D:$D/$B:$B*100</f>
        <v>16.108884124172647</v>
      </c>
      <c r="F61" s="71">
        <f>$D:$D/$C:$C*100</f>
        <v>23.964338781575037</v>
      </c>
      <c r="G61" s="45">
        <v>919.83</v>
      </c>
      <c r="H61" s="71">
        <f>$D:$D/$G:$G*100</f>
        <v>26.30051205113988</v>
      </c>
      <c r="I61" s="45">
        <v>45.1</v>
      </c>
    </row>
    <row r="62" spans="1:9" ht="76.5">
      <c r="A62" s="59" t="s">
        <v>138</v>
      </c>
      <c r="B62" s="45">
        <v>0</v>
      </c>
      <c r="C62" s="45">
        <v>0</v>
      </c>
      <c r="D62" s="45">
        <v>506.2</v>
      </c>
      <c r="E62" s="71" t="s">
        <v>134</v>
      </c>
      <c r="F62" s="71">
        <v>0</v>
      </c>
      <c r="G62" s="45">
        <v>40.49</v>
      </c>
      <c r="H62" s="71" t="s">
        <v>134</v>
      </c>
      <c r="I62" s="45">
        <v>0</v>
      </c>
    </row>
    <row r="63" spans="1:9" ht="63.75">
      <c r="A63" s="59" t="s">
        <v>86</v>
      </c>
      <c r="B63" s="45">
        <v>50</v>
      </c>
      <c r="C63" s="45">
        <v>25</v>
      </c>
      <c r="D63" s="45">
        <v>37.79</v>
      </c>
      <c r="E63" s="71">
        <f>$D:$D/$B:$B*100</f>
        <v>75.58</v>
      </c>
      <c r="F63" s="71">
        <f>$D:$D/$C:$C*100</f>
        <v>151.16</v>
      </c>
      <c r="G63" s="45">
        <v>25.84</v>
      </c>
      <c r="H63" s="71">
        <f aca="true" t="shared" si="8" ref="H63:H71">$D:$D/$G:$G*100</f>
        <v>146.24613003095973</v>
      </c>
      <c r="I63" s="45">
        <v>1.5</v>
      </c>
    </row>
    <row r="64" spans="1:9" ht="38.25">
      <c r="A64" s="59" t="s">
        <v>21</v>
      </c>
      <c r="B64" s="45">
        <v>2157</v>
      </c>
      <c r="C64" s="45">
        <v>1231.1999999999998</v>
      </c>
      <c r="D64" s="45">
        <v>1039.58</v>
      </c>
      <c r="E64" s="71">
        <f>$D:$D/$B:$B*100</f>
        <v>48.19564209550301</v>
      </c>
      <c r="F64" s="71">
        <f>$D:$D/$C:$C*100</f>
        <v>84.43632228719949</v>
      </c>
      <c r="G64" s="45">
        <v>1125.89</v>
      </c>
      <c r="H64" s="71">
        <f t="shared" si="8"/>
        <v>92.33406460666671</v>
      </c>
      <c r="I64" s="45">
        <v>124.68</v>
      </c>
    </row>
    <row r="65" spans="1:9" ht="12.75">
      <c r="A65" s="55" t="s">
        <v>22</v>
      </c>
      <c r="B65" s="44">
        <v>0</v>
      </c>
      <c r="C65" s="44">
        <v>0</v>
      </c>
      <c r="D65" s="44">
        <v>92.66</v>
      </c>
      <c r="E65" s="71" t="s">
        <v>134</v>
      </c>
      <c r="F65" s="71">
        <v>0</v>
      </c>
      <c r="G65" s="44">
        <v>158.26</v>
      </c>
      <c r="H65" s="71">
        <f t="shared" si="8"/>
        <v>58.549222797927456</v>
      </c>
      <c r="I65" s="44">
        <v>39.43</v>
      </c>
    </row>
    <row r="66" spans="1:9" ht="12.75">
      <c r="A66" s="63" t="s">
        <v>23</v>
      </c>
      <c r="B66" s="70">
        <f>B8+B15+B20+B24+B27+B31+B34+B42+B43+B44+B65+B48</f>
        <v>432044.35999999987</v>
      </c>
      <c r="C66" s="70">
        <f>C8+C15+C20+C24+C27+C31+C34+C42+C43+C44+C65+C48</f>
        <v>186090.05999999997</v>
      </c>
      <c r="D66" s="70">
        <f>D8+D15+D20+D24+D27+D31+D34+D42+D43+D44+D65+D48</f>
        <v>183991.72000000003</v>
      </c>
      <c r="E66" s="71">
        <f aca="true" t="shared" si="9" ref="E66:E72">$D:$D/$B:$B*100</f>
        <v>42.58630294352184</v>
      </c>
      <c r="F66" s="71">
        <f aca="true" t="shared" si="10" ref="F66:F72">$D:$D/$C:$C*100</f>
        <v>98.87240618870243</v>
      </c>
      <c r="G66" s="70">
        <f>G8+G15+G20+G24+G27+G31+G34+G42+G43+G44+G65+G48</f>
        <v>183085.91000000003</v>
      </c>
      <c r="H66" s="71">
        <f t="shared" si="8"/>
        <v>100.49474588186496</v>
      </c>
      <c r="I66" s="70">
        <f>I8+I15+I20+I24+I27+I31+I34+I42+I43+I44+I65+I48</f>
        <v>28291.710000000006</v>
      </c>
    </row>
    <row r="67" spans="1:9" ht="12.75" customHeight="1" hidden="1">
      <c r="A67" s="63" t="s">
        <v>24</v>
      </c>
      <c r="B67" s="70">
        <f>B68+B74+B73</f>
        <v>1991250.7899999998</v>
      </c>
      <c r="C67" s="70">
        <f>C68+C74+C73</f>
        <v>771992.97</v>
      </c>
      <c r="D67" s="70">
        <f>D68+D74+D73</f>
        <v>772769.43</v>
      </c>
      <c r="E67" s="71">
        <f t="shared" si="9"/>
        <v>38.80824223050278</v>
      </c>
      <c r="F67" s="71">
        <f t="shared" si="10"/>
        <v>100.1005786360982</v>
      </c>
      <c r="G67" s="70">
        <f>G68+G74+G73</f>
        <v>747404.44</v>
      </c>
      <c r="H67" s="71">
        <f t="shared" si="8"/>
        <v>103.39374355335649</v>
      </c>
      <c r="I67" s="70">
        <f>I68+I74+I73</f>
        <v>194661.43</v>
      </c>
    </row>
    <row r="68" spans="1:9" ht="24.75" customHeight="1" hidden="1">
      <c r="A68" s="63" t="s">
        <v>25</v>
      </c>
      <c r="B68" s="70">
        <f>B69+B70+B72+B71</f>
        <v>1991278.68</v>
      </c>
      <c r="C68" s="70">
        <f>C69+C70+C72+C71</f>
        <v>772848</v>
      </c>
      <c r="D68" s="70">
        <f>D69+D70+D72+D71</f>
        <v>772819.0800000001</v>
      </c>
      <c r="E68" s="71">
        <f t="shared" si="9"/>
        <v>38.8101920520738</v>
      </c>
      <c r="F68" s="71">
        <f t="shared" si="10"/>
        <v>99.99625799639776</v>
      </c>
      <c r="G68" s="70">
        <f>G69+G70+G72+G71</f>
        <v>750482.62</v>
      </c>
      <c r="H68" s="71">
        <f t="shared" si="8"/>
        <v>102.97627945068201</v>
      </c>
      <c r="I68" s="70">
        <f>I69+I70+I72+I71</f>
        <v>193844.01</v>
      </c>
    </row>
    <row r="69" spans="1:9" ht="12.75" customHeight="1" hidden="1">
      <c r="A69" s="59" t="s">
        <v>130</v>
      </c>
      <c r="B69" s="45">
        <v>363513.7</v>
      </c>
      <c r="C69" s="45">
        <v>204662.19999999998</v>
      </c>
      <c r="D69" s="45">
        <v>204662.2</v>
      </c>
      <c r="E69" s="71">
        <f t="shared" si="9"/>
        <v>56.30109676746709</v>
      </c>
      <c r="F69" s="71">
        <f t="shared" si="10"/>
        <v>100.00000000000003</v>
      </c>
      <c r="G69" s="45">
        <v>203901</v>
      </c>
      <c r="H69" s="71">
        <f t="shared" si="8"/>
        <v>100.37331842413721</v>
      </c>
      <c r="I69" s="45">
        <v>40923.9</v>
      </c>
    </row>
    <row r="70" spans="1:9" ht="12.75" customHeight="1" hidden="1">
      <c r="A70" s="59" t="s">
        <v>131</v>
      </c>
      <c r="B70" s="45">
        <v>645630.01</v>
      </c>
      <c r="C70" s="45">
        <v>61006.119999999995</v>
      </c>
      <c r="D70" s="45">
        <v>61006.12</v>
      </c>
      <c r="E70" s="71">
        <f t="shared" si="9"/>
        <v>9.449083694235341</v>
      </c>
      <c r="F70" s="71">
        <f t="shared" si="10"/>
        <v>100.00000000000003</v>
      </c>
      <c r="G70" s="45">
        <v>40912.02</v>
      </c>
      <c r="H70" s="71">
        <f t="shared" si="8"/>
        <v>149.11539444886859</v>
      </c>
      <c r="I70" s="45">
        <v>12032.92</v>
      </c>
    </row>
    <row r="71" spans="1:9" ht="12.75">
      <c r="A71" s="59" t="s">
        <v>132</v>
      </c>
      <c r="B71" s="45">
        <v>980550.4</v>
      </c>
      <c r="C71" s="45">
        <v>505595.11</v>
      </c>
      <c r="D71" s="45">
        <v>505566.2</v>
      </c>
      <c r="E71" s="71">
        <f t="shared" si="9"/>
        <v>51.559430295474876</v>
      </c>
      <c r="F71" s="71">
        <f t="shared" si="10"/>
        <v>99.99428198583645</v>
      </c>
      <c r="G71" s="45">
        <v>505669.6</v>
      </c>
      <c r="H71" s="71">
        <f t="shared" si="8"/>
        <v>99.97955186548688</v>
      </c>
      <c r="I71" s="45">
        <v>140887.19</v>
      </c>
    </row>
    <row r="72" spans="1:9" ht="12.75">
      <c r="A72" s="2" t="s">
        <v>165</v>
      </c>
      <c r="B72" s="45">
        <v>1584.57</v>
      </c>
      <c r="C72" s="45">
        <v>1584.57</v>
      </c>
      <c r="D72" s="45">
        <v>1584.56</v>
      </c>
      <c r="E72" s="71">
        <f t="shared" si="9"/>
        <v>99.99936891396403</v>
      </c>
      <c r="F72" s="71">
        <f t="shared" si="10"/>
        <v>99.99936891396403</v>
      </c>
      <c r="G72" s="45">
        <v>0</v>
      </c>
      <c r="H72" s="71">
        <v>0</v>
      </c>
      <c r="I72" s="45">
        <v>0</v>
      </c>
    </row>
    <row r="73" spans="1:9" ht="12.75">
      <c r="A73" s="63" t="s">
        <v>139</v>
      </c>
      <c r="B73" s="45">
        <v>827.14</v>
      </c>
      <c r="C73" s="45">
        <v>0</v>
      </c>
      <c r="D73" s="45">
        <v>827.15</v>
      </c>
      <c r="E73" s="71" t="s">
        <v>134</v>
      </c>
      <c r="F73" s="71">
        <v>0</v>
      </c>
      <c r="G73" s="45"/>
      <c r="H73" s="71" t="s">
        <v>134</v>
      </c>
      <c r="I73" s="45">
        <v>827.15</v>
      </c>
    </row>
    <row r="74" spans="1:9" ht="25.5">
      <c r="A74" s="63" t="s">
        <v>27</v>
      </c>
      <c r="B74" s="44">
        <v>-855.03</v>
      </c>
      <c r="C74" s="44">
        <v>-855.03</v>
      </c>
      <c r="D74" s="44">
        <v>-876.8</v>
      </c>
      <c r="E74" s="71" t="s">
        <v>134</v>
      </c>
      <c r="F74" s="71">
        <f>$D:$D/$C:$C*100</f>
        <v>102.54610949323416</v>
      </c>
      <c r="G74" s="44">
        <v>-3078.18</v>
      </c>
      <c r="H74" s="71">
        <f>$D:$D/$G:$G*100</f>
        <v>28.484364137249933</v>
      </c>
      <c r="I74" s="44">
        <v>-9.73</v>
      </c>
    </row>
    <row r="75" spans="1:9" ht="12.75">
      <c r="A75" s="55" t="s">
        <v>26</v>
      </c>
      <c r="B75" s="70">
        <f>B67+B66</f>
        <v>2423295.1499999994</v>
      </c>
      <c r="C75" s="70">
        <f>C67+C66</f>
        <v>958083.0299999999</v>
      </c>
      <c r="D75" s="70">
        <f>D67+D66</f>
        <v>956761.1500000001</v>
      </c>
      <c r="E75" s="71">
        <f>$D:$D/$B:$B*100</f>
        <v>39.48182498528915</v>
      </c>
      <c r="F75" s="71">
        <f>$D:$D/$C:$C*100</f>
        <v>99.86202865945765</v>
      </c>
      <c r="G75" s="70">
        <f>G67+G66</f>
        <v>930490.35</v>
      </c>
      <c r="H75" s="71">
        <f>$D:$D/$G:$G*100</f>
        <v>102.82332858153768</v>
      </c>
      <c r="I75" s="70">
        <f>I67+I66</f>
        <v>222953.14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102346.5</v>
      </c>
      <c r="C77" s="35">
        <f>C78+C79+C80+C81+C82+C83+C84+C85</f>
        <v>52534.399999999994</v>
      </c>
      <c r="D77" s="35">
        <f>D78+D79+D80+D81+D82+D83+D84+D85</f>
        <v>47280.299999999996</v>
      </c>
      <c r="E77" s="26">
        <f>$D:$D/$B:$B*100</f>
        <v>46.196303732907325</v>
      </c>
      <c r="F77" s="26">
        <f>$D:$D/$C:$C*100</f>
        <v>89.99874368033136</v>
      </c>
      <c r="G77" s="35">
        <f>G78+G79+G80+G81+G82+G83+G84+G85</f>
        <v>36588</v>
      </c>
      <c r="H77" s="26">
        <f>$D:$D/$G:$G*100</f>
        <v>129.22351590685471</v>
      </c>
      <c r="I77" s="35">
        <f>I78+I79+I80+I81+I82+I83+I84+I85</f>
        <v>7684.299999999995</v>
      </c>
    </row>
    <row r="78" spans="1:9" ht="14.25" customHeight="1">
      <c r="A78" s="8" t="s">
        <v>30</v>
      </c>
      <c r="B78" s="36">
        <v>1914.8</v>
      </c>
      <c r="C78" s="36">
        <v>445.9</v>
      </c>
      <c r="D78" s="36">
        <v>445.9</v>
      </c>
      <c r="E78" s="29">
        <f>$D:$D/$B:$B*100</f>
        <v>23.287027365782325</v>
      </c>
      <c r="F78" s="29">
        <f>$D:$D/$C:$C*100</f>
        <v>100</v>
      </c>
      <c r="G78" s="36">
        <v>678.9</v>
      </c>
      <c r="H78" s="29">
        <f>$D:$D/$G:$G*100</f>
        <v>65.67977610841066</v>
      </c>
      <c r="I78" s="36">
        <f>D78-май!D78</f>
        <v>156.2</v>
      </c>
    </row>
    <row r="79" spans="1:9" ht="12.75">
      <c r="A79" s="8" t="s">
        <v>31</v>
      </c>
      <c r="B79" s="36">
        <v>5111.8</v>
      </c>
      <c r="C79" s="36">
        <v>2124.1</v>
      </c>
      <c r="D79" s="36">
        <v>2096.3</v>
      </c>
      <c r="E79" s="29">
        <f>$D:$D/$B:$B*100</f>
        <v>41.009037912281386</v>
      </c>
      <c r="F79" s="29">
        <f>$D:$D/$C:$C*100</f>
        <v>98.69121039499083</v>
      </c>
      <c r="G79" s="36">
        <v>2046.2</v>
      </c>
      <c r="H79" s="29">
        <f>$D:$D/$G:$G*100</f>
        <v>102.44844101260875</v>
      </c>
      <c r="I79" s="36">
        <f>D79-май!D79</f>
        <v>368.3000000000002</v>
      </c>
    </row>
    <row r="80" spans="1:9" ht="25.5">
      <c r="A80" s="8" t="s">
        <v>32</v>
      </c>
      <c r="B80" s="36">
        <v>42394.4</v>
      </c>
      <c r="C80" s="36">
        <v>20333.8</v>
      </c>
      <c r="D80" s="36">
        <v>18954.6</v>
      </c>
      <c r="E80" s="29">
        <f>$D:$D/$B:$B*100</f>
        <v>44.71015039722227</v>
      </c>
      <c r="F80" s="29">
        <f>$D:$D/$C:$C*100</f>
        <v>93.2172048510362</v>
      </c>
      <c r="G80" s="36">
        <v>14093.6</v>
      </c>
      <c r="H80" s="29">
        <f>$D:$D/$G:$G*100</f>
        <v>134.490832718397</v>
      </c>
      <c r="I80" s="36">
        <f>D80-май!D80</f>
        <v>3141.899999999998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4</v>
      </c>
      <c r="H81" s="29">
        <v>0</v>
      </c>
      <c r="I81" s="36">
        <f>D81-май!D81</f>
        <v>0</v>
      </c>
    </row>
    <row r="82" spans="1:9" ht="25.5">
      <c r="A82" s="1" t="s">
        <v>33</v>
      </c>
      <c r="B82" s="28">
        <v>11810.4</v>
      </c>
      <c r="C82" s="28">
        <v>6497.8</v>
      </c>
      <c r="D82" s="28">
        <v>6052.4</v>
      </c>
      <c r="E82" s="29">
        <f>$D:$D/$B:$B*100</f>
        <v>51.24635914109598</v>
      </c>
      <c r="F82" s="29">
        <v>0</v>
      </c>
      <c r="G82" s="28">
        <v>5045.9</v>
      </c>
      <c r="H82" s="29">
        <f>$D:$D/$G:$G*100</f>
        <v>119.94688757208823</v>
      </c>
      <c r="I82" s="36">
        <f>D82-май!D82</f>
        <v>1154.6999999999998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0</v>
      </c>
      <c r="E83" s="29">
        <v>0</v>
      </c>
      <c r="F83" s="29">
        <v>0</v>
      </c>
      <c r="G83" s="36">
        <v>0</v>
      </c>
      <c r="H83" s="29">
        <v>0</v>
      </c>
      <c r="I83" s="36">
        <f>D83-май!D83</f>
        <v>0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D84-май!D84</f>
        <v>0</v>
      </c>
    </row>
    <row r="85" spans="1:9" ht="12.75">
      <c r="A85" s="1" t="s">
        <v>36</v>
      </c>
      <c r="B85" s="36">
        <v>39588.1</v>
      </c>
      <c r="C85" s="36">
        <v>21905.8</v>
      </c>
      <c r="D85" s="36">
        <v>19731.1</v>
      </c>
      <c r="E85" s="29">
        <f>$D:$D/$B:$B*100</f>
        <v>49.84098756949689</v>
      </c>
      <c r="F85" s="29">
        <f>$D:$D/$C:$C*100</f>
        <v>90.07249221667321</v>
      </c>
      <c r="G85" s="36">
        <v>14719.4</v>
      </c>
      <c r="H85" s="29">
        <f>$D:$D/$G:$G*100</f>
        <v>134.0482628368004</v>
      </c>
      <c r="I85" s="36">
        <f>D85-май!D85</f>
        <v>2863.199999999997</v>
      </c>
    </row>
    <row r="86" spans="1:9" ht="12.75">
      <c r="A86" s="7" t="s">
        <v>37</v>
      </c>
      <c r="B86" s="27">
        <v>346.8</v>
      </c>
      <c r="C86" s="27">
        <v>164.7</v>
      </c>
      <c r="D86" s="35">
        <v>156.3</v>
      </c>
      <c r="E86" s="26">
        <f>$D:$D/$B:$B*100</f>
        <v>45.069204152249135</v>
      </c>
      <c r="F86" s="26">
        <f>$D:$D/$C:$C*100</f>
        <v>94.89981785063753</v>
      </c>
      <c r="G86" s="35">
        <v>126.4</v>
      </c>
      <c r="H86" s="26">
        <v>0</v>
      </c>
      <c r="I86" s="35">
        <f>D86-май!D86</f>
        <v>31.80000000000001</v>
      </c>
    </row>
    <row r="87" spans="1:9" ht="25.5">
      <c r="A87" s="9" t="s">
        <v>38</v>
      </c>
      <c r="B87" s="27">
        <v>3599.8</v>
      </c>
      <c r="C87" s="27">
        <v>1871.2</v>
      </c>
      <c r="D87" s="27">
        <v>1542.4</v>
      </c>
      <c r="E87" s="26">
        <f>$D:$D/$B:$B*100</f>
        <v>42.84682482360131</v>
      </c>
      <c r="F87" s="26">
        <f>$D:$D/$C:$C*100</f>
        <v>82.42838820008551</v>
      </c>
      <c r="G87" s="27">
        <v>1385.8</v>
      </c>
      <c r="H87" s="26">
        <f>$D:$D/$G:$G*100</f>
        <v>111.30033193823064</v>
      </c>
      <c r="I87" s="35">
        <f>D87-май!D87</f>
        <v>316.3000000000002</v>
      </c>
    </row>
    <row r="88" spans="1:9" ht="12.75">
      <c r="A88" s="7" t="s">
        <v>39</v>
      </c>
      <c r="B88" s="35">
        <f>B89+B90+B91+B92+B93</f>
        <v>220454.8</v>
      </c>
      <c r="C88" s="35">
        <f>C89+C90+C91+C92+C93</f>
        <v>38194.7</v>
      </c>
      <c r="D88" s="35">
        <f>D89+D90+D91+D92+D93</f>
        <v>26534.7</v>
      </c>
      <c r="E88" s="26">
        <f>$D:$D/$B:$B*100</f>
        <v>12.03634486525129</v>
      </c>
      <c r="F88" s="26">
        <f>$D:$D/$C:$C*100</f>
        <v>69.47220425870606</v>
      </c>
      <c r="G88" s="35">
        <f>G89+G90+G91+G92+G93</f>
        <v>32863</v>
      </c>
      <c r="H88" s="26">
        <f>$D:$D/$G:$G*100</f>
        <v>80.74338922192132</v>
      </c>
      <c r="I88" s="35">
        <f>D88-май!D88</f>
        <v>6985.399999999998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D89-май!D89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D90-май!D90</f>
        <v>0</v>
      </c>
    </row>
    <row r="91" spans="1:9" ht="12.75">
      <c r="A91" s="8" t="s">
        <v>40</v>
      </c>
      <c r="B91" s="36">
        <v>19345.7</v>
      </c>
      <c r="C91" s="36">
        <v>7997.9</v>
      </c>
      <c r="D91" s="36">
        <v>7997.7</v>
      </c>
      <c r="E91" s="29">
        <f>$D:$D/$B:$B*100</f>
        <v>41.34096982792042</v>
      </c>
      <c r="F91" s="29">
        <v>0</v>
      </c>
      <c r="G91" s="36">
        <v>6638</v>
      </c>
      <c r="H91" s="29">
        <v>0</v>
      </c>
      <c r="I91" s="36">
        <f>D91-май!D91</f>
        <v>1642.8999999999996</v>
      </c>
    </row>
    <row r="92" spans="1:9" ht="12.75">
      <c r="A92" s="10" t="s">
        <v>83</v>
      </c>
      <c r="B92" s="28">
        <v>173204</v>
      </c>
      <c r="C92" s="28">
        <v>24749.7</v>
      </c>
      <c r="D92" s="28">
        <v>13801.5</v>
      </c>
      <c r="E92" s="29">
        <f>$D:$D/$B:$B*100</f>
        <v>7.968349460751484</v>
      </c>
      <c r="F92" s="29">
        <f>$D:$D/$C:$C*100</f>
        <v>55.764312294694484</v>
      </c>
      <c r="G92" s="28">
        <v>21528.8</v>
      </c>
      <c r="H92" s="29">
        <v>0</v>
      </c>
      <c r="I92" s="36">
        <f>D92-май!D92</f>
        <v>4409.9</v>
      </c>
    </row>
    <row r="93" spans="1:9" ht="12.75">
      <c r="A93" s="8" t="s">
        <v>41</v>
      </c>
      <c r="B93" s="36">
        <v>20365.5</v>
      </c>
      <c r="C93" s="36">
        <v>5447.1</v>
      </c>
      <c r="D93" s="36">
        <v>4735.5</v>
      </c>
      <c r="E93" s="29">
        <f>$D:$D/$B:$B*100</f>
        <v>23.25255947558371</v>
      </c>
      <c r="F93" s="29">
        <f>$D:$D/$C:$C*100</f>
        <v>86.93616786914137</v>
      </c>
      <c r="G93" s="36">
        <v>4696.2</v>
      </c>
      <c r="H93" s="29">
        <f>$D:$D/$G:$G*100</f>
        <v>100.83684681231635</v>
      </c>
      <c r="I93" s="36">
        <f>D93-май!D93</f>
        <v>932.5999999999999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36024</v>
      </c>
      <c r="D94" s="35">
        <f>D96+D97+D98+D95</f>
        <v>23278.6</v>
      </c>
      <c r="E94" s="35">
        <f>E96+E97+E98+E95</f>
        <v>25.81590311477387</v>
      </c>
      <c r="F94" s="26">
        <f>$D:$D/$C:$C*100</f>
        <v>64.61969797912502</v>
      </c>
      <c r="G94" s="35">
        <f>G96+G97+G98+G95</f>
        <v>24835.899999999998</v>
      </c>
      <c r="H94" s="35">
        <f>H96+H97+H98</f>
        <v>182.71692807682342</v>
      </c>
      <c r="I94" s="35">
        <f>D94-май!D94</f>
        <v>3196.7999999999993</v>
      </c>
    </row>
    <row r="95" spans="1:9" ht="12.75">
      <c r="A95" s="8" t="s">
        <v>43</v>
      </c>
      <c r="B95" s="8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D95-май!D95</f>
        <v>0</v>
      </c>
    </row>
    <row r="96" spans="1:9" ht="12.75">
      <c r="A96" s="8" t="s">
        <v>44</v>
      </c>
      <c r="B96" s="36">
        <v>39369.6</v>
      </c>
      <c r="C96" s="36">
        <v>8858.9</v>
      </c>
      <c r="D96" s="36">
        <v>1558.4</v>
      </c>
      <c r="E96" s="29">
        <f>$D:$D/$B:$B*100</f>
        <v>3.958384133951069</v>
      </c>
      <c r="F96" s="29">
        <v>0</v>
      </c>
      <c r="G96" s="36">
        <v>1544.1</v>
      </c>
      <c r="H96" s="29">
        <v>0</v>
      </c>
      <c r="I96" s="36">
        <f>D96-май!D96</f>
        <v>0</v>
      </c>
    </row>
    <row r="97" spans="1:9" ht="12.75">
      <c r="A97" s="8" t="s">
        <v>45</v>
      </c>
      <c r="B97" s="36">
        <v>157467.5</v>
      </c>
      <c r="C97" s="36">
        <v>20079</v>
      </c>
      <c r="D97" s="36">
        <v>15430.9</v>
      </c>
      <c r="E97" s="29">
        <f>$D:$D/$B:$B*100</f>
        <v>9.799418927715243</v>
      </c>
      <c r="F97" s="29">
        <f>$D:$D/$C:$C*100</f>
        <v>76.85093879177249</v>
      </c>
      <c r="G97" s="36">
        <v>15743.8</v>
      </c>
      <c r="H97" s="29">
        <f>$D:$D/$G:$G*100</f>
        <v>98.0125509724463</v>
      </c>
      <c r="I97" s="36">
        <f>D97-май!D97</f>
        <v>2637.3999999999996</v>
      </c>
    </row>
    <row r="98" spans="1:9" ht="12.75">
      <c r="A98" s="8" t="s">
        <v>46</v>
      </c>
      <c r="B98" s="36">
        <v>52158.3</v>
      </c>
      <c r="C98" s="36">
        <v>7086.1</v>
      </c>
      <c r="D98" s="36">
        <v>6289.3</v>
      </c>
      <c r="E98" s="29">
        <f>$D:$D/$B:$B*100</f>
        <v>12.058100053107559</v>
      </c>
      <c r="F98" s="29">
        <f>$D:$D/$C:$C*100</f>
        <v>88.75545081215337</v>
      </c>
      <c r="G98" s="36">
        <v>7425</v>
      </c>
      <c r="H98" s="29">
        <f>$D:$D/$G:$G*100</f>
        <v>84.7043771043771</v>
      </c>
      <c r="I98" s="36">
        <f>D98-май!D98</f>
        <v>559.4000000000005</v>
      </c>
    </row>
    <row r="99" spans="1:9" ht="12.75">
      <c r="A99" s="11" t="s">
        <v>47</v>
      </c>
      <c r="B99" s="35">
        <f>B100+B101+B102+B103+B104</f>
        <v>1324319.2999999998</v>
      </c>
      <c r="C99" s="35">
        <f>C100+C101+C102+C103+C104</f>
        <v>704518.5</v>
      </c>
      <c r="D99" s="35">
        <f>D100+D101+D102+D103+D104</f>
        <v>654777.1</v>
      </c>
      <c r="E99" s="35">
        <f>E100+E101+E103+E104+E102</f>
        <v>232.9595986057265</v>
      </c>
      <c r="F99" s="35">
        <f>F100+F101+F103+F104+F102</f>
        <v>463.23642570740896</v>
      </c>
      <c r="G99" s="35">
        <f>G100+G101+G102+G103+G104</f>
        <v>601139.2</v>
      </c>
      <c r="H99" s="35">
        <f>H100+H101+H103+H104+H102</f>
        <v>468.8159177001291</v>
      </c>
      <c r="I99" s="35">
        <f>D99-май!D99</f>
        <v>166987.60000000003</v>
      </c>
    </row>
    <row r="100" spans="1:9" ht="12.75">
      <c r="A100" s="8" t="s">
        <v>48</v>
      </c>
      <c r="B100" s="36">
        <v>518482.8</v>
      </c>
      <c r="C100" s="36">
        <v>264333.9</v>
      </c>
      <c r="D100" s="36">
        <v>252044.2</v>
      </c>
      <c r="E100" s="29">
        <f aca="true" t="shared" si="11" ref="E100:E117">$D:$D/$B:$B*100</f>
        <v>48.611872949305166</v>
      </c>
      <c r="F100" s="29">
        <f aca="true" t="shared" si="12" ref="F100:F107">$D:$D/$C:$C*100</f>
        <v>95.35069092537884</v>
      </c>
      <c r="G100" s="36">
        <v>224316.1</v>
      </c>
      <c r="H100" s="29">
        <f>$D:$D/$G:$G*100</f>
        <v>112.36117247045576</v>
      </c>
      <c r="I100" s="36">
        <f>D100-май!D100</f>
        <v>52834.90000000002</v>
      </c>
    </row>
    <row r="101" spans="1:9" ht="12.75">
      <c r="A101" s="8" t="s">
        <v>49</v>
      </c>
      <c r="B101" s="36">
        <v>515570.9</v>
      </c>
      <c r="C101" s="36">
        <v>293467.5</v>
      </c>
      <c r="D101" s="36">
        <v>269294.8</v>
      </c>
      <c r="E101" s="29">
        <f t="shared" si="11"/>
        <v>52.232350584565566</v>
      </c>
      <c r="F101" s="29">
        <f t="shared" si="12"/>
        <v>91.76307427568639</v>
      </c>
      <c r="G101" s="36">
        <v>275033.4</v>
      </c>
      <c r="H101" s="29">
        <f>$D:$D/$G:$G*100</f>
        <v>97.91348977978673</v>
      </c>
      <c r="I101" s="36">
        <f>D101-май!D101</f>
        <v>76427.9</v>
      </c>
    </row>
    <row r="102" spans="1:9" ht="12.75">
      <c r="A102" s="8" t="s">
        <v>123</v>
      </c>
      <c r="B102" s="36">
        <v>108204.9</v>
      </c>
      <c r="C102" s="36">
        <v>60089.1</v>
      </c>
      <c r="D102" s="36">
        <v>57385.5</v>
      </c>
      <c r="E102" s="29">
        <f t="shared" si="11"/>
        <v>53.034104740173504</v>
      </c>
      <c r="F102" s="29">
        <f t="shared" si="12"/>
        <v>95.50068148799033</v>
      </c>
      <c r="G102" s="36">
        <v>47309.5</v>
      </c>
      <c r="H102" s="29">
        <v>0</v>
      </c>
      <c r="I102" s="36">
        <f>D102-май!D102</f>
        <v>15823.699999999997</v>
      </c>
    </row>
    <row r="103" spans="1:9" ht="12.75">
      <c r="A103" s="8" t="s">
        <v>50</v>
      </c>
      <c r="B103" s="36">
        <v>50806.5</v>
      </c>
      <c r="C103" s="36">
        <v>18501.3</v>
      </c>
      <c r="D103" s="36">
        <v>17522.2</v>
      </c>
      <c r="E103" s="29">
        <f t="shared" si="11"/>
        <v>34.488106836723645</v>
      </c>
      <c r="F103" s="29">
        <f t="shared" si="12"/>
        <v>94.70793944209326</v>
      </c>
      <c r="G103" s="36">
        <v>17406</v>
      </c>
      <c r="H103" s="29">
        <f>$D:$D/$G:$G*100</f>
        <v>100.66758588992302</v>
      </c>
      <c r="I103" s="36">
        <f>D103-май!D103</f>
        <v>9810</v>
      </c>
    </row>
    <row r="104" spans="1:9" ht="12.75">
      <c r="A104" s="8" t="s">
        <v>51</v>
      </c>
      <c r="B104" s="36">
        <v>131254.2</v>
      </c>
      <c r="C104" s="36">
        <v>68126.7</v>
      </c>
      <c r="D104" s="28">
        <v>58530.4</v>
      </c>
      <c r="E104" s="29">
        <f t="shared" si="11"/>
        <v>44.59316349495863</v>
      </c>
      <c r="F104" s="29">
        <f t="shared" si="12"/>
        <v>85.91403957626012</v>
      </c>
      <c r="G104" s="28">
        <v>37074.2</v>
      </c>
      <c r="H104" s="29">
        <f>$D:$D/$G:$G*100</f>
        <v>157.87366955996356</v>
      </c>
      <c r="I104" s="36">
        <f>D104-май!D104</f>
        <v>12091.099999999999</v>
      </c>
    </row>
    <row r="105" spans="1:9" ht="25.5">
      <c r="A105" s="11" t="s">
        <v>52</v>
      </c>
      <c r="B105" s="35">
        <f>B106+B107</f>
        <v>110679.48</v>
      </c>
      <c r="C105" s="35">
        <f>C106+C107</f>
        <v>53877.6</v>
      </c>
      <c r="D105" s="35">
        <f>D106+D107</f>
        <v>50557.4</v>
      </c>
      <c r="E105" s="26">
        <f t="shared" si="11"/>
        <v>45.67910872006266</v>
      </c>
      <c r="F105" s="26">
        <f t="shared" si="12"/>
        <v>93.83751317801833</v>
      </c>
      <c r="G105" s="35">
        <f>G106+G107</f>
        <v>47745.9</v>
      </c>
      <c r="H105" s="26">
        <f>$D:$D/$G:$G*100</f>
        <v>105.88846372149231</v>
      </c>
      <c r="I105" s="35">
        <f>D105-май!D105</f>
        <v>10510.100000000006</v>
      </c>
    </row>
    <row r="106" spans="1:9" ht="12.75">
      <c r="A106" s="8" t="s">
        <v>53</v>
      </c>
      <c r="B106" s="36">
        <v>107855</v>
      </c>
      <c r="C106" s="36">
        <v>52387.2</v>
      </c>
      <c r="D106" s="36">
        <v>49421.3</v>
      </c>
      <c r="E106" s="29">
        <f t="shared" si="11"/>
        <v>45.82198321820964</v>
      </c>
      <c r="F106" s="29">
        <f t="shared" si="12"/>
        <v>94.33850253497039</v>
      </c>
      <c r="G106" s="36">
        <v>46534.8</v>
      </c>
      <c r="H106" s="29">
        <f>$D:$D/$G:$G*100</f>
        <v>106.20288472283109</v>
      </c>
      <c r="I106" s="36">
        <f>D106-май!D106</f>
        <v>10322.600000000006</v>
      </c>
    </row>
    <row r="107" spans="1:9" ht="25.5">
      <c r="A107" s="8" t="s">
        <v>54</v>
      </c>
      <c r="B107" s="36">
        <v>2824.48</v>
      </c>
      <c r="C107" s="36">
        <v>1490.4</v>
      </c>
      <c r="D107" s="36">
        <v>1136.1</v>
      </c>
      <c r="E107" s="29">
        <f t="shared" si="11"/>
        <v>40.22333314450801</v>
      </c>
      <c r="F107" s="29">
        <f t="shared" si="12"/>
        <v>76.22785829307568</v>
      </c>
      <c r="G107" s="36">
        <v>1211.1</v>
      </c>
      <c r="H107" s="29">
        <v>0</v>
      </c>
      <c r="I107" s="36">
        <f>D107-май!D107</f>
        <v>187.4999999999999</v>
      </c>
    </row>
    <row r="108" spans="1:9" ht="12.75">
      <c r="A108" s="11" t="s">
        <v>109</v>
      </c>
      <c r="B108" s="35">
        <f>B109</f>
        <v>42.5</v>
      </c>
      <c r="C108" s="35">
        <f>C109</f>
        <v>4.6</v>
      </c>
      <c r="D108" s="35">
        <f>D109</f>
        <v>4.6</v>
      </c>
      <c r="E108" s="26">
        <f t="shared" si="11"/>
        <v>10.823529411764705</v>
      </c>
      <c r="F108" s="26">
        <v>0</v>
      </c>
      <c r="G108" s="35">
        <f>G109</f>
        <v>4.8</v>
      </c>
      <c r="H108" s="26">
        <v>0</v>
      </c>
      <c r="I108" s="35">
        <f>D108-май!D108</f>
        <v>0</v>
      </c>
    </row>
    <row r="109" spans="1:9" ht="12.75">
      <c r="A109" s="8" t="s">
        <v>110</v>
      </c>
      <c r="B109" s="36">
        <v>42.5</v>
      </c>
      <c r="C109" s="36">
        <v>4.6</v>
      </c>
      <c r="D109" s="36">
        <v>4.6</v>
      </c>
      <c r="E109" s="29">
        <f t="shared" si="11"/>
        <v>10.823529411764705</v>
      </c>
      <c r="F109" s="29">
        <v>0</v>
      </c>
      <c r="G109" s="36">
        <v>4.8</v>
      </c>
      <c r="H109" s="29">
        <v>0</v>
      </c>
      <c r="I109" s="36">
        <f>D109-май!D109</f>
        <v>0</v>
      </c>
    </row>
    <row r="110" spans="1:9" ht="12.75">
      <c r="A110" s="11" t="s">
        <v>55</v>
      </c>
      <c r="B110" s="35">
        <f>B111+B112+B113+B114+B115</f>
        <v>159732.5</v>
      </c>
      <c r="C110" s="35">
        <f>C111+C112+C113+C114+C115</f>
        <v>93202.3</v>
      </c>
      <c r="D110" s="35">
        <f>D111+D112+D113+D114+D115</f>
        <v>79839.70000000001</v>
      </c>
      <c r="E110" s="26">
        <f t="shared" si="11"/>
        <v>49.983378460864266</v>
      </c>
      <c r="F110" s="26">
        <f>$D:$D/$C:$C*100</f>
        <v>85.66280016694868</v>
      </c>
      <c r="G110" s="35">
        <f>G111+G112+G113+G114+G115</f>
        <v>93487.4</v>
      </c>
      <c r="H110" s="26">
        <v>0</v>
      </c>
      <c r="I110" s="35">
        <f>D110-май!D110</f>
        <v>26808.20000000001</v>
      </c>
    </row>
    <row r="111" spans="1:9" ht="12.75">
      <c r="A111" s="8" t="s">
        <v>56</v>
      </c>
      <c r="B111" s="36">
        <v>1730</v>
      </c>
      <c r="C111" s="36">
        <v>679.2</v>
      </c>
      <c r="D111" s="36">
        <v>653.2</v>
      </c>
      <c r="E111" s="29">
        <f t="shared" si="11"/>
        <v>37.75722543352602</v>
      </c>
      <c r="F111" s="29">
        <v>0</v>
      </c>
      <c r="G111" s="36">
        <v>460.3</v>
      </c>
      <c r="H111" s="29">
        <v>0</v>
      </c>
      <c r="I111" s="36">
        <f>D111-май!D111</f>
        <v>129.9000000000001</v>
      </c>
    </row>
    <row r="112" spans="1:9" ht="12.75">
      <c r="A112" s="8" t="s">
        <v>57</v>
      </c>
      <c r="B112" s="36">
        <v>62888.1</v>
      </c>
      <c r="C112" s="36">
        <v>29168.5</v>
      </c>
      <c r="D112" s="36">
        <v>29168.5</v>
      </c>
      <c r="E112" s="29">
        <f t="shared" si="11"/>
        <v>46.38158888565563</v>
      </c>
      <c r="F112" s="29">
        <f>$D:$D/$C:$C*100</f>
        <v>100</v>
      </c>
      <c r="G112" s="36">
        <v>27524.4</v>
      </c>
      <c r="H112" s="29">
        <f>$D:$D/$G:$G*100</f>
        <v>105.97324555666971</v>
      </c>
      <c r="I112" s="36">
        <f>D112-май!D112</f>
        <v>5311</v>
      </c>
    </row>
    <row r="113" spans="1:9" ht="12.75">
      <c r="A113" s="8" t="s">
        <v>58</v>
      </c>
      <c r="B113" s="36">
        <v>34783</v>
      </c>
      <c r="C113" s="36">
        <v>20254.7</v>
      </c>
      <c r="D113" s="36">
        <v>20071.4</v>
      </c>
      <c r="E113" s="29">
        <f t="shared" si="11"/>
        <v>57.7046258229595</v>
      </c>
      <c r="F113" s="29">
        <f>$D:$D/$C:$C*100</f>
        <v>99.09502485842793</v>
      </c>
      <c r="G113" s="36">
        <v>16183.3</v>
      </c>
      <c r="H113" s="29">
        <v>0</v>
      </c>
      <c r="I113" s="36">
        <f>D113-май!D113</f>
        <v>6678.700000000001</v>
      </c>
    </row>
    <row r="114" spans="1:9" ht="12.75">
      <c r="A114" s="8" t="s">
        <v>59</v>
      </c>
      <c r="B114" s="28">
        <v>28242.7</v>
      </c>
      <c r="C114" s="28">
        <v>25488.1</v>
      </c>
      <c r="D114" s="28">
        <v>13867.6</v>
      </c>
      <c r="E114" s="29">
        <f t="shared" si="11"/>
        <v>49.10153774249629</v>
      </c>
      <c r="F114" s="29">
        <v>0</v>
      </c>
      <c r="G114" s="28">
        <v>35674.4</v>
      </c>
      <c r="H114" s="29">
        <v>0</v>
      </c>
      <c r="I114" s="36">
        <f>D114-май!D114</f>
        <v>11884.4</v>
      </c>
    </row>
    <row r="115" spans="1:9" ht="12.75">
      <c r="A115" s="8" t="s">
        <v>60</v>
      </c>
      <c r="B115" s="36">
        <v>32088.7</v>
      </c>
      <c r="C115" s="36">
        <v>17611.8</v>
      </c>
      <c r="D115" s="36">
        <v>16079</v>
      </c>
      <c r="E115" s="29">
        <f t="shared" si="11"/>
        <v>50.107981937566805</v>
      </c>
      <c r="F115" s="29">
        <f>$D:$D/$C:$C*100</f>
        <v>91.29674422830149</v>
      </c>
      <c r="G115" s="36">
        <v>13645</v>
      </c>
      <c r="H115" s="29">
        <f>$D:$D/$G:$G*100</f>
        <v>117.83803591058997</v>
      </c>
      <c r="I115" s="36">
        <f>D115-май!D115</f>
        <v>2804.2000000000007</v>
      </c>
    </row>
    <row r="116" spans="1:9" ht="12.75">
      <c r="A116" s="11" t="s">
        <v>67</v>
      </c>
      <c r="B116" s="27">
        <f>B117+B118+B119</f>
        <v>81517.1</v>
      </c>
      <c r="C116" s="27">
        <f>C117+C118+C119</f>
        <v>36623.7</v>
      </c>
      <c r="D116" s="27">
        <f>D117+D118+D119</f>
        <v>31875.8</v>
      </c>
      <c r="E116" s="26">
        <f t="shared" si="11"/>
        <v>39.10320656647501</v>
      </c>
      <c r="F116" s="26">
        <f>$D:$D/$C:$C*100</f>
        <v>87.03599035597168</v>
      </c>
      <c r="G116" s="27">
        <f>G117+G118+G119</f>
        <v>26299.4</v>
      </c>
      <c r="H116" s="26">
        <f>$D:$D/$G:$G*100</f>
        <v>121.2035255557161</v>
      </c>
      <c r="I116" s="35">
        <f>D116-май!D116</f>
        <v>7398.4000000000015</v>
      </c>
    </row>
    <row r="117" spans="1:9" ht="12.75">
      <c r="A117" s="42" t="s">
        <v>68</v>
      </c>
      <c r="B117" s="28">
        <v>59112.9</v>
      </c>
      <c r="C117" s="28">
        <v>31425.5</v>
      </c>
      <c r="D117" s="28">
        <v>28712.7</v>
      </c>
      <c r="E117" s="29">
        <f t="shared" si="11"/>
        <v>48.57264657968058</v>
      </c>
      <c r="F117" s="29">
        <f>$D:$D/$C:$C*100</f>
        <v>91.36752000763711</v>
      </c>
      <c r="G117" s="28">
        <v>25080.9</v>
      </c>
      <c r="H117" s="29">
        <v>0</v>
      </c>
      <c r="I117" s="36">
        <f>D117-май!D117</f>
        <v>6703.5</v>
      </c>
    </row>
    <row r="118" spans="1:9" ht="24.75" customHeight="1">
      <c r="A118" s="12" t="s">
        <v>69</v>
      </c>
      <c r="B118" s="28">
        <v>19313.6</v>
      </c>
      <c r="C118" s="28">
        <v>3524.2</v>
      </c>
      <c r="D118" s="28">
        <v>1707.3</v>
      </c>
      <c r="E118" s="29">
        <v>0</v>
      </c>
      <c r="F118" s="29">
        <v>0</v>
      </c>
      <c r="G118" s="28">
        <v>0</v>
      </c>
      <c r="H118" s="29">
        <v>0</v>
      </c>
      <c r="I118" s="36">
        <f>D118-май!D118</f>
        <v>488.20000000000005</v>
      </c>
    </row>
    <row r="119" spans="1:9" ht="25.5">
      <c r="A119" s="12" t="s">
        <v>79</v>
      </c>
      <c r="B119" s="28">
        <v>3090.6</v>
      </c>
      <c r="C119" s="28">
        <v>1674</v>
      </c>
      <c r="D119" s="28">
        <v>1455.8</v>
      </c>
      <c r="E119" s="29">
        <f>$D:$D/$B:$B*100</f>
        <v>47.104122176923575</v>
      </c>
      <c r="F119" s="29">
        <f>$D:$D/$C:$C*100</f>
        <v>86.96535244922342</v>
      </c>
      <c r="G119" s="28">
        <v>1218.5</v>
      </c>
      <c r="H119" s="29">
        <v>0</v>
      </c>
      <c r="I119" s="36">
        <f>D119-май!D119</f>
        <v>206.70000000000005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D120-май!D120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D121-май!D121</f>
        <v>0</v>
      </c>
    </row>
    <row r="122" spans="1:9" ht="15.75" customHeight="1">
      <c r="A122" s="14" t="s">
        <v>61</v>
      </c>
      <c r="B122" s="35">
        <f>B77+B86+B87+B88+B94+B99+B105+B108+B110+B116+B120</f>
        <v>2449058.88</v>
      </c>
      <c r="C122" s="35">
        <f>C77+C86+C87+C88+C94+C99+C105+C108+C110+C116+C120</f>
        <v>1017015.7</v>
      </c>
      <c r="D122" s="35">
        <f>D77+D86+D87+D88+D94+D99+D105+D108+D110+D116+D120</f>
        <v>915846.8999999999</v>
      </c>
      <c r="E122" s="26">
        <f>$D:$D/$B:$B*100</f>
        <v>37.39587102127982</v>
      </c>
      <c r="F122" s="26">
        <f>$D:$D/$C:$C*100</f>
        <v>90.05238562197219</v>
      </c>
      <c r="G122" s="35">
        <f>G77+G86+G87+G88+G94+G99+G105+G108+G110+G116+G120</f>
        <v>864480</v>
      </c>
      <c r="H122" s="26">
        <f>$D:$D/$G:$G*100</f>
        <v>105.94194197667962</v>
      </c>
      <c r="I122" s="35">
        <f>D122-май!D122</f>
        <v>229918.8999999999</v>
      </c>
    </row>
    <row r="123" spans="1:9" ht="26.25" customHeight="1">
      <c r="A123" s="15" t="s">
        <v>62</v>
      </c>
      <c r="B123" s="30">
        <f>B75-B122</f>
        <v>-25763.730000000447</v>
      </c>
      <c r="C123" s="30">
        <f>C75-C122</f>
        <v>-58932.67000000004</v>
      </c>
      <c r="D123" s="30">
        <f>D75-D122</f>
        <v>40914.25000000023</v>
      </c>
      <c r="E123" s="30"/>
      <c r="F123" s="30"/>
      <c r="G123" s="30">
        <f>G75-G122</f>
        <v>66010.34999999998</v>
      </c>
      <c r="H123" s="30"/>
      <c r="I123" s="30">
        <f>I75-I122</f>
        <v>-6965.759999999893</v>
      </c>
    </row>
    <row r="124" spans="1:9" ht="24" customHeight="1">
      <c r="A124" s="1" t="s">
        <v>63</v>
      </c>
      <c r="B124" s="28" t="str">
        <f>май!B124</f>
        <v>На 01.01.2019</v>
      </c>
      <c r="C124" s="28"/>
      <c r="D124" s="28" t="s">
        <v>178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53568.5</v>
      </c>
      <c r="E125" s="27">
        <f t="shared" si="13"/>
        <v>0</v>
      </c>
      <c r="F125" s="27">
        <f t="shared" si="13"/>
        <v>0</v>
      </c>
      <c r="G125" s="27">
        <f t="shared" si="13"/>
        <v>0</v>
      </c>
      <c r="H125" s="27">
        <f t="shared" si="13"/>
        <v>0</v>
      </c>
      <c r="I125" s="35">
        <f>I127+I128</f>
        <v>924.7000000000007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D126-март!D126</f>
        <v>0</v>
      </c>
    </row>
    <row r="127" spans="1:9" ht="12.75">
      <c r="A127" s="5" t="s">
        <v>65</v>
      </c>
      <c r="B127" s="28">
        <f>май!B127</f>
        <v>855.03</v>
      </c>
      <c r="C127" s="28"/>
      <c r="D127" s="28">
        <v>23084.8</v>
      </c>
      <c r="E127" s="28"/>
      <c r="F127" s="28"/>
      <c r="G127" s="28"/>
      <c r="H127" s="37"/>
      <c r="I127" s="36">
        <f>D127-май!D127</f>
        <v>-2197.2000000000007</v>
      </c>
    </row>
    <row r="128" spans="1:9" ht="12.75">
      <c r="A128" s="1" t="s">
        <v>66</v>
      </c>
      <c r="B128" s="28">
        <f>май!B128</f>
        <v>3908.7</v>
      </c>
      <c r="C128" s="28"/>
      <c r="D128" s="28">
        <v>30483.7</v>
      </c>
      <c r="E128" s="28"/>
      <c r="F128" s="28"/>
      <c r="G128" s="28"/>
      <c r="H128" s="37"/>
      <c r="I128" s="36">
        <f>D128-май!D128</f>
        <v>3121.9000000000015</v>
      </c>
    </row>
    <row r="129" spans="1:9" ht="12.75">
      <c r="A129" s="3" t="s">
        <v>112</v>
      </c>
      <c r="B129" s="41">
        <f>B130+B131</f>
        <v>81000</v>
      </c>
      <c r="C129" s="41"/>
      <c r="D129" s="41">
        <v>0</v>
      </c>
      <c r="E129" s="41"/>
      <c r="F129" s="41"/>
      <c r="G129" s="41"/>
      <c r="H129" s="43"/>
      <c r="I129" s="36">
        <f>D129-март!D129</f>
        <v>0</v>
      </c>
    </row>
    <row r="130" spans="1:9" ht="12.75">
      <c r="A130" s="2" t="s">
        <v>113</v>
      </c>
      <c r="B130" s="38">
        <v>51000</v>
      </c>
      <c r="C130" s="38"/>
      <c r="D130" s="38">
        <v>0</v>
      </c>
      <c r="E130" s="38"/>
      <c r="F130" s="38"/>
      <c r="G130" s="38"/>
      <c r="H130" s="39"/>
      <c r="I130" s="36">
        <f>D130-март!D130</f>
        <v>0</v>
      </c>
    </row>
    <row r="131" spans="1:9" ht="12.75">
      <c r="A131" s="2" t="s">
        <v>114</v>
      </c>
      <c r="B131" s="38">
        <v>30000</v>
      </c>
      <c r="C131" s="38"/>
      <c r="D131" s="38">
        <v>0</v>
      </c>
      <c r="E131" s="38"/>
      <c r="F131" s="38"/>
      <c r="G131" s="38"/>
      <c r="H131" s="39"/>
      <c r="I131" s="36">
        <f>D131-март!D131</f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2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6" sqref="B126:B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181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182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70">
        <f>B8+B15+B20+B24+B27+B31+B34+B42+B43+B44+B48</f>
        <v>432044.35999999987</v>
      </c>
      <c r="C7" s="70">
        <f>C8+C15+C20+C24+C27+C31+C34+C42+C43+C44+C48+C65</f>
        <v>227132.25999999995</v>
      </c>
      <c r="D7" s="70">
        <f>D8+D15+D20+D24+D27+D31+D34+D42+D43+D44+D48+D65</f>
        <v>230184.29999999996</v>
      </c>
      <c r="E7" s="71">
        <f aca="true" t="shared" si="0" ref="E7:E30">$D:$D/$B:$B*100</f>
        <v>53.27793192347195</v>
      </c>
      <c r="F7" s="71">
        <f aca="true" t="shared" si="1" ref="F7:F30">$D:$D/$C:$C*100</f>
        <v>101.34372809921408</v>
      </c>
      <c r="G7" s="70">
        <f>G8+G15+G20+G24+G27+G31+G34+G42+G43+G44+G48+G65</f>
        <v>222063.7</v>
      </c>
      <c r="H7" s="71">
        <f aca="true" t="shared" si="2" ref="H7:H27">$D:$D/$G:$G*100</f>
        <v>103.65687863437381</v>
      </c>
      <c r="I7" s="70">
        <f>I8+I15+I20+I24+I27+I31+I34+I42+I43+I44+I48+I65</f>
        <v>46192.59</v>
      </c>
    </row>
    <row r="8" spans="1:9" ht="12.75">
      <c r="A8" s="55" t="s">
        <v>4</v>
      </c>
      <c r="B8" s="71">
        <f>B9+B10</f>
        <v>267895.1</v>
      </c>
      <c r="C8" s="71">
        <f>C9+C10</f>
        <v>137622.16</v>
      </c>
      <c r="D8" s="71">
        <f>D9+D10</f>
        <v>139784.06999999998</v>
      </c>
      <c r="E8" s="71">
        <f t="shared" si="0"/>
        <v>52.17865873619936</v>
      </c>
      <c r="F8" s="71">
        <f t="shared" si="1"/>
        <v>101.57090253488244</v>
      </c>
      <c r="G8" s="71">
        <f>G9+G10</f>
        <v>130606.34</v>
      </c>
      <c r="H8" s="71">
        <f t="shared" si="2"/>
        <v>107.02701721830654</v>
      </c>
      <c r="I8" s="71">
        <f>I9+I10</f>
        <v>25198.96</v>
      </c>
    </row>
    <row r="9" spans="1:9" ht="25.5">
      <c r="A9" s="56" t="s">
        <v>5</v>
      </c>
      <c r="B9" s="44">
        <v>3588.4</v>
      </c>
      <c r="C9" s="44">
        <v>2217.4</v>
      </c>
      <c r="D9" s="44">
        <v>1638.12</v>
      </c>
      <c r="E9" s="71">
        <f t="shared" si="0"/>
        <v>45.65042916062868</v>
      </c>
      <c r="F9" s="71">
        <f t="shared" si="1"/>
        <v>73.87571029133218</v>
      </c>
      <c r="G9" s="44">
        <v>1890.92</v>
      </c>
      <c r="H9" s="71">
        <f t="shared" si="2"/>
        <v>86.63084636050175</v>
      </c>
      <c r="I9" s="44">
        <v>443.41</v>
      </c>
    </row>
    <row r="10" spans="1:9" ht="12.75" customHeight="1">
      <c r="A10" s="57" t="s">
        <v>76</v>
      </c>
      <c r="B10" s="73">
        <f>B11+B12+B13+B14</f>
        <v>264306.69999999995</v>
      </c>
      <c r="C10" s="73">
        <f>C11+C12+C13+C14</f>
        <v>135404.76</v>
      </c>
      <c r="D10" s="73">
        <f>D11+D12+D13+D14</f>
        <v>138145.94999999998</v>
      </c>
      <c r="E10" s="81">
        <f t="shared" si="0"/>
        <v>52.26729023516997</v>
      </c>
      <c r="F10" s="71">
        <f t="shared" si="1"/>
        <v>102.02444138596012</v>
      </c>
      <c r="G10" s="73">
        <f>G11+G12+G13+G14</f>
        <v>128715.42</v>
      </c>
      <c r="H10" s="81">
        <f t="shared" si="2"/>
        <v>107.32665130564776</v>
      </c>
      <c r="I10" s="73">
        <f>I11+I12+I13+I14</f>
        <v>24755.55</v>
      </c>
    </row>
    <row r="11" spans="1:9" ht="51">
      <c r="A11" s="59" t="s">
        <v>80</v>
      </c>
      <c r="B11" s="45">
        <v>251403.83</v>
      </c>
      <c r="C11" s="45">
        <v>127582.59</v>
      </c>
      <c r="D11" s="45">
        <v>130377.80999999998</v>
      </c>
      <c r="E11" s="71">
        <f t="shared" si="0"/>
        <v>51.8599139877861</v>
      </c>
      <c r="F11" s="71">
        <f t="shared" si="1"/>
        <v>102.19091021745209</v>
      </c>
      <c r="G11" s="45">
        <v>122958.19</v>
      </c>
      <c r="H11" s="71">
        <f t="shared" si="2"/>
        <v>106.03426254078722</v>
      </c>
      <c r="I11" s="45">
        <v>20225.23</v>
      </c>
    </row>
    <row r="12" spans="1:9" ht="51" customHeight="1">
      <c r="A12" s="59" t="s">
        <v>81</v>
      </c>
      <c r="B12" s="45">
        <v>5757.46</v>
      </c>
      <c r="C12" s="45">
        <v>3400</v>
      </c>
      <c r="D12" s="45">
        <v>1755.67</v>
      </c>
      <c r="E12" s="71">
        <f t="shared" si="0"/>
        <v>30.493828875927925</v>
      </c>
      <c r="F12" s="71">
        <f t="shared" si="1"/>
        <v>51.637352941176474</v>
      </c>
      <c r="G12" s="45">
        <v>2311.49</v>
      </c>
      <c r="H12" s="71">
        <f t="shared" si="2"/>
        <v>75.95403830429723</v>
      </c>
      <c r="I12" s="45">
        <v>1421.68</v>
      </c>
    </row>
    <row r="13" spans="1:9" ht="25.5">
      <c r="A13" s="59" t="s">
        <v>82</v>
      </c>
      <c r="B13" s="45">
        <v>4626.52</v>
      </c>
      <c r="C13" s="45">
        <v>2772.17</v>
      </c>
      <c r="D13" s="45">
        <v>4069.47</v>
      </c>
      <c r="E13" s="71">
        <f t="shared" si="0"/>
        <v>87.95963272610946</v>
      </c>
      <c r="F13" s="71">
        <f t="shared" si="1"/>
        <v>146.79727433743238</v>
      </c>
      <c r="G13" s="45">
        <v>1705.79</v>
      </c>
      <c r="H13" s="71">
        <f t="shared" si="2"/>
        <v>238.56805351186253</v>
      </c>
      <c r="I13" s="45">
        <v>2820.7</v>
      </c>
    </row>
    <row r="14" spans="1:9" ht="63.75">
      <c r="A14" s="60" t="s">
        <v>84</v>
      </c>
      <c r="B14" s="45">
        <v>2518.89</v>
      </c>
      <c r="C14" s="45">
        <v>1650</v>
      </c>
      <c r="D14" s="45">
        <v>1943</v>
      </c>
      <c r="E14" s="71">
        <f t="shared" si="0"/>
        <v>77.13715168189164</v>
      </c>
      <c r="F14" s="71">
        <f t="shared" si="1"/>
        <v>117.75757575757575</v>
      </c>
      <c r="G14" s="45">
        <v>1739.95</v>
      </c>
      <c r="H14" s="71">
        <f t="shared" si="2"/>
        <v>111.6698755711371</v>
      </c>
      <c r="I14" s="45">
        <v>287.94</v>
      </c>
    </row>
    <row r="15" spans="1:9" ht="65.25" customHeight="1">
      <c r="A15" s="61" t="s">
        <v>89</v>
      </c>
      <c r="B15" s="70">
        <f>B16+B17+B18+B19</f>
        <v>20755</v>
      </c>
      <c r="C15" s="70">
        <f>C16+C17+C18+C19</f>
        <v>11854.52</v>
      </c>
      <c r="D15" s="70">
        <f>D16+D17+D18+D19</f>
        <v>12910.3</v>
      </c>
      <c r="E15" s="71">
        <f t="shared" si="0"/>
        <v>62.20332450012045</v>
      </c>
      <c r="F15" s="71">
        <f t="shared" si="1"/>
        <v>108.90613875551264</v>
      </c>
      <c r="G15" s="70">
        <f>G16+G17+G18+G19</f>
        <v>10994.720000000001</v>
      </c>
      <c r="H15" s="71">
        <f t="shared" si="2"/>
        <v>117.42272654510526</v>
      </c>
      <c r="I15" s="70">
        <f>I16+I17+I18+I19</f>
        <v>1988.9299999999996</v>
      </c>
    </row>
    <row r="16" spans="1:9" ht="39.75" customHeight="1">
      <c r="A16" s="39" t="s">
        <v>90</v>
      </c>
      <c r="B16" s="45">
        <v>7517.8</v>
      </c>
      <c r="C16" s="45">
        <v>4039.7200000000003</v>
      </c>
      <c r="D16" s="45">
        <v>5827.62</v>
      </c>
      <c r="E16" s="71">
        <f t="shared" si="0"/>
        <v>77.51762483705339</v>
      </c>
      <c r="F16" s="71">
        <f t="shared" si="1"/>
        <v>144.25801788242748</v>
      </c>
      <c r="G16" s="45">
        <v>4736.24</v>
      </c>
      <c r="H16" s="71">
        <f t="shared" si="2"/>
        <v>123.04317348783</v>
      </c>
      <c r="I16" s="45">
        <v>869.78</v>
      </c>
    </row>
    <row r="17" spans="1:9" ht="37.5" customHeight="1">
      <c r="A17" s="39" t="s">
        <v>91</v>
      </c>
      <c r="B17" s="45">
        <v>52.9</v>
      </c>
      <c r="C17" s="45">
        <v>24.28</v>
      </c>
      <c r="D17" s="45">
        <v>44.87</v>
      </c>
      <c r="E17" s="71">
        <f t="shared" si="0"/>
        <v>84.820415879017</v>
      </c>
      <c r="F17" s="71">
        <f t="shared" si="1"/>
        <v>184.80230642504117</v>
      </c>
      <c r="G17" s="45">
        <v>38.84</v>
      </c>
      <c r="H17" s="71">
        <f t="shared" si="2"/>
        <v>115.52523171987642</v>
      </c>
      <c r="I17" s="45">
        <v>7.24</v>
      </c>
    </row>
    <row r="18" spans="1:9" ht="56.25" customHeight="1">
      <c r="A18" s="39" t="s">
        <v>92</v>
      </c>
      <c r="B18" s="45">
        <v>14571.5</v>
      </c>
      <c r="C18" s="45">
        <v>8528.45</v>
      </c>
      <c r="D18" s="45">
        <v>8076.59</v>
      </c>
      <c r="E18" s="71">
        <f t="shared" si="0"/>
        <v>55.42730672888858</v>
      </c>
      <c r="F18" s="71">
        <f t="shared" si="1"/>
        <v>94.70173360927248</v>
      </c>
      <c r="G18" s="45">
        <v>7216.43</v>
      </c>
      <c r="H18" s="71">
        <f t="shared" si="2"/>
        <v>111.91946710492584</v>
      </c>
      <c r="I18" s="45">
        <v>1206.34</v>
      </c>
    </row>
    <row r="19" spans="1:9" ht="55.5" customHeight="1">
      <c r="A19" s="39" t="s">
        <v>93</v>
      </c>
      <c r="B19" s="45">
        <v>-1387.2</v>
      </c>
      <c r="C19" s="45">
        <v>-737.93</v>
      </c>
      <c r="D19" s="45">
        <v>-1038.78</v>
      </c>
      <c r="E19" s="71">
        <f t="shared" si="0"/>
        <v>74.88321799307957</v>
      </c>
      <c r="F19" s="71">
        <f t="shared" si="1"/>
        <v>140.76944967679862</v>
      </c>
      <c r="G19" s="45">
        <v>-996.79</v>
      </c>
      <c r="H19" s="71">
        <f t="shared" si="2"/>
        <v>104.21252219624996</v>
      </c>
      <c r="I19" s="45">
        <v>-94.43</v>
      </c>
    </row>
    <row r="20" spans="1:9" ht="54" customHeight="1">
      <c r="A20" s="63" t="s">
        <v>7</v>
      </c>
      <c r="B20" s="70">
        <f>B21+B22+B23</f>
        <v>29971.8</v>
      </c>
      <c r="C20" s="70">
        <f>C21+C22+C23</f>
        <v>22267.170000000006</v>
      </c>
      <c r="D20" s="70">
        <f>D21+D22+D23</f>
        <v>23571.149999999998</v>
      </c>
      <c r="E20" s="71">
        <f t="shared" si="0"/>
        <v>78.6444257602146</v>
      </c>
      <c r="F20" s="71">
        <f t="shared" si="1"/>
        <v>105.85606522966317</v>
      </c>
      <c r="G20" s="70">
        <f>G21+G22+G23</f>
        <v>21742.320000000003</v>
      </c>
      <c r="H20" s="71">
        <f t="shared" si="2"/>
        <v>108.41138388175683</v>
      </c>
      <c r="I20" s="70">
        <f>I21+I22+I23</f>
        <v>7458.0199999999995</v>
      </c>
    </row>
    <row r="21" spans="1:9" ht="12.75">
      <c r="A21" s="59" t="s">
        <v>96</v>
      </c>
      <c r="B21" s="45">
        <v>27972.7</v>
      </c>
      <c r="C21" s="45">
        <v>21117.880000000005</v>
      </c>
      <c r="D21" s="45">
        <v>22546.53</v>
      </c>
      <c r="E21" s="71">
        <f t="shared" si="0"/>
        <v>80.60190828915334</v>
      </c>
      <c r="F21" s="71">
        <f t="shared" si="1"/>
        <v>106.76512036246059</v>
      </c>
      <c r="G21" s="45">
        <v>20661.79</v>
      </c>
      <c r="H21" s="71">
        <f t="shared" si="2"/>
        <v>109.1218621426314</v>
      </c>
      <c r="I21" s="45">
        <v>7439.45</v>
      </c>
    </row>
    <row r="22" spans="1:9" ht="18.75" customHeight="1">
      <c r="A22" s="59" t="s">
        <v>94</v>
      </c>
      <c r="B22" s="45">
        <v>622</v>
      </c>
      <c r="C22" s="45">
        <v>600.99</v>
      </c>
      <c r="D22" s="45">
        <v>799.6799999999998</v>
      </c>
      <c r="E22" s="71">
        <f t="shared" si="0"/>
        <v>128.5659163987138</v>
      </c>
      <c r="F22" s="71">
        <f t="shared" si="1"/>
        <v>133.06045025707581</v>
      </c>
      <c r="G22" s="45">
        <v>554.81</v>
      </c>
      <c r="H22" s="71">
        <f t="shared" si="2"/>
        <v>144.13583028424145</v>
      </c>
      <c r="I22" s="45">
        <v>7.73</v>
      </c>
    </row>
    <row r="23" spans="1:9" ht="38.25">
      <c r="A23" s="59" t="s">
        <v>95</v>
      </c>
      <c r="B23" s="45">
        <v>1377.1</v>
      </c>
      <c r="C23" s="45">
        <v>548.3</v>
      </c>
      <c r="D23" s="45">
        <v>224.94</v>
      </c>
      <c r="E23" s="71">
        <f t="shared" si="0"/>
        <v>16.334325757025635</v>
      </c>
      <c r="F23" s="71">
        <f t="shared" si="1"/>
        <v>41.02498632135693</v>
      </c>
      <c r="G23" s="45">
        <v>525.72</v>
      </c>
      <c r="H23" s="71">
        <f t="shared" si="2"/>
        <v>42.78703492353343</v>
      </c>
      <c r="I23" s="45">
        <v>10.84</v>
      </c>
    </row>
    <row r="24" spans="1:9" ht="27" customHeight="1">
      <c r="A24" s="63" t="s">
        <v>8</v>
      </c>
      <c r="B24" s="70">
        <f>SUM(B25:B26)</f>
        <v>31321.03</v>
      </c>
      <c r="C24" s="70">
        <f>SUM(C25:C26)</f>
        <v>8455.580000000002</v>
      </c>
      <c r="D24" s="70">
        <f>SUM(D25:D26)</f>
        <v>9856.06</v>
      </c>
      <c r="E24" s="71">
        <f t="shared" si="0"/>
        <v>31.46786679748399</v>
      </c>
      <c r="F24" s="71">
        <f t="shared" si="1"/>
        <v>116.5627904886477</v>
      </c>
      <c r="G24" s="70">
        <f>SUM(G25:G26)</f>
        <v>8441</v>
      </c>
      <c r="H24" s="71">
        <f t="shared" si="2"/>
        <v>116.7641274730482</v>
      </c>
      <c r="I24" s="70">
        <f>SUM(I25:I26)</f>
        <v>2673.87</v>
      </c>
    </row>
    <row r="25" spans="1:9" ht="12.75">
      <c r="A25" s="59" t="s">
        <v>128</v>
      </c>
      <c r="B25" s="45">
        <v>14091.86</v>
      </c>
      <c r="C25" s="45">
        <v>1520.7</v>
      </c>
      <c r="D25" s="45">
        <v>2556.48</v>
      </c>
      <c r="E25" s="71">
        <f t="shared" si="0"/>
        <v>18.141537029178547</v>
      </c>
      <c r="F25" s="71">
        <f t="shared" si="1"/>
        <v>168.1120536594989</v>
      </c>
      <c r="G25" s="45">
        <v>1280.42</v>
      </c>
      <c r="H25" s="71">
        <f t="shared" si="2"/>
        <v>199.6594867309164</v>
      </c>
      <c r="I25" s="45">
        <v>762.35</v>
      </c>
    </row>
    <row r="26" spans="1:9" ht="12.75">
      <c r="A26" s="59" t="s">
        <v>129</v>
      </c>
      <c r="B26" s="45">
        <v>17229.17</v>
      </c>
      <c r="C26" s="45">
        <v>6934.880000000001</v>
      </c>
      <c r="D26" s="45">
        <v>7299.58</v>
      </c>
      <c r="E26" s="71">
        <f t="shared" si="0"/>
        <v>42.36756616830643</v>
      </c>
      <c r="F26" s="71">
        <f t="shared" si="1"/>
        <v>105.25892300948247</v>
      </c>
      <c r="G26" s="45">
        <v>7160.58</v>
      </c>
      <c r="H26" s="71">
        <f t="shared" si="2"/>
        <v>101.94118353541192</v>
      </c>
      <c r="I26" s="45">
        <v>1911.52</v>
      </c>
    </row>
    <row r="27" spans="1:9" ht="12.75">
      <c r="A27" s="55" t="s">
        <v>9</v>
      </c>
      <c r="B27" s="70">
        <f>B28+B30+B29</f>
        <v>16801.6</v>
      </c>
      <c r="C27" s="70">
        <f>C28+C30+C29</f>
        <v>10544.75</v>
      </c>
      <c r="D27" s="70">
        <f>D28+D30+D29</f>
        <v>8961.39</v>
      </c>
      <c r="E27" s="71">
        <f t="shared" si="0"/>
        <v>53.336527473573945</v>
      </c>
      <c r="F27" s="71">
        <f t="shared" si="1"/>
        <v>84.98437611133501</v>
      </c>
      <c r="G27" s="70">
        <f>G28+G30+G29</f>
        <v>10165.980000000001</v>
      </c>
      <c r="H27" s="71">
        <f t="shared" si="2"/>
        <v>88.15077346207644</v>
      </c>
      <c r="I27" s="70">
        <f>I28+I30+I29</f>
        <v>1619.08</v>
      </c>
    </row>
    <row r="28" spans="1:9" ht="25.5">
      <c r="A28" s="59" t="s">
        <v>10</v>
      </c>
      <c r="B28" s="45">
        <v>16670</v>
      </c>
      <c r="C28" s="45">
        <v>10471.15</v>
      </c>
      <c r="D28" s="45">
        <v>8899.39</v>
      </c>
      <c r="E28" s="71">
        <f t="shared" si="0"/>
        <v>53.38566286742651</v>
      </c>
      <c r="F28" s="71">
        <f t="shared" si="1"/>
        <v>84.98961432125411</v>
      </c>
      <c r="G28" s="45">
        <v>10008.78</v>
      </c>
      <c r="H28" s="71" t="s">
        <v>133</v>
      </c>
      <c r="I28" s="45">
        <v>1601.08</v>
      </c>
    </row>
    <row r="29" spans="1:9" ht="25.5">
      <c r="A29" s="59" t="s">
        <v>97</v>
      </c>
      <c r="B29" s="45">
        <v>50</v>
      </c>
      <c r="C29" s="45">
        <v>20</v>
      </c>
      <c r="D29" s="45">
        <v>30</v>
      </c>
      <c r="E29" s="71">
        <f t="shared" si="0"/>
        <v>60</v>
      </c>
      <c r="F29" s="71">
        <f t="shared" si="1"/>
        <v>150</v>
      </c>
      <c r="G29" s="45">
        <v>27.2</v>
      </c>
      <c r="H29" s="71" t="s">
        <v>133</v>
      </c>
      <c r="I29" s="45">
        <v>10</v>
      </c>
    </row>
    <row r="30" spans="1:9" ht="25.5">
      <c r="A30" s="59" t="s">
        <v>98</v>
      </c>
      <c r="B30" s="45">
        <v>81.6</v>
      </c>
      <c r="C30" s="45">
        <v>53.6</v>
      </c>
      <c r="D30" s="45">
        <v>32</v>
      </c>
      <c r="E30" s="71">
        <f t="shared" si="0"/>
        <v>39.21568627450981</v>
      </c>
      <c r="F30" s="71">
        <f t="shared" si="1"/>
        <v>59.70149253731343</v>
      </c>
      <c r="G30" s="45">
        <v>130</v>
      </c>
      <c r="H30" s="71" t="s">
        <v>133</v>
      </c>
      <c r="I30" s="45">
        <v>8</v>
      </c>
    </row>
    <row r="31" spans="1:9" ht="25.5">
      <c r="A31" s="63" t="s">
        <v>11</v>
      </c>
      <c r="B31" s="70">
        <f>$32:$32+$33:$33</f>
        <v>0</v>
      </c>
      <c r="C31" s="70">
        <f>C32+C33</f>
        <v>0</v>
      </c>
      <c r="D31" s="70">
        <f>D32+D33</f>
        <v>0.18000000000000002</v>
      </c>
      <c r="E31" s="71" t="s">
        <v>133</v>
      </c>
      <c r="F31" s="71">
        <v>0</v>
      </c>
      <c r="G31" s="70">
        <f>G32+G33</f>
        <v>0.15000000000000002</v>
      </c>
      <c r="H31" s="71" t="s">
        <v>133</v>
      </c>
      <c r="I31" s="70">
        <f>I32+I33</f>
        <v>0</v>
      </c>
    </row>
    <row r="32" spans="1:9" ht="25.5">
      <c r="A32" s="59" t="s">
        <v>157</v>
      </c>
      <c r="B32" s="45">
        <v>0</v>
      </c>
      <c r="C32" s="45">
        <v>0</v>
      </c>
      <c r="D32" s="45">
        <v>0.14</v>
      </c>
      <c r="E32" s="71" t="s">
        <v>134</v>
      </c>
      <c r="F32" s="71">
        <v>0</v>
      </c>
      <c r="G32" s="45">
        <v>0.1</v>
      </c>
      <c r="H32" s="71" t="s">
        <v>133</v>
      </c>
      <c r="I32" s="45">
        <v>0</v>
      </c>
    </row>
    <row r="33" spans="1:9" ht="25.5">
      <c r="A33" s="59" t="s">
        <v>99</v>
      </c>
      <c r="B33" s="45">
        <v>0</v>
      </c>
      <c r="C33" s="45">
        <v>0</v>
      </c>
      <c r="D33" s="45">
        <v>0.04</v>
      </c>
      <c r="E33" s="71" t="s">
        <v>134</v>
      </c>
      <c r="F33" s="71">
        <v>0</v>
      </c>
      <c r="G33" s="45">
        <v>0.05</v>
      </c>
      <c r="H33" s="71" t="s">
        <v>133</v>
      </c>
      <c r="I33" s="45">
        <v>0</v>
      </c>
    </row>
    <row r="34" spans="1:9" ht="38.25">
      <c r="A34" s="63" t="s">
        <v>12</v>
      </c>
      <c r="B34" s="70">
        <f>B35+B37+B38+B39+B40+B41+B36</f>
        <v>41211.88</v>
      </c>
      <c r="C34" s="70">
        <f>C35+C37+C38+C39+C40+C41+C36</f>
        <v>22958.299999999996</v>
      </c>
      <c r="D34" s="70">
        <f>D35+D37+D38+D39+D40+D41+D36</f>
        <v>25354.08</v>
      </c>
      <c r="E34" s="71">
        <f>$D:$D/$B:$B*100</f>
        <v>61.52128949225322</v>
      </c>
      <c r="F34" s="71">
        <f>$D:$D/$C:$C*100</f>
        <v>110.4353545340901</v>
      </c>
      <c r="G34" s="70">
        <f>G35+G37+G38+G39+G40+G41+G36</f>
        <v>23048.870000000003</v>
      </c>
      <c r="H34" s="71">
        <f>$D:$D/$G:$G*100</f>
        <v>110.00140137021901</v>
      </c>
      <c r="I34" s="70">
        <f>I35+I37+I38+I39+I40+I41+I36</f>
        <v>5868.24</v>
      </c>
    </row>
    <row r="35" spans="1:9" ht="76.5" hidden="1">
      <c r="A35" s="59" t="s">
        <v>141</v>
      </c>
      <c r="B35" s="45"/>
      <c r="C35" s="45"/>
      <c r="D35" s="45"/>
      <c r="E35" s="71" t="s">
        <v>134</v>
      </c>
      <c r="F35" s="71">
        <v>0</v>
      </c>
      <c r="G35" s="45"/>
      <c r="H35" s="71">
        <v>0</v>
      </c>
      <c r="I35" s="45"/>
    </row>
    <row r="36" spans="1:9" ht="84" customHeight="1">
      <c r="A36" s="59" t="s">
        <v>158</v>
      </c>
      <c r="B36" s="45">
        <v>23983</v>
      </c>
      <c r="C36" s="45">
        <v>12583.33</v>
      </c>
      <c r="D36" s="45">
        <v>13804.47</v>
      </c>
      <c r="E36" s="71">
        <f>$D:$D/$B:$B*100</f>
        <v>57.55939623900262</v>
      </c>
      <c r="F36" s="71">
        <f>$D:$D/$C:$C*100</f>
        <v>109.70442641176858</v>
      </c>
      <c r="G36" s="45">
        <v>13053.74</v>
      </c>
      <c r="H36" s="82"/>
      <c r="I36" s="45">
        <v>3788.33</v>
      </c>
    </row>
    <row r="37" spans="1:9" ht="81.75" customHeight="1">
      <c r="A37" s="59" t="s">
        <v>174</v>
      </c>
      <c r="B37" s="45">
        <v>0</v>
      </c>
      <c r="C37" s="45">
        <v>0</v>
      </c>
      <c r="D37" s="45">
        <v>14.82</v>
      </c>
      <c r="E37" s="71">
        <v>0</v>
      </c>
      <c r="F37" s="71">
        <v>0</v>
      </c>
      <c r="G37" s="45">
        <v>2.6</v>
      </c>
      <c r="H37" s="82"/>
      <c r="I37" s="45">
        <v>14.68</v>
      </c>
    </row>
    <row r="38" spans="1:9" ht="76.5">
      <c r="A38" s="59" t="s">
        <v>160</v>
      </c>
      <c r="B38" s="45">
        <v>0</v>
      </c>
      <c r="C38" s="45">
        <v>0</v>
      </c>
      <c r="D38" s="45">
        <v>253.38</v>
      </c>
      <c r="E38" s="71" t="s">
        <v>134</v>
      </c>
      <c r="F38" s="71">
        <v>0</v>
      </c>
      <c r="G38" s="45">
        <v>16.91</v>
      </c>
      <c r="H38" s="82"/>
      <c r="I38" s="45">
        <v>17.05</v>
      </c>
    </row>
    <row r="39" spans="1:9" ht="38.25">
      <c r="A39" s="59" t="s">
        <v>161</v>
      </c>
      <c r="B39" s="45">
        <v>13501.3</v>
      </c>
      <c r="C39" s="45">
        <v>7875.769999999999</v>
      </c>
      <c r="D39" s="45">
        <v>8979.230000000001</v>
      </c>
      <c r="E39" s="71">
        <f aca="true" t="shared" si="3" ref="E39:E45">$D:$D/$B:$B*100</f>
        <v>66.50641049380431</v>
      </c>
      <c r="F39" s="71">
        <f aca="true" t="shared" si="4" ref="F39:F56">$D:$D/$C:$C*100</f>
        <v>114.01082052929432</v>
      </c>
      <c r="G39" s="45">
        <v>7746.1</v>
      </c>
      <c r="H39" s="82"/>
      <c r="I39" s="45">
        <v>1745.91</v>
      </c>
    </row>
    <row r="40" spans="1:9" ht="51">
      <c r="A40" s="59" t="s">
        <v>162</v>
      </c>
      <c r="B40" s="45">
        <v>1025</v>
      </c>
      <c r="C40" s="45">
        <v>1025</v>
      </c>
      <c r="D40" s="45">
        <v>690.9200000000001</v>
      </c>
      <c r="E40" s="71">
        <f t="shared" si="3"/>
        <v>67.40682926829268</v>
      </c>
      <c r="F40" s="71">
        <f t="shared" si="4"/>
        <v>67.40682926829268</v>
      </c>
      <c r="G40" s="45">
        <v>978.75</v>
      </c>
      <c r="H40" s="82"/>
      <c r="I40" s="45">
        <v>0</v>
      </c>
    </row>
    <row r="41" spans="1:9" ht="76.5">
      <c r="A41" s="64" t="s">
        <v>163</v>
      </c>
      <c r="B41" s="45">
        <v>2702.58</v>
      </c>
      <c r="C41" s="45">
        <v>1474.1999999999998</v>
      </c>
      <c r="D41" s="45">
        <v>1611.26</v>
      </c>
      <c r="E41" s="71">
        <f t="shared" si="3"/>
        <v>59.619326717432976</v>
      </c>
      <c r="F41" s="71">
        <f t="shared" si="4"/>
        <v>109.29724596391264</v>
      </c>
      <c r="G41" s="45">
        <v>1250.77</v>
      </c>
      <c r="H41" s="82"/>
      <c r="I41" s="45">
        <v>302.27</v>
      </c>
    </row>
    <row r="42" spans="1:9" ht="25.5">
      <c r="A42" s="56" t="s">
        <v>13</v>
      </c>
      <c r="B42" s="44">
        <v>643.1</v>
      </c>
      <c r="C42" s="44">
        <v>392.8</v>
      </c>
      <c r="D42" s="44">
        <v>337</v>
      </c>
      <c r="E42" s="71">
        <f t="shared" si="3"/>
        <v>52.402425750272116</v>
      </c>
      <c r="F42" s="71">
        <f t="shared" si="4"/>
        <v>85.79429735234216</v>
      </c>
      <c r="G42" s="44">
        <v>353.28</v>
      </c>
      <c r="H42" s="71">
        <f aca="true" t="shared" si="5" ref="H42:H51">$D:$D/$G:$G*100</f>
        <v>95.39175724637681</v>
      </c>
      <c r="I42" s="44">
        <v>24.7</v>
      </c>
    </row>
    <row r="43" spans="1:9" ht="25.5">
      <c r="A43" s="56" t="s">
        <v>108</v>
      </c>
      <c r="B43" s="44">
        <v>5045.31</v>
      </c>
      <c r="C43" s="44">
        <v>1074.6</v>
      </c>
      <c r="D43" s="44">
        <v>1343.11</v>
      </c>
      <c r="E43" s="71">
        <f t="shared" si="3"/>
        <v>26.620960852752358</v>
      </c>
      <c r="F43" s="71">
        <f t="shared" si="4"/>
        <v>124.98697189651963</v>
      </c>
      <c r="G43" s="44">
        <v>4327.02</v>
      </c>
      <c r="H43" s="71">
        <f t="shared" si="5"/>
        <v>31.04006914689555</v>
      </c>
      <c r="I43" s="44">
        <v>233.07</v>
      </c>
    </row>
    <row r="44" spans="1:9" ht="25.5">
      <c r="A44" s="63" t="s">
        <v>14</v>
      </c>
      <c r="B44" s="70">
        <f>B45+B46+B47</f>
        <v>8060.18</v>
      </c>
      <c r="C44" s="70">
        <f>C45+C46+C47</f>
        <v>5123.33</v>
      </c>
      <c r="D44" s="70">
        <f>D45+D46+D47</f>
        <v>1660.19</v>
      </c>
      <c r="E44" s="71">
        <f t="shared" si="3"/>
        <v>20.59743082660685</v>
      </c>
      <c r="F44" s="71">
        <f t="shared" si="4"/>
        <v>32.4045103477621</v>
      </c>
      <c r="G44" s="70">
        <f>G45+G46+G47</f>
        <v>5087.17</v>
      </c>
      <c r="H44" s="71">
        <f t="shared" si="5"/>
        <v>32.634844127481486</v>
      </c>
      <c r="I44" s="70">
        <f>I45+I46+I47</f>
        <v>514.33</v>
      </c>
    </row>
    <row r="45" spans="1:9" ht="14.25" customHeight="1" hidden="1">
      <c r="A45" s="59" t="s">
        <v>105</v>
      </c>
      <c r="B45" s="45">
        <v>0</v>
      </c>
      <c r="C45" s="45">
        <v>0</v>
      </c>
      <c r="D45" s="45">
        <v>0</v>
      </c>
      <c r="E45" s="71" t="e">
        <f t="shared" si="3"/>
        <v>#DIV/0!</v>
      </c>
      <c r="F45" s="71" t="e">
        <f t="shared" si="4"/>
        <v>#DIV/0!</v>
      </c>
      <c r="G45" s="45">
        <v>19.52</v>
      </c>
      <c r="H45" s="71">
        <f t="shared" si="5"/>
        <v>0</v>
      </c>
      <c r="I45" s="45">
        <v>0</v>
      </c>
    </row>
    <row r="46" spans="1:9" ht="76.5">
      <c r="A46" s="59" t="s">
        <v>106</v>
      </c>
      <c r="B46" s="45">
        <v>5000</v>
      </c>
      <c r="C46" s="45">
        <v>4000</v>
      </c>
      <c r="D46" s="45">
        <v>87.75</v>
      </c>
      <c r="E46" s="71" t="s">
        <v>134</v>
      </c>
      <c r="F46" s="71">
        <f t="shared" si="4"/>
        <v>2.1937499999999996</v>
      </c>
      <c r="G46" s="45">
        <v>1127.78</v>
      </c>
      <c r="H46" s="71">
        <f t="shared" si="5"/>
        <v>7.780772845767792</v>
      </c>
      <c r="I46" s="45">
        <v>12.45</v>
      </c>
    </row>
    <row r="47" spans="1:9" ht="12.75">
      <c r="A47" s="64" t="s">
        <v>104</v>
      </c>
      <c r="B47" s="45">
        <v>3060.18</v>
      </c>
      <c r="C47" s="45">
        <v>1123.33</v>
      </c>
      <c r="D47" s="45">
        <v>1572.44</v>
      </c>
      <c r="E47" s="71">
        <f aca="true" t="shared" si="6" ref="E47:E52">$D:$D/$B:$B*100</f>
        <v>51.38390552189741</v>
      </c>
      <c r="F47" s="71">
        <f t="shared" si="4"/>
        <v>139.9802373300811</v>
      </c>
      <c r="G47" s="45">
        <v>3939.87</v>
      </c>
      <c r="H47" s="71">
        <f t="shared" si="5"/>
        <v>39.91096152918752</v>
      </c>
      <c r="I47" s="45">
        <v>501.88</v>
      </c>
    </row>
    <row r="48" spans="1:9" ht="12.75">
      <c r="A48" s="56" t="s">
        <v>15</v>
      </c>
      <c r="B48" s="70">
        <f>B49+B50+B51+B54+B55+B56+B58+B60+B61+B63+B64+B52+B53+B62+B57</f>
        <v>10339.36</v>
      </c>
      <c r="C48" s="70">
        <f>C49+C50+C51+C54+C55+C56+C58+C60+C61+C63+C64+C52+C53+C62+C57</f>
        <v>6839.049999999999</v>
      </c>
      <c r="D48" s="70">
        <f>D49+D50+D51+D54+D55+D56+D58+D60+D61+D63+D64+D52+D53+D62+D57</f>
        <v>6328.209999999999</v>
      </c>
      <c r="E48" s="71">
        <f t="shared" si="6"/>
        <v>61.20504557342039</v>
      </c>
      <c r="F48" s="71">
        <f t="shared" si="4"/>
        <v>92.5305415225799</v>
      </c>
      <c r="G48" s="70">
        <f>G49+G50+G51+G54+G55+G56+G58+G60+G61+G63+G64+G52+G53+G62+G57</f>
        <v>6834.459999999999</v>
      </c>
      <c r="H48" s="71">
        <f t="shared" si="5"/>
        <v>92.59268471832449</v>
      </c>
      <c r="I48" s="70">
        <f>I49+I50+I51+I54+I55+I56+I58+I60+I61+I63+I64+I52+I53+I62+I57</f>
        <v>627.4899999999999</v>
      </c>
    </row>
    <row r="49" spans="1:9" ht="25.5">
      <c r="A49" s="59" t="s">
        <v>16</v>
      </c>
      <c r="B49" s="45">
        <v>214</v>
      </c>
      <c r="C49" s="45">
        <v>111.5</v>
      </c>
      <c r="D49" s="45">
        <v>156.42</v>
      </c>
      <c r="E49" s="71">
        <f t="shared" si="6"/>
        <v>73.09345794392523</v>
      </c>
      <c r="F49" s="71">
        <f t="shared" si="4"/>
        <v>140.28699551569505</v>
      </c>
      <c r="G49" s="45">
        <v>96.57</v>
      </c>
      <c r="H49" s="71">
        <f t="shared" si="5"/>
        <v>161.9757688723206</v>
      </c>
      <c r="I49" s="45">
        <v>18.3</v>
      </c>
    </row>
    <row r="50" spans="1:9" ht="52.5" customHeight="1">
      <c r="A50" s="59" t="s">
        <v>118</v>
      </c>
      <c r="B50" s="45">
        <v>240</v>
      </c>
      <c r="C50" s="45">
        <v>60</v>
      </c>
      <c r="D50" s="45">
        <v>432.12</v>
      </c>
      <c r="E50" s="71">
        <f t="shared" si="6"/>
        <v>180.05</v>
      </c>
      <c r="F50" s="71">
        <f t="shared" si="4"/>
        <v>720.2</v>
      </c>
      <c r="G50" s="45">
        <v>34</v>
      </c>
      <c r="H50" s="71">
        <f t="shared" si="5"/>
        <v>1270.9411764705883</v>
      </c>
      <c r="I50" s="45">
        <v>40</v>
      </c>
    </row>
    <row r="51" spans="1:9" ht="63.75">
      <c r="A51" s="59" t="s">
        <v>116</v>
      </c>
      <c r="B51" s="45">
        <v>600</v>
      </c>
      <c r="C51" s="45">
        <v>520.1</v>
      </c>
      <c r="D51" s="45">
        <v>193.55</v>
      </c>
      <c r="E51" s="71">
        <f t="shared" si="6"/>
        <v>32.25833333333333</v>
      </c>
      <c r="F51" s="71">
        <f t="shared" si="4"/>
        <v>37.21399730820996</v>
      </c>
      <c r="G51" s="45">
        <v>460.89</v>
      </c>
      <c r="H51" s="71">
        <f t="shared" si="5"/>
        <v>41.994836078022956</v>
      </c>
      <c r="I51" s="45">
        <v>9.71</v>
      </c>
    </row>
    <row r="52" spans="1:9" ht="38.25">
      <c r="A52" s="59" t="s">
        <v>135</v>
      </c>
      <c r="B52" s="45">
        <v>1.6</v>
      </c>
      <c r="C52" s="45">
        <v>1.6</v>
      </c>
      <c r="D52" s="45">
        <v>15.28</v>
      </c>
      <c r="E52" s="71">
        <f t="shared" si="6"/>
        <v>954.9999999999999</v>
      </c>
      <c r="F52" s="71">
        <f t="shared" si="4"/>
        <v>954.9999999999999</v>
      </c>
      <c r="G52" s="45">
        <v>0</v>
      </c>
      <c r="H52" s="71" t="s">
        <v>134</v>
      </c>
      <c r="I52" s="45">
        <v>15.28</v>
      </c>
    </row>
    <row r="53" spans="1:9" ht="51">
      <c r="A53" s="59" t="s">
        <v>136</v>
      </c>
      <c r="B53" s="45">
        <v>9.4</v>
      </c>
      <c r="C53" s="45">
        <v>9.4</v>
      </c>
      <c r="D53" s="45">
        <v>9.4</v>
      </c>
      <c r="E53" s="71" t="s">
        <v>134</v>
      </c>
      <c r="F53" s="71">
        <f t="shared" si="4"/>
        <v>100</v>
      </c>
      <c r="G53" s="45">
        <v>10.6</v>
      </c>
      <c r="H53" s="71">
        <f>$D:$D/$G:$G*100</f>
        <v>88.67924528301887</v>
      </c>
      <c r="I53" s="45">
        <v>0</v>
      </c>
    </row>
    <row r="54" spans="1:9" ht="38.25">
      <c r="A54" s="59" t="s">
        <v>17</v>
      </c>
      <c r="B54" s="45">
        <v>1800</v>
      </c>
      <c r="C54" s="45">
        <v>1359.6</v>
      </c>
      <c r="D54" s="45">
        <v>887.31</v>
      </c>
      <c r="E54" s="71">
        <f>$D:$D/$B:$B*100</f>
        <v>49.294999999999995</v>
      </c>
      <c r="F54" s="71">
        <f t="shared" si="4"/>
        <v>65.26257722859664</v>
      </c>
      <c r="G54" s="45">
        <v>1356.48</v>
      </c>
      <c r="H54" s="71">
        <f>$D:$D/$G:$G*100</f>
        <v>65.41268577494692</v>
      </c>
      <c r="I54" s="45">
        <v>133.79</v>
      </c>
    </row>
    <row r="55" spans="1:9" ht="29.25" customHeight="1">
      <c r="A55" s="59" t="s">
        <v>18</v>
      </c>
      <c r="B55" s="45">
        <v>3620</v>
      </c>
      <c r="C55" s="45">
        <v>2224.85</v>
      </c>
      <c r="D55" s="45">
        <v>2666.26</v>
      </c>
      <c r="E55" s="71">
        <f>$D:$D/$B:$B*100</f>
        <v>73.653591160221</v>
      </c>
      <c r="F55" s="71">
        <f t="shared" si="4"/>
        <v>119.83998921275594</v>
      </c>
      <c r="G55" s="45">
        <v>2489.49</v>
      </c>
      <c r="H55" s="71">
        <f>$D:$D/$G:$G*100</f>
        <v>107.10065113738156</v>
      </c>
      <c r="I55" s="45">
        <v>273.96</v>
      </c>
    </row>
    <row r="56" spans="1:9" ht="38.25" customHeight="1">
      <c r="A56" s="59" t="s">
        <v>19</v>
      </c>
      <c r="B56" s="45">
        <v>30</v>
      </c>
      <c r="C56" s="45">
        <v>23</v>
      </c>
      <c r="D56" s="45">
        <v>0.25</v>
      </c>
      <c r="E56" s="71">
        <f>$D:$D/$B:$B*100</f>
        <v>0.8333333333333334</v>
      </c>
      <c r="F56" s="71">
        <f t="shared" si="4"/>
        <v>1.0869565217391304</v>
      </c>
      <c r="G56" s="45">
        <v>25</v>
      </c>
      <c r="H56" s="71">
        <f>$D:$D/$G:$G*100</f>
        <v>1</v>
      </c>
      <c r="I56" s="45">
        <v>0</v>
      </c>
    </row>
    <row r="57" spans="1:9" ht="43.5" customHeight="1">
      <c r="A57" s="59" t="s">
        <v>146</v>
      </c>
      <c r="B57" s="45">
        <v>1.2</v>
      </c>
      <c r="C57" s="45">
        <v>0</v>
      </c>
      <c r="D57" s="45">
        <v>0</v>
      </c>
      <c r="E57" s="71" t="s">
        <v>133</v>
      </c>
      <c r="F57" s="71">
        <v>0</v>
      </c>
      <c r="G57" s="45"/>
      <c r="H57" s="71" t="s">
        <v>133</v>
      </c>
      <c r="I57" s="45">
        <v>0</v>
      </c>
    </row>
    <row r="58" spans="1:9" ht="40.5" customHeight="1">
      <c r="A58" s="59" t="s">
        <v>20</v>
      </c>
      <c r="B58" s="45">
        <v>100</v>
      </c>
      <c r="C58" s="45">
        <v>80</v>
      </c>
      <c r="D58" s="45">
        <v>0</v>
      </c>
      <c r="E58" s="71">
        <f>$D:$D/$B:$B*100</f>
        <v>0</v>
      </c>
      <c r="F58" s="71">
        <f>$D:$D/$C:$C*100</f>
        <v>0</v>
      </c>
      <c r="G58" s="45">
        <v>70</v>
      </c>
      <c r="H58" s="71" t="s">
        <v>134</v>
      </c>
      <c r="I58" s="45">
        <v>0</v>
      </c>
    </row>
    <row r="59" spans="1:9" ht="51">
      <c r="A59" s="59" t="s">
        <v>117</v>
      </c>
      <c r="B59" s="45">
        <v>0</v>
      </c>
      <c r="C59" s="45">
        <v>0</v>
      </c>
      <c r="D59" s="45">
        <v>0</v>
      </c>
      <c r="E59" s="71" t="s">
        <v>134</v>
      </c>
      <c r="F59" s="71">
        <v>0</v>
      </c>
      <c r="G59" s="45">
        <v>0</v>
      </c>
      <c r="H59" s="71" t="s">
        <v>134</v>
      </c>
      <c r="I59" s="45">
        <v>0</v>
      </c>
    </row>
    <row r="60" spans="1:9" ht="63.75">
      <c r="A60" s="59" t="s">
        <v>107</v>
      </c>
      <c r="B60" s="45">
        <v>14.38</v>
      </c>
      <c r="C60" s="45">
        <v>11</v>
      </c>
      <c r="D60" s="45">
        <v>5.68</v>
      </c>
      <c r="E60" s="71">
        <f>$D:$D/$B:$B*100</f>
        <v>39.499304589707926</v>
      </c>
      <c r="F60" s="71">
        <f>$D:$D/$C:$C*100</f>
        <v>51.63636363636363</v>
      </c>
      <c r="G60" s="45">
        <v>1.15</v>
      </c>
      <c r="H60" s="71">
        <f>$D:$D/$G:$G*100</f>
        <v>493.9130434782609</v>
      </c>
      <c r="I60" s="45"/>
    </row>
    <row r="61" spans="1:9" ht="76.5">
      <c r="A61" s="59" t="s">
        <v>164</v>
      </c>
      <c r="B61" s="45">
        <v>1501.78</v>
      </c>
      <c r="C61" s="45">
        <v>1069.5</v>
      </c>
      <c r="D61" s="45">
        <v>248.77</v>
      </c>
      <c r="E61" s="71">
        <f>$D:$D/$B:$B*100</f>
        <v>16.565009522033854</v>
      </c>
      <c r="F61" s="71">
        <f>$D:$D/$C:$C*100</f>
        <v>23.260402057036</v>
      </c>
      <c r="G61" s="45">
        <v>976.99</v>
      </c>
      <c r="H61" s="71">
        <f>$D:$D/$G:$G*100</f>
        <v>25.462901360300517</v>
      </c>
      <c r="I61" s="45">
        <v>6.86</v>
      </c>
    </row>
    <row r="62" spans="1:9" ht="76.5">
      <c r="A62" s="59" t="s">
        <v>138</v>
      </c>
      <c r="B62" s="45">
        <v>0</v>
      </c>
      <c r="C62" s="45">
        <v>0</v>
      </c>
      <c r="D62" s="45">
        <v>521.61</v>
      </c>
      <c r="E62" s="71" t="s">
        <v>134</v>
      </c>
      <c r="F62" s="71">
        <v>0</v>
      </c>
      <c r="G62" s="45">
        <v>40.49</v>
      </c>
      <c r="H62" s="71" t="s">
        <v>134</v>
      </c>
      <c r="I62" s="45">
        <v>15.41</v>
      </c>
    </row>
    <row r="63" spans="1:9" ht="63.75">
      <c r="A63" s="59" t="s">
        <v>86</v>
      </c>
      <c r="B63" s="45">
        <v>50</v>
      </c>
      <c r="C63" s="45">
        <v>37.5</v>
      </c>
      <c r="D63" s="45">
        <v>38.29</v>
      </c>
      <c r="E63" s="71">
        <f>$D:$D/$B:$B*100</f>
        <v>76.58</v>
      </c>
      <c r="F63" s="71">
        <f>$D:$D/$C:$C*100</f>
        <v>102.10666666666665</v>
      </c>
      <c r="G63" s="45">
        <v>38.36</v>
      </c>
      <c r="H63" s="71">
        <f aca="true" t="shared" si="7" ref="H63:H71">$D:$D/$G:$G*100</f>
        <v>99.81751824817519</v>
      </c>
      <c r="I63" s="45">
        <v>0.5</v>
      </c>
    </row>
    <row r="64" spans="1:9" ht="38.25">
      <c r="A64" s="59" t="s">
        <v>21</v>
      </c>
      <c r="B64" s="45">
        <v>2157</v>
      </c>
      <c r="C64" s="45">
        <v>1331</v>
      </c>
      <c r="D64" s="45">
        <v>1153.27</v>
      </c>
      <c r="E64" s="71">
        <f>$D:$D/$B:$B*100</f>
        <v>53.46638850254983</v>
      </c>
      <c r="F64" s="71">
        <f>$D:$D/$C:$C*100</f>
        <v>86.64688204357626</v>
      </c>
      <c r="G64" s="45">
        <v>1234.44</v>
      </c>
      <c r="H64" s="71">
        <f t="shared" si="7"/>
        <v>93.42454878325394</v>
      </c>
      <c r="I64" s="45">
        <v>113.68</v>
      </c>
    </row>
    <row r="65" spans="1:9" ht="12.75">
      <c r="A65" s="55" t="s">
        <v>22</v>
      </c>
      <c r="B65" s="44">
        <v>0</v>
      </c>
      <c r="C65" s="44">
        <v>0</v>
      </c>
      <c r="D65" s="44">
        <v>78.56</v>
      </c>
      <c r="E65" s="71" t="s">
        <v>134</v>
      </c>
      <c r="F65" s="71">
        <v>0</v>
      </c>
      <c r="G65" s="44">
        <v>462.39</v>
      </c>
      <c r="H65" s="71">
        <f t="shared" si="7"/>
        <v>16.989986807673176</v>
      </c>
      <c r="I65" s="44">
        <v>-14.1</v>
      </c>
    </row>
    <row r="66" spans="1:9" ht="12.75">
      <c r="A66" s="63" t="s">
        <v>23</v>
      </c>
      <c r="B66" s="70">
        <f>B8+B15+B20+B24+B27+B31+B34+B42+B43+B44+B65+B48</f>
        <v>432044.35999999987</v>
      </c>
      <c r="C66" s="70">
        <f>C8+C15+C20+C24+C27+C31+C34+C42+C43+C44+C65+C48</f>
        <v>227132.25999999995</v>
      </c>
      <c r="D66" s="70">
        <f>D8+D15+D20+D24+D27+D31+D34+D42+D43+D44+D65+D48</f>
        <v>230184.29999999996</v>
      </c>
      <c r="E66" s="71">
        <f aca="true" t="shared" si="8" ref="E66:E72">$D:$D/$B:$B*100</f>
        <v>53.27793192347195</v>
      </c>
      <c r="F66" s="71">
        <f aca="true" t="shared" si="9" ref="F66:F72">$D:$D/$C:$C*100</f>
        <v>101.34372809921408</v>
      </c>
      <c r="G66" s="70">
        <f>G8+G15+G20+G24+G27+G31+G34+G42+G43+G44+G65+G48</f>
        <v>222063.7</v>
      </c>
      <c r="H66" s="71">
        <f t="shared" si="7"/>
        <v>103.65687863437381</v>
      </c>
      <c r="I66" s="70">
        <f>I8+I15+I20+I24+I27+I31+I34+I42+I43+I44+I65+I48</f>
        <v>46192.59</v>
      </c>
    </row>
    <row r="67" spans="1:9" ht="12.75">
      <c r="A67" s="63" t="s">
        <v>24</v>
      </c>
      <c r="B67" s="70">
        <f>B68+B74+B73</f>
        <v>2013880.5199999998</v>
      </c>
      <c r="C67" s="70">
        <f>C68+C74+C73</f>
        <v>890071.58</v>
      </c>
      <c r="D67" s="70">
        <f>D68+D74+D73</f>
        <v>890848.0499999999</v>
      </c>
      <c r="E67" s="71">
        <f t="shared" si="8"/>
        <v>44.23539734124843</v>
      </c>
      <c r="F67" s="71">
        <f t="shared" si="9"/>
        <v>100.08723680403322</v>
      </c>
      <c r="G67" s="70">
        <f>G68+G74+G73</f>
        <v>853840.2999999999</v>
      </c>
      <c r="H67" s="71">
        <f t="shared" si="7"/>
        <v>104.3342707061262</v>
      </c>
      <c r="I67" s="70">
        <f>I68+I74+I73</f>
        <v>118078.60999999999</v>
      </c>
    </row>
    <row r="68" spans="1:9" ht="25.5">
      <c r="A68" s="63" t="s">
        <v>25</v>
      </c>
      <c r="B68" s="70">
        <f>B69+B70+B72+B71</f>
        <v>2013908.4</v>
      </c>
      <c r="C68" s="70">
        <f>C69+C70+C72+C71</f>
        <v>890926.61</v>
      </c>
      <c r="D68" s="70">
        <f>D69+D70+D72+D71</f>
        <v>890897.7</v>
      </c>
      <c r="E68" s="71">
        <f t="shared" si="8"/>
        <v>44.23725031386731</v>
      </c>
      <c r="F68" s="71">
        <f t="shared" si="9"/>
        <v>99.99675506380935</v>
      </c>
      <c r="G68" s="70">
        <f>G69+G70+G72+G71</f>
        <v>856907.24</v>
      </c>
      <c r="H68" s="71">
        <f t="shared" si="7"/>
        <v>103.96664404422584</v>
      </c>
      <c r="I68" s="70">
        <f>I69+I70+I72+I71</f>
        <v>118078.60999999999</v>
      </c>
    </row>
    <row r="69" spans="1:9" ht="12.75">
      <c r="A69" s="59" t="s">
        <v>130</v>
      </c>
      <c r="B69" s="45">
        <v>363513.7</v>
      </c>
      <c r="C69" s="45">
        <v>223856.19999999998</v>
      </c>
      <c r="D69" s="45">
        <v>223856.18</v>
      </c>
      <c r="E69" s="71">
        <f t="shared" si="8"/>
        <v>61.58122238584131</v>
      </c>
      <c r="F69" s="71">
        <f t="shared" si="9"/>
        <v>99.99999106569307</v>
      </c>
      <c r="G69" s="45">
        <v>221725.7</v>
      </c>
      <c r="H69" s="71">
        <f t="shared" si="7"/>
        <v>100.96086290402961</v>
      </c>
      <c r="I69" s="45">
        <v>19194</v>
      </c>
    </row>
    <row r="70" spans="1:9" ht="12.75">
      <c r="A70" s="59" t="s">
        <v>131</v>
      </c>
      <c r="B70" s="45">
        <v>662694.18</v>
      </c>
      <c r="C70" s="45">
        <v>69883.57999999999</v>
      </c>
      <c r="D70" s="45">
        <v>69883.57999999999</v>
      </c>
      <c r="E70" s="71">
        <f t="shared" si="8"/>
        <v>10.545374036633305</v>
      </c>
      <c r="F70" s="71">
        <f t="shared" si="9"/>
        <v>100</v>
      </c>
      <c r="G70" s="45">
        <v>55970.37</v>
      </c>
      <c r="H70" s="71">
        <f t="shared" si="7"/>
        <v>124.8581704927089</v>
      </c>
      <c r="I70" s="45">
        <v>8877.46</v>
      </c>
    </row>
    <row r="71" spans="1:9" ht="12.75">
      <c r="A71" s="59" t="s">
        <v>132</v>
      </c>
      <c r="B71" s="45">
        <v>986115.95</v>
      </c>
      <c r="C71" s="45">
        <v>595602.27</v>
      </c>
      <c r="D71" s="45">
        <v>595573.36</v>
      </c>
      <c r="E71" s="71">
        <f t="shared" si="8"/>
        <v>60.39587535319756</v>
      </c>
      <c r="F71" s="71">
        <f t="shared" si="9"/>
        <v>99.99514608968833</v>
      </c>
      <c r="G71" s="45">
        <v>579211.17</v>
      </c>
      <c r="H71" s="71">
        <f t="shared" si="7"/>
        <v>102.82490926409447</v>
      </c>
      <c r="I71" s="45">
        <v>90007.15</v>
      </c>
    </row>
    <row r="72" spans="1:9" ht="12.75">
      <c r="A72" s="2" t="s">
        <v>165</v>
      </c>
      <c r="B72" s="45">
        <v>1584.57</v>
      </c>
      <c r="C72" s="45">
        <v>1584.56</v>
      </c>
      <c r="D72" s="45">
        <v>1584.58</v>
      </c>
      <c r="E72" s="71">
        <f t="shared" si="8"/>
        <v>100.00063108603597</v>
      </c>
      <c r="F72" s="71">
        <f t="shared" si="9"/>
        <v>100.00126218003736</v>
      </c>
      <c r="G72" s="45"/>
      <c r="H72" s="71">
        <v>0</v>
      </c>
      <c r="I72" s="45"/>
    </row>
    <row r="73" spans="1:9" ht="12.75">
      <c r="A73" s="63" t="s">
        <v>139</v>
      </c>
      <c r="B73" s="45">
        <v>827.15</v>
      </c>
      <c r="C73" s="45">
        <v>0</v>
      </c>
      <c r="D73" s="45">
        <v>827.16</v>
      </c>
      <c r="E73" s="71" t="s">
        <v>134</v>
      </c>
      <c r="F73" s="71">
        <v>0</v>
      </c>
      <c r="G73" s="45">
        <v>23.6</v>
      </c>
      <c r="H73" s="71" t="s">
        <v>134</v>
      </c>
      <c r="I73" s="45"/>
    </row>
    <row r="74" spans="1:9" ht="25.5">
      <c r="A74" s="63" t="s">
        <v>27</v>
      </c>
      <c r="B74" s="44">
        <v>-855.03</v>
      </c>
      <c r="C74" s="44">
        <v>-855.03</v>
      </c>
      <c r="D74" s="44">
        <v>-876.81</v>
      </c>
      <c r="E74" s="71" t="s">
        <v>134</v>
      </c>
      <c r="F74" s="71">
        <f>$D:$D/$C:$C*100</f>
        <v>102.5472790428406</v>
      </c>
      <c r="G74" s="44">
        <v>-3090.54</v>
      </c>
      <c r="H74" s="71">
        <f>$D:$D/$G:$G*100</f>
        <v>28.37077015667165</v>
      </c>
      <c r="I74" s="44"/>
    </row>
    <row r="75" spans="1:9" ht="12.75">
      <c r="A75" s="55" t="s">
        <v>26</v>
      </c>
      <c r="B75" s="70">
        <f>B67+B66</f>
        <v>2445924.88</v>
      </c>
      <c r="C75" s="70">
        <f>C67+C66</f>
        <v>1117203.8399999999</v>
      </c>
      <c r="D75" s="70">
        <f>D67+D66</f>
        <v>1121032.3499999999</v>
      </c>
      <c r="E75" s="71">
        <f>$D:$D/$B:$B*100</f>
        <v>45.83265656139039</v>
      </c>
      <c r="F75" s="71">
        <f>$D:$D/$C:$C*100</f>
        <v>100.34268679205398</v>
      </c>
      <c r="G75" s="70">
        <f>G67+G66</f>
        <v>1075904</v>
      </c>
      <c r="H75" s="71">
        <f>$D:$D/$G:$G*100</f>
        <v>104.19445879929808</v>
      </c>
      <c r="I75" s="70">
        <f>I67+I66</f>
        <v>164271.19999999998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102348.8</v>
      </c>
      <c r="C77" s="35">
        <f>C78+C79+C80+C81+C82+C83+C84+C85</f>
        <v>60616.8</v>
      </c>
      <c r="D77" s="35">
        <f>D78+D79+D80+D81+D82+D83+D84+D85</f>
        <v>56084.8</v>
      </c>
      <c r="E77" s="26">
        <f>$D:$D/$B:$B*100</f>
        <v>54.79771135567783</v>
      </c>
      <c r="F77" s="26">
        <f>$D:$D/$C:$C*100</f>
        <v>92.52352483139987</v>
      </c>
      <c r="G77" s="35">
        <f>G78+G79+G80+G81+G82+G83+G84+G85</f>
        <v>41591.3</v>
      </c>
      <c r="H77" s="26">
        <f>$D:$D/$G:$G*100</f>
        <v>134.84743203506503</v>
      </c>
      <c r="I77" s="35">
        <f>I78+I79+I80+I81+I82+I83+I84+I85</f>
        <v>8804.500000000004</v>
      </c>
    </row>
    <row r="78" spans="1:9" ht="14.25" customHeight="1">
      <c r="A78" s="8" t="s">
        <v>30</v>
      </c>
      <c r="B78" s="36">
        <v>1914.8</v>
      </c>
      <c r="C78" s="36">
        <v>615.5</v>
      </c>
      <c r="D78" s="36">
        <v>604.5</v>
      </c>
      <c r="E78" s="29">
        <f>$D:$D/$B:$B*100</f>
        <v>31.56987674952998</v>
      </c>
      <c r="F78" s="29">
        <f>$D:$D/$C:$C*100</f>
        <v>98.21283509341998</v>
      </c>
      <c r="G78" s="36">
        <v>703.9</v>
      </c>
      <c r="H78" s="29">
        <f>$D:$D/$G:$G*100</f>
        <v>85.8786759482881</v>
      </c>
      <c r="I78" s="36">
        <f>D78-июнь!D78</f>
        <v>158.60000000000002</v>
      </c>
    </row>
    <row r="79" spans="1:9" ht="12.75">
      <c r="A79" s="8" t="s">
        <v>31</v>
      </c>
      <c r="B79" s="36">
        <v>5111.8</v>
      </c>
      <c r="C79" s="36">
        <v>2539</v>
      </c>
      <c r="D79" s="36">
        <v>2243.8</v>
      </c>
      <c r="E79" s="29">
        <f>$D:$D/$B:$B*100</f>
        <v>43.89451856488908</v>
      </c>
      <c r="F79" s="29">
        <f>$D:$D/$C:$C*100</f>
        <v>88.37337534462387</v>
      </c>
      <c r="G79" s="36">
        <v>2327.9</v>
      </c>
      <c r="H79" s="29">
        <f>$D:$D/$G:$G*100</f>
        <v>96.38730186004554</v>
      </c>
      <c r="I79" s="36">
        <f>D79-июнь!D79</f>
        <v>147.5</v>
      </c>
    </row>
    <row r="80" spans="1:9" ht="25.5">
      <c r="A80" s="8" t="s">
        <v>32</v>
      </c>
      <c r="B80" s="36">
        <v>42244.4</v>
      </c>
      <c r="C80" s="36">
        <v>24177</v>
      </c>
      <c r="D80" s="36">
        <v>21608.9</v>
      </c>
      <c r="E80" s="29">
        <f>$D:$D/$B:$B*100</f>
        <v>51.15210536781206</v>
      </c>
      <c r="F80" s="29">
        <f>$D:$D/$C:$C*100</f>
        <v>89.37792116474336</v>
      </c>
      <c r="G80" s="36">
        <v>15608.4</v>
      </c>
      <c r="H80" s="29">
        <f>$D:$D/$G:$G*100</f>
        <v>138.4440429512314</v>
      </c>
      <c r="I80" s="36">
        <f>D80-июнь!D80</f>
        <v>2654.300000000003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D81-июнь!D81</f>
        <v>0</v>
      </c>
    </row>
    <row r="82" spans="1:9" ht="25.5">
      <c r="A82" s="1" t="s">
        <v>33</v>
      </c>
      <c r="B82" s="28">
        <v>11810.4</v>
      </c>
      <c r="C82" s="28">
        <v>6942.1</v>
      </c>
      <c r="D82" s="28">
        <v>6889</v>
      </c>
      <c r="E82" s="29">
        <f>$D:$D/$B:$B*100</f>
        <v>58.32994648784122</v>
      </c>
      <c r="F82" s="29">
        <v>0</v>
      </c>
      <c r="G82" s="28">
        <v>5740</v>
      </c>
      <c r="H82" s="29">
        <f>$D:$D/$G:$G*100</f>
        <v>120.01742160278745</v>
      </c>
      <c r="I82" s="36">
        <f>D82-июнь!D82</f>
        <v>836.6000000000004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D83-июнь!D83</f>
        <v>1198.3</v>
      </c>
    </row>
    <row r="84" spans="1:9" ht="12.75">
      <c r="A84" s="8" t="s">
        <v>35</v>
      </c>
      <c r="B84" s="36">
        <v>300</v>
      </c>
      <c r="C84" s="36">
        <v>0</v>
      </c>
      <c r="D84" s="36">
        <v>0</v>
      </c>
      <c r="E84" s="29">
        <f>$D:$D/$B:$B*100</f>
        <v>0</v>
      </c>
      <c r="F84" s="29">
        <v>0</v>
      </c>
      <c r="G84" s="36">
        <v>0</v>
      </c>
      <c r="H84" s="29">
        <v>0</v>
      </c>
      <c r="I84" s="36">
        <f>D84-июнь!D84</f>
        <v>0</v>
      </c>
    </row>
    <row r="85" spans="1:9" ht="12.75">
      <c r="A85" s="1" t="s">
        <v>36</v>
      </c>
      <c r="B85" s="36">
        <v>39740.4</v>
      </c>
      <c r="C85" s="36">
        <v>25116.2</v>
      </c>
      <c r="D85" s="36">
        <v>23540.3</v>
      </c>
      <c r="E85" s="29">
        <f>$D:$D/$B:$B*100</f>
        <v>59.235186359472976</v>
      </c>
      <c r="F85" s="29">
        <f>$D:$D/$C:$C*100</f>
        <v>93.72556358047794</v>
      </c>
      <c r="G85" s="36">
        <v>17078.1</v>
      </c>
      <c r="H85" s="29">
        <f>$D:$D/$G:$G*100</f>
        <v>137.83910388157935</v>
      </c>
      <c r="I85" s="36">
        <f>D85-июнь!D85</f>
        <v>3809.2000000000007</v>
      </c>
    </row>
    <row r="86" spans="1:9" ht="12.75">
      <c r="A86" s="7" t="s">
        <v>37</v>
      </c>
      <c r="B86" s="27">
        <v>346.8</v>
      </c>
      <c r="C86" s="27">
        <v>190.9</v>
      </c>
      <c r="D86" s="35">
        <v>180</v>
      </c>
      <c r="E86" s="26">
        <f>$D:$D/$B:$B*100</f>
        <v>51.903114186851205</v>
      </c>
      <c r="F86" s="26">
        <f>$D:$D/$C:$C*100</f>
        <v>94.29020429544263</v>
      </c>
      <c r="G86" s="35">
        <v>139</v>
      </c>
      <c r="H86" s="26">
        <v>0</v>
      </c>
      <c r="I86" s="35">
        <f>D86-июнь!D86</f>
        <v>23.69999999999999</v>
      </c>
    </row>
    <row r="87" spans="1:9" ht="25.5">
      <c r="A87" s="9" t="s">
        <v>38</v>
      </c>
      <c r="B87" s="27">
        <v>3599.8</v>
      </c>
      <c r="C87" s="27">
        <v>2130</v>
      </c>
      <c r="D87" s="27">
        <v>1809.2</v>
      </c>
      <c r="E87" s="26">
        <f>$D:$D/$B:$B*100</f>
        <v>50.25834768598255</v>
      </c>
      <c r="F87" s="26">
        <f>$D:$D/$C:$C*100</f>
        <v>84.93896713615024</v>
      </c>
      <c r="G87" s="27">
        <v>1641.9</v>
      </c>
      <c r="H87" s="26">
        <f>$D:$D/$G:$G*100</f>
        <v>110.18941470247883</v>
      </c>
      <c r="I87" s="35">
        <f>D87-июнь!D87</f>
        <v>266.79999999999995</v>
      </c>
    </row>
    <row r="88" spans="1:9" ht="12.75">
      <c r="A88" s="7" t="s">
        <v>39</v>
      </c>
      <c r="B88" s="35">
        <f>B89+B90+B91+B92+B93</f>
        <v>220454.69999999998</v>
      </c>
      <c r="C88" s="35">
        <f>C89+C90+C91+C92+C93</f>
        <v>83322.09999999999</v>
      </c>
      <c r="D88" s="35">
        <f>D89+D90+D91+D92+D93</f>
        <v>34974.92</v>
      </c>
      <c r="E88" s="26">
        <f>$D:$D/$B:$B*100</f>
        <v>15.864901043162154</v>
      </c>
      <c r="F88" s="26">
        <f>$D:$D/$C:$C*100</f>
        <v>41.975562305798825</v>
      </c>
      <c r="G88" s="35">
        <f>G89+G90+G91+G92+G93</f>
        <v>41848.3</v>
      </c>
      <c r="H88" s="26">
        <f>$D:$D/$G:$G*100</f>
        <v>83.57548574255105</v>
      </c>
      <c r="I88" s="35">
        <f>D88-июнь!D88</f>
        <v>8440.219999999998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D89-июнь!D89</f>
        <v>0</v>
      </c>
    </row>
    <row r="90" spans="1:9" ht="12.75">
      <c r="A90" s="10" t="s">
        <v>73</v>
      </c>
      <c r="B90" s="36">
        <v>7539.6</v>
      </c>
      <c r="C90" s="36">
        <v>0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D90-июнь!D90</f>
        <v>0</v>
      </c>
    </row>
    <row r="91" spans="1:9" ht="12.75">
      <c r="A91" s="8" t="s">
        <v>40</v>
      </c>
      <c r="B91" s="36">
        <v>19345.7</v>
      </c>
      <c r="C91" s="36">
        <v>9593.3</v>
      </c>
      <c r="D91" s="36">
        <v>9587.62</v>
      </c>
      <c r="E91" s="29">
        <f>$D:$D/$B:$B*100</f>
        <v>49.55943698082778</v>
      </c>
      <c r="F91" s="29">
        <v>0</v>
      </c>
      <c r="G91" s="36">
        <v>7957</v>
      </c>
      <c r="H91" s="29">
        <v>0</v>
      </c>
      <c r="I91" s="36">
        <f>D91-июнь!D91</f>
        <v>1589.920000000001</v>
      </c>
    </row>
    <row r="92" spans="1:9" ht="12.75">
      <c r="A92" s="10" t="s">
        <v>83</v>
      </c>
      <c r="B92" s="28">
        <v>173204</v>
      </c>
      <c r="C92" s="28">
        <v>67487.4</v>
      </c>
      <c r="D92" s="28">
        <v>20018.8</v>
      </c>
      <c r="E92" s="29">
        <f>$D:$D/$B:$B*100</f>
        <v>11.557931687489896</v>
      </c>
      <c r="F92" s="29">
        <f>$D:$D/$C:$C*100</f>
        <v>29.663018578282763</v>
      </c>
      <c r="G92" s="28">
        <v>28637.8</v>
      </c>
      <c r="H92" s="29">
        <v>0</v>
      </c>
      <c r="I92" s="36">
        <f>D92-июнь!D92</f>
        <v>6217.299999999999</v>
      </c>
    </row>
    <row r="93" spans="1:9" ht="12.75">
      <c r="A93" s="8" t="s">
        <v>41</v>
      </c>
      <c r="B93" s="36">
        <v>20365.4</v>
      </c>
      <c r="C93" s="36">
        <v>6241.4</v>
      </c>
      <c r="D93" s="36">
        <v>5368.5</v>
      </c>
      <c r="E93" s="29">
        <f>$D:$D/$B:$B*100</f>
        <v>26.360886601785378</v>
      </c>
      <c r="F93" s="29">
        <f>$D:$D/$C:$C*100</f>
        <v>86.01435575351685</v>
      </c>
      <c r="G93" s="36">
        <v>5253.5</v>
      </c>
      <c r="H93" s="29">
        <f>$D:$D/$G:$G*100</f>
        <v>102.18901684591223</v>
      </c>
      <c r="I93" s="36">
        <f>D93-июнь!D93</f>
        <v>633</v>
      </c>
    </row>
    <row r="94" spans="1:9" ht="12.75">
      <c r="A94" s="7" t="s">
        <v>42</v>
      </c>
      <c r="B94" s="35">
        <f>B96+B97+B98+B95</f>
        <v>445920.10000000003</v>
      </c>
      <c r="C94" s="35">
        <f>C96+C97+C98+C95</f>
        <v>55773.4</v>
      </c>
      <c r="D94" s="35">
        <f>D96+D97+D98+D95</f>
        <v>26381.300000000003</v>
      </c>
      <c r="E94" s="35">
        <f>E96+E97+E98+E95</f>
        <v>29.965745535635065</v>
      </c>
      <c r="F94" s="26">
        <f>$D:$D/$C:$C*100</f>
        <v>47.30086385266095</v>
      </c>
      <c r="G94" s="35">
        <f>G96+G97+G98+G95</f>
        <v>27447.8</v>
      </c>
      <c r="H94" s="35">
        <f>H96+H97+H98</f>
        <v>188.60094577104604</v>
      </c>
      <c r="I94" s="35">
        <f>D94-июнь!D94</f>
        <v>3102.7000000000044</v>
      </c>
    </row>
    <row r="95" spans="1:9" ht="12.75">
      <c r="A95" s="8" t="s">
        <v>43</v>
      </c>
      <c r="B95" s="50">
        <v>196924.7</v>
      </c>
      <c r="C95" s="50">
        <v>0</v>
      </c>
      <c r="D95" s="5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D95-июнь!D95</f>
        <v>0</v>
      </c>
    </row>
    <row r="96" spans="1:9" ht="12.75">
      <c r="A96" s="8" t="s">
        <v>44</v>
      </c>
      <c r="B96" s="36">
        <v>29369.6</v>
      </c>
      <c r="C96" s="36">
        <v>11053.9</v>
      </c>
      <c r="D96" s="36">
        <v>1558.4</v>
      </c>
      <c r="E96" s="29">
        <f>$D:$D/$B:$B*100</f>
        <v>5.306166920897799</v>
      </c>
      <c r="F96" s="29">
        <v>0</v>
      </c>
      <c r="G96" s="36">
        <v>1544.1</v>
      </c>
      <c r="H96" s="29">
        <v>0</v>
      </c>
      <c r="I96" s="36">
        <f>D96-июнь!D96</f>
        <v>0</v>
      </c>
    </row>
    <row r="97" spans="1:9" ht="12.75">
      <c r="A97" s="8" t="s">
        <v>45</v>
      </c>
      <c r="B97" s="36">
        <v>167467.5</v>
      </c>
      <c r="C97" s="36">
        <v>36102.6</v>
      </c>
      <c r="D97" s="36">
        <v>17371.2</v>
      </c>
      <c r="E97" s="29">
        <f>$D:$D/$B:$B*100</f>
        <v>10.372878319673967</v>
      </c>
      <c r="F97" s="29">
        <f>$D:$D/$C:$C*100</f>
        <v>48.11620215718536</v>
      </c>
      <c r="G97" s="36">
        <v>17369.2</v>
      </c>
      <c r="H97" s="29">
        <f>$D:$D/$G:$G*100</f>
        <v>100.01151463510121</v>
      </c>
      <c r="I97" s="36">
        <f>D97-июнь!D97</f>
        <v>1940.300000000001</v>
      </c>
    </row>
    <row r="98" spans="1:9" ht="12.75">
      <c r="A98" s="8" t="s">
        <v>46</v>
      </c>
      <c r="B98" s="36">
        <v>52158.3</v>
      </c>
      <c r="C98" s="36">
        <v>8616.9</v>
      </c>
      <c r="D98" s="36">
        <v>7451.7</v>
      </c>
      <c r="E98" s="29">
        <f>$D:$D/$B:$B*100</f>
        <v>14.286700295063296</v>
      </c>
      <c r="F98" s="29">
        <f>$D:$D/$C:$C*100</f>
        <v>86.47773561257529</v>
      </c>
      <c r="G98" s="36">
        <v>8411.5</v>
      </c>
      <c r="H98" s="29">
        <f>$D:$D/$G:$G*100</f>
        <v>88.58943113594484</v>
      </c>
      <c r="I98" s="36">
        <f>D98-июнь!D98</f>
        <v>1162.3999999999996</v>
      </c>
    </row>
    <row r="99" spans="1:9" ht="12.75">
      <c r="A99" s="11" t="s">
        <v>47</v>
      </c>
      <c r="B99" s="35">
        <f>B100+B101+B102+B103+B104</f>
        <v>1333400.8</v>
      </c>
      <c r="C99" s="35">
        <f>C100+C101+C102+C103+C104</f>
        <v>794303.8999999999</v>
      </c>
      <c r="D99" s="35">
        <f>D100+D101+D102+D103+D104</f>
        <v>754432.2999999999</v>
      </c>
      <c r="E99" s="35">
        <f>E100+E101+E103+E104+E102</f>
        <v>268.35374132645796</v>
      </c>
      <c r="F99" s="35">
        <f>F100+F101+F103+F104+F102</f>
        <v>469.5004156311626</v>
      </c>
      <c r="G99" s="35">
        <f>G100+G101+G102+G103+G104</f>
        <v>692439.6000000001</v>
      </c>
      <c r="H99" s="35">
        <f>H100+H101+H103+H104+H102</f>
        <v>458.3160223812552</v>
      </c>
      <c r="I99" s="35">
        <f>D99-июнь!D99</f>
        <v>99655.19999999995</v>
      </c>
    </row>
    <row r="100" spans="1:9" ht="12.75">
      <c r="A100" s="8" t="s">
        <v>48</v>
      </c>
      <c r="B100" s="36">
        <v>523099.1</v>
      </c>
      <c r="C100" s="36">
        <v>296028.3</v>
      </c>
      <c r="D100" s="36">
        <v>291184.1</v>
      </c>
      <c r="E100" s="29">
        <f aca="true" t="shared" si="10" ref="E100:E117">$D:$D/$B:$B*100</f>
        <v>55.665188489140974</v>
      </c>
      <c r="F100" s="29">
        <f aca="true" t="shared" si="11" ref="F100:F107">$D:$D/$C:$C*100</f>
        <v>98.3636023988247</v>
      </c>
      <c r="G100" s="36">
        <v>257834.7</v>
      </c>
      <c r="H100" s="29">
        <f>$D:$D/$G:$G*100</f>
        <v>112.93441107810544</v>
      </c>
      <c r="I100" s="36">
        <f>D100-июнь!D100</f>
        <v>39139.899999999965</v>
      </c>
    </row>
    <row r="101" spans="1:9" ht="12.75">
      <c r="A101" s="8" t="s">
        <v>49</v>
      </c>
      <c r="B101" s="36">
        <v>516148.6</v>
      </c>
      <c r="C101" s="36">
        <v>331980.7</v>
      </c>
      <c r="D101" s="36">
        <v>307172.1</v>
      </c>
      <c r="E101" s="29">
        <f t="shared" si="10"/>
        <v>59.51233811348126</v>
      </c>
      <c r="F101" s="29">
        <f t="shared" si="11"/>
        <v>92.52709570164771</v>
      </c>
      <c r="G101" s="36">
        <v>314353.1</v>
      </c>
      <c r="H101" s="29">
        <f>$D:$D/$G:$G*100</f>
        <v>97.71562615415594</v>
      </c>
      <c r="I101" s="36">
        <f>D101-июнь!D101</f>
        <v>37877.29999999999</v>
      </c>
    </row>
    <row r="102" spans="1:9" ht="12.75">
      <c r="A102" s="8" t="s">
        <v>123</v>
      </c>
      <c r="B102" s="36">
        <v>111819.6</v>
      </c>
      <c r="C102" s="36">
        <v>64893.7</v>
      </c>
      <c r="D102" s="36">
        <v>64404</v>
      </c>
      <c r="E102" s="29">
        <f t="shared" si="10"/>
        <v>57.596342680531855</v>
      </c>
      <c r="F102" s="29">
        <f t="shared" si="11"/>
        <v>99.24538129279114</v>
      </c>
      <c r="G102" s="36">
        <v>51800.3</v>
      </c>
      <c r="H102" s="29">
        <v>0</v>
      </c>
      <c r="I102" s="36">
        <f>D102-июнь!D102</f>
        <v>7018.5</v>
      </c>
    </row>
    <row r="103" spans="1:9" ht="12.75">
      <c r="A103" s="8" t="s">
        <v>50</v>
      </c>
      <c r="B103" s="36">
        <v>51079.3</v>
      </c>
      <c r="C103" s="36">
        <v>24376.1</v>
      </c>
      <c r="D103" s="36">
        <v>21521.5</v>
      </c>
      <c r="E103" s="29">
        <f t="shared" si="10"/>
        <v>42.13350613653672</v>
      </c>
      <c r="F103" s="29">
        <f t="shared" si="11"/>
        <v>88.28934899348133</v>
      </c>
      <c r="G103" s="36">
        <v>23439.3</v>
      </c>
      <c r="H103" s="29">
        <f>$D:$D/$G:$G*100</f>
        <v>91.81801504311136</v>
      </c>
      <c r="I103" s="36">
        <f>D103-июнь!D103</f>
        <v>3999.2999999999993</v>
      </c>
    </row>
    <row r="104" spans="1:9" ht="12.75">
      <c r="A104" s="8" t="s">
        <v>51</v>
      </c>
      <c r="B104" s="36">
        <v>131254.2</v>
      </c>
      <c r="C104" s="36">
        <v>77025.1</v>
      </c>
      <c r="D104" s="28">
        <v>70150.6</v>
      </c>
      <c r="E104" s="29">
        <f t="shared" si="10"/>
        <v>53.44636590676717</v>
      </c>
      <c r="F104" s="29">
        <f t="shared" si="11"/>
        <v>91.07498724441773</v>
      </c>
      <c r="G104" s="28">
        <v>45012.2</v>
      </c>
      <c r="H104" s="29">
        <f>$D:$D/$G:$G*100</f>
        <v>155.84797010588244</v>
      </c>
      <c r="I104" s="36">
        <f>D104-июнь!D104</f>
        <v>11620.200000000004</v>
      </c>
    </row>
    <row r="105" spans="1:9" ht="25.5">
      <c r="A105" s="11" t="s">
        <v>52</v>
      </c>
      <c r="B105" s="35">
        <f>B106+B107</f>
        <v>123302.1</v>
      </c>
      <c r="C105" s="35">
        <f>C106+C107</f>
        <v>59652.1</v>
      </c>
      <c r="D105" s="35">
        <f>D106+D107</f>
        <v>59010.5</v>
      </c>
      <c r="E105" s="26">
        <f t="shared" si="10"/>
        <v>47.858471185811105</v>
      </c>
      <c r="F105" s="26">
        <f t="shared" si="11"/>
        <v>98.92443015417732</v>
      </c>
      <c r="G105" s="35">
        <f>G106+G107</f>
        <v>55452.9</v>
      </c>
      <c r="H105" s="26">
        <f>$D:$D/$G:$G*100</f>
        <v>106.41553462487985</v>
      </c>
      <c r="I105" s="35">
        <f>D105-июнь!D105</f>
        <v>8453.099999999999</v>
      </c>
    </row>
    <row r="106" spans="1:9" ht="12.75">
      <c r="A106" s="8" t="s">
        <v>53</v>
      </c>
      <c r="B106" s="36">
        <v>120477.6</v>
      </c>
      <c r="C106" s="36">
        <v>58245.6</v>
      </c>
      <c r="D106" s="36">
        <v>57704.6</v>
      </c>
      <c r="E106" s="29">
        <f t="shared" si="10"/>
        <v>47.896538443660894</v>
      </c>
      <c r="F106" s="29">
        <f t="shared" si="11"/>
        <v>99.0711744749818</v>
      </c>
      <c r="G106" s="36">
        <v>54111.5</v>
      </c>
      <c r="H106" s="29">
        <f>$D:$D/$G:$G*100</f>
        <v>106.64017815067038</v>
      </c>
      <c r="I106" s="36">
        <f>D106-июнь!D106</f>
        <v>8283.299999999996</v>
      </c>
    </row>
    <row r="107" spans="1:9" ht="25.5">
      <c r="A107" s="8" t="s">
        <v>54</v>
      </c>
      <c r="B107" s="36">
        <v>2824.5</v>
      </c>
      <c r="C107" s="36">
        <v>1406.5</v>
      </c>
      <c r="D107" s="36">
        <v>1305.9</v>
      </c>
      <c r="E107" s="29">
        <f t="shared" si="10"/>
        <v>46.23473181093999</v>
      </c>
      <c r="F107" s="29">
        <f t="shared" si="11"/>
        <v>92.84749377888376</v>
      </c>
      <c r="G107" s="36">
        <v>1341.4</v>
      </c>
      <c r="H107" s="29">
        <v>0</v>
      </c>
      <c r="I107" s="36">
        <f>D107-июнь!D107</f>
        <v>169.80000000000018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0"/>
        <v>100</v>
      </c>
      <c r="F108" s="26">
        <v>0</v>
      </c>
      <c r="G108" s="35">
        <f>G109</f>
        <v>44.8</v>
      </c>
      <c r="H108" s="26">
        <v>0</v>
      </c>
      <c r="I108" s="36">
        <f>D108-июнь!D108</f>
        <v>37.9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0"/>
        <v>100</v>
      </c>
      <c r="F109" s="29">
        <v>0</v>
      </c>
      <c r="G109" s="36">
        <v>44.8</v>
      </c>
      <c r="H109" s="29">
        <v>0</v>
      </c>
      <c r="I109" s="36">
        <f>D109-июнь!D109</f>
        <v>37.9</v>
      </c>
    </row>
    <row r="110" spans="1:9" ht="12.75">
      <c r="A110" s="11" t="s">
        <v>55</v>
      </c>
      <c r="B110" s="35">
        <f>SUM(B111:B115)</f>
        <v>160948</v>
      </c>
      <c r="C110" s="35">
        <f>SUM(C111:C115)</f>
        <v>101949.7</v>
      </c>
      <c r="D110" s="35">
        <f>SUM(D111:D115)</f>
        <v>99259.79999999999</v>
      </c>
      <c r="E110" s="26">
        <f t="shared" si="10"/>
        <v>61.67196858612719</v>
      </c>
      <c r="F110" s="26">
        <f>$D:$D/$C:$C*100</f>
        <v>97.36154201532716</v>
      </c>
      <c r="G110" s="35">
        <f>G111+G112+G113+G114+G115</f>
        <v>115867</v>
      </c>
      <c r="H110" s="26">
        <v>0</v>
      </c>
      <c r="I110" s="35">
        <f>D110-июнь!D110</f>
        <v>19420.099999999977</v>
      </c>
    </row>
    <row r="111" spans="1:9" ht="12.75">
      <c r="A111" s="8" t="s">
        <v>56</v>
      </c>
      <c r="B111" s="36">
        <v>1730</v>
      </c>
      <c r="C111" s="36">
        <v>815</v>
      </c>
      <c r="D111" s="36">
        <v>777</v>
      </c>
      <c r="E111" s="29">
        <f t="shared" si="10"/>
        <v>44.91329479768786</v>
      </c>
      <c r="F111" s="29">
        <v>0</v>
      </c>
      <c r="G111" s="36">
        <v>551.7</v>
      </c>
      <c r="H111" s="29">
        <v>0</v>
      </c>
      <c r="I111" s="36">
        <f>D111-июнь!D111</f>
        <v>123.79999999999995</v>
      </c>
    </row>
    <row r="112" spans="1:9" ht="12.75">
      <c r="A112" s="8" t="s">
        <v>57</v>
      </c>
      <c r="B112" s="36">
        <v>63014.1</v>
      </c>
      <c r="C112" s="36">
        <v>34387</v>
      </c>
      <c r="D112" s="36">
        <v>34387</v>
      </c>
      <c r="E112" s="29">
        <f t="shared" si="10"/>
        <v>54.57032632379103</v>
      </c>
      <c r="F112" s="29">
        <f>$D:$D/$C:$C*100</f>
        <v>100</v>
      </c>
      <c r="G112" s="36">
        <v>32242.1</v>
      </c>
      <c r="H112" s="29">
        <f>$D:$D/$G:$G*100</f>
        <v>106.65248231349696</v>
      </c>
      <c r="I112" s="36">
        <f>D112-июнь!D112</f>
        <v>5218.5</v>
      </c>
    </row>
    <row r="113" spans="1:9" ht="12.75">
      <c r="A113" s="8" t="s">
        <v>58</v>
      </c>
      <c r="B113" s="36">
        <v>35826.3</v>
      </c>
      <c r="C113" s="36">
        <v>20613.3</v>
      </c>
      <c r="D113" s="36">
        <v>20430</v>
      </c>
      <c r="E113" s="29">
        <f t="shared" si="10"/>
        <v>57.025146331047296</v>
      </c>
      <c r="F113" s="29">
        <f>$D:$D/$C:$C*100</f>
        <v>99.11076829037565</v>
      </c>
      <c r="G113" s="36">
        <v>18352.5</v>
      </c>
      <c r="H113" s="29">
        <v>0</v>
      </c>
      <c r="I113" s="36">
        <f>D113-июнь!D113</f>
        <v>358.59999999999854</v>
      </c>
    </row>
    <row r="114" spans="1:9" ht="12.75">
      <c r="A114" s="8" t="s">
        <v>59</v>
      </c>
      <c r="B114" s="28">
        <v>28242.7</v>
      </c>
      <c r="C114" s="28">
        <v>25947.1</v>
      </c>
      <c r="D114" s="28">
        <v>24445.7</v>
      </c>
      <c r="E114" s="29">
        <f t="shared" si="10"/>
        <v>86.55581796357997</v>
      </c>
      <c r="F114" s="29">
        <v>0</v>
      </c>
      <c r="G114" s="28">
        <v>48522.7</v>
      </c>
      <c r="H114" s="29">
        <v>0</v>
      </c>
      <c r="I114" s="36">
        <f>D114-июнь!D114</f>
        <v>10578.1</v>
      </c>
    </row>
    <row r="115" spans="1:9" ht="12.75">
      <c r="A115" s="8" t="s">
        <v>60</v>
      </c>
      <c r="B115" s="36">
        <v>32134.9</v>
      </c>
      <c r="C115" s="36">
        <v>20187.3</v>
      </c>
      <c r="D115" s="36">
        <v>19220.1</v>
      </c>
      <c r="E115" s="29">
        <f t="shared" si="10"/>
        <v>59.81067313108177</v>
      </c>
      <c r="F115" s="29">
        <f>$D:$D/$C:$C*100</f>
        <v>95.20886894235484</v>
      </c>
      <c r="G115" s="36">
        <v>16198</v>
      </c>
      <c r="H115" s="29">
        <f>$D:$D/$G:$G*100</f>
        <v>118.65724163476972</v>
      </c>
      <c r="I115" s="36">
        <f>D115-июнь!D115</f>
        <v>3141.0999999999985</v>
      </c>
    </row>
    <row r="116" spans="1:9" ht="12.75">
      <c r="A116" s="11" t="s">
        <v>67</v>
      </c>
      <c r="B116" s="27">
        <f>B117+B118+B119</f>
        <v>82268.3</v>
      </c>
      <c r="C116" s="27">
        <f>C117+C118+C119</f>
        <v>44122.100000000006</v>
      </c>
      <c r="D116" s="27">
        <f>D117+D118+D119</f>
        <v>36938.9</v>
      </c>
      <c r="E116" s="26">
        <f t="shared" si="10"/>
        <v>44.90052669132582</v>
      </c>
      <c r="F116" s="26">
        <f>$D:$D/$C:$C*100</f>
        <v>83.71972322260272</v>
      </c>
      <c r="G116" s="27">
        <f>G117+G118+G119</f>
        <v>30812.9</v>
      </c>
      <c r="H116" s="26">
        <f>$D:$D/$G:$G*100</f>
        <v>119.88128348840907</v>
      </c>
      <c r="I116" s="35">
        <f>D116-июнь!D116</f>
        <v>5063.100000000002</v>
      </c>
    </row>
    <row r="117" spans="1:9" ht="12.75">
      <c r="A117" s="42" t="s">
        <v>68</v>
      </c>
      <c r="B117" s="28">
        <v>59864.1</v>
      </c>
      <c r="C117" s="28">
        <v>36235</v>
      </c>
      <c r="D117" s="28">
        <v>33094.9</v>
      </c>
      <c r="E117" s="29">
        <f t="shared" si="10"/>
        <v>55.28338353036294</v>
      </c>
      <c r="F117" s="29">
        <f>$D:$D/$C:$C*100</f>
        <v>91.33406927004279</v>
      </c>
      <c r="G117" s="28">
        <v>29426.9</v>
      </c>
      <c r="H117" s="29">
        <v>0</v>
      </c>
      <c r="I117" s="36">
        <f>D117-июнь!D117</f>
        <v>4382.200000000001</v>
      </c>
    </row>
    <row r="118" spans="1:9" ht="24.75" customHeight="1">
      <c r="A118" s="12" t="s">
        <v>69</v>
      </c>
      <c r="B118" s="28">
        <v>19313.6</v>
      </c>
      <c r="C118" s="28">
        <v>5984.8</v>
      </c>
      <c r="D118" s="28">
        <v>2155.4</v>
      </c>
      <c r="E118" s="29">
        <v>0</v>
      </c>
      <c r="F118" s="29">
        <v>0</v>
      </c>
      <c r="G118" s="28">
        <v>0</v>
      </c>
      <c r="H118" s="29">
        <v>0</v>
      </c>
      <c r="I118" s="36">
        <f>D118-июнь!D118</f>
        <v>448.10000000000014</v>
      </c>
    </row>
    <row r="119" spans="1:9" ht="25.5">
      <c r="A119" s="12" t="s">
        <v>79</v>
      </c>
      <c r="B119" s="28">
        <v>3090.6</v>
      </c>
      <c r="C119" s="28">
        <v>1902.3</v>
      </c>
      <c r="D119" s="28">
        <v>1688.6</v>
      </c>
      <c r="E119" s="29">
        <f>$D:$D/$B:$B*100</f>
        <v>54.6366401346017</v>
      </c>
      <c r="F119" s="29">
        <f>$D:$D/$C:$C*100</f>
        <v>88.7662303527309</v>
      </c>
      <c r="G119" s="28">
        <v>1386</v>
      </c>
      <c r="H119" s="29">
        <v>0</v>
      </c>
      <c r="I119" s="36">
        <f>D119-июнь!D119</f>
        <v>232.79999999999995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D120-июнь!D120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D121-июнь!D121</f>
        <v>0</v>
      </c>
    </row>
    <row r="122" spans="1:9" ht="18" customHeight="1">
      <c r="A122" s="14" t="s">
        <v>61</v>
      </c>
      <c r="B122" s="35">
        <f>B77+B86+B87+B88+B94+B99+B105+B108+B110+B116+B120</f>
        <v>2472731.9</v>
      </c>
      <c r="C122" s="35">
        <f>C77+C86+C87+C88+C94+C99+C105+C108+C110+C116+C120</f>
        <v>1202103.5</v>
      </c>
      <c r="D122" s="35">
        <f>D77+D86+D87+D88+D94+D99+D105+D108+D110+D116+D120</f>
        <v>1069114.2199999997</v>
      </c>
      <c r="E122" s="26">
        <f>$D:$D/$B:$B*100</f>
        <v>43.236155929399374</v>
      </c>
      <c r="F122" s="26">
        <f>$D:$D/$C:$C*100</f>
        <v>88.93695260017125</v>
      </c>
      <c r="G122" s="35">
        <f>G77+G86+G87+G88+G94+G99+G105+G108+G110+G116+G120</f>
        <v>1007289.7000000002</v>
      </c>
      <c r="H122" s="26">
        <f>$D:$D/$G:$G*100</f>
        <v>106.13770993588037</v>
      </c>
      <c r="I122" s="35">
        <f>D122-июнь!D122</f>
        <v>153267.31999999983</v>
      </c>
    </row>
    <row r="123" spans="1:9" ht="21.75" customHeight="1">
      <c r="A123" s="15" t="s">
        <v>62</v>
      </c>
      <c r="B123" s="30">
        <f>B75-B122</f>
        <v>-26807.02000000002</v>
      </c>
      <c r="C123" s="30">
        <f>C75-C122</f>
        <v>-84899.66000000015</v>
      </c>
      <c r="D123" s="30">
        <f>D75-D122</f>
        <v>51918.13000000012</v>
      </c>
      <c r="E123" s="30"/>
      <c r="F123" s="30"/>
      <c r="G123" s="30">
        <f>G75-G122</f>
        <v>68614.29999999981</v>
      </c>
      <c r="H123" s="30"/>
      <c r="I123" s="35">
        <f>D123-июнь!D123</f>
        <v>11003.879999999888</v>
      </c>
    </row>
    <row r="124" spans="1:9" ht="24" customHeight="1">
      <c r="A124" s="1" t="s">
        <v>63</v>
      </c>
      <c r="B124" s="28" t="s">
        <v>152</v>
      </c>
      <c r="C124" s="28"/>
      <c r="D124" s="28" t="s">
        <v>183</v>
      </c>
      <c r="E124" s="28"/>
      <c r="F124" s="28"/>
      <c r="G124" s="28"/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2" ref="C125:H125">C127+C128</f>
        <v>0</v>
      </c>
      <c r="D125" s="27">
        <f t="shared" si="12"/>
        <v>53681.9</v>
      </c>
      <c r="E125" s="27">
        <f t="shared" si="12"/>
        <v>0</v>
      </c>
      <c r="F125" s="27">
        <f t="shared" si="12"/>
        <v>0</v>
      </c>
      <c r="G125" s="27">
        <f t="shared" si="12"/>
        <v>44036.4</v>
      </c>
      <c r="H125" s="27">
        <f t="shared" si="12"/>
        <v>0</v>
      </c>
      <c r="I125" s="35">
        <f>I127+I128</f>
        <v>113.40000000000146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D126-июнь!D126</f>
        <v>0</v>
      </c>
    </row>
    <row r="127" spans="1:9" ht="12.75">
      <c r="A127" s="5" t="s">
        <v>65</v>
      </c>
      <c r="B127" s="28">
        <v>855.03</v>
      </c>
      <c r="C127" s="28"/>
      <c r="D127" s="28">
        <v>24938</v>
      </c>
      <c r="E127" s="28"/>
      <c r="F127" s="28"/>
      <c r="G127" s="28">
        <v>19978.7</v>
      </c>
      <c r="H127" s="37"/>
      <c r="I127" s="36">
        <f>D127-июнь!D127</f>
        <v>1853.2000000000007</v>
      </c>
    </row>
    <row r="128" spans="1:9" ht="12.75">
      <c r="A128" s="1" t="s">
        <v>66</v>
      </c>
      <c r="B128" s="28">
        <v>3908.7</v>
      </c>
      <c r="C128" s="28"/>
      <c r="D128" s="28">
        <v>28743.9</v>
      </c>
      <c r="E128" s="28"/>
      <c r="F128" s="28"/>
      <c r="G128" s="28">
        <v>24057.7</v>
      </c>
      <c r="H128" s="37"/>
      <c r="I128" s="36">
        <f>D128-июнь!D128</f>
        <v>-1739.7999999999993</v>
      </c>
    </row>
    <row r="129" spans="1:9" ht="12.75">
      <c r="A129" s="3" t="s">
        <v>112</v>
      </c>
      <c r="B129" s="41">
        <f>B130-B131</f>
        <v>21000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v>0</v>
      </c>
    </row>
    <row r="130" spans="1:9" ht="12.75">
      <c r="A130" s="2" t="s">
        <v>113</v>
      </c>
      <c r="B130" s="38">
        <v>51000</v>
      </c>
      <c r="C130" s="38"/>
      <c r="D130" s="28"/>
      <c r="E130" s="38"/>
      <c r="F130" s="38"/>
      <c r="G130" s="3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/>
      <c r="E131" s="38"/>
      <c r="F131" s="38"/>
      <c r="G131" s="3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G127" sqref="G127:G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184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185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253593.43000000002</v>
      </c>
      <c r="D7" s="35">
        <f>D8+D15+D20+D24+D27+D31+D34+D42+D43+D44+D48+D65</f>
        <v>258113.9399999999</v>
      </c>
      <c r="E7" s="26">
        <f aca="true" t="shared" si="0" ref="E7:E30">$D:$D/$B:$B*100</f>
        <v>59.69782367043288</v>
      </c>
      <c r="F7" s="26">
        <f aca="true" t="shared" si="1" ref="F7:F30">$D:$D/$C:$C*100</f>
        <v>101.78258167019543</v>
      </c>
      <c r="G7" s="35">
        <f>G8+G15+G20+G24+G27+G31+G34+G42+G43+G44+G48+G65</f>
        <v>248067.19</v>
      </c>
      <c r="H7" s="26">
        <f aca="true" t="shared" si="2" ref="H7:H27">$D:$D/$G:$G*100</f>
        <v>104.05001161177336</v>
      </c>
      <c r="I7" s="35">
        <f>I8+I15+I20+I24+I27+I31+I34+I42+I43+I44+I48+I65</f>
        <v>27929.64</v>
      </c>
    </row>
    <row r="8" spans="1:9" ht="12.75">
      <c r="A8" s="55" t="s">
        <v>4</v>
      </c>
      <c r="B8" s="26">
        <f>B9+B10</f>
        <v>267895.1</v>
      </c>
      <c r="C8" s="26">
        <f>C9+C10</f>
        <v>155223.25</v>
      </c>
      <c r="D8" s="26">
        <f>D9+D10</f>
        <v>157831.47999999995</v>
      </c>
      <c r="E8" s="26">
        <f t="shared" si="0"/>
        <v>58.91540382784156</v>
      </c>
      <c r="F8" s="26">
        <f t="shared" si="1"/>
        <v>101.68030884548543</v>
      </c>
      <c r="G8" s="26">
        <f>G9+G10</f>
        <v>146929.10999999996</v>
      </c>
      <c r="H8" s="26">
        <f t="shared" si="2"/>
        <v>107.42015656393752</v>
      </c>
      <c r="I8" s="26">
        <f>I9+I10</f>
        <v>18047.41</v>
      </c>
    </row>
    <row r="9" spans="1:9" ht="25.5">
      <c r="A9" s="56" t="s">
        <v>5</v>
      </c>
      <c r="B9" s="27">
        <v>3588.4</v>
      </c>
      <c r="C9" s="27">
        <v>2556.1</v>
      </c>
      <c r="D9" s="27">
        <v>1809.83</v>
      </c>
      <c r="E9" s="26">
        <f t="shared" si="0"/>
        <v>50.435570170549546</v>
      </c>
      <c r="F9" s="26">
        <f t="shared" si="1"/>
        <v>70.80435037752827</v>
      </c>
      <c r="G9" s="27">
        <v>2179.74</v>
      </c>
      <c r="H9" s="26">
        <f t="shared" si="2"/>
        <v>83.02962738675255</v>
      </c>
      <c r="I9" s="27">
        <v>171.71</v>
      </c>
    </row>
    <row r="10" spans="1:9" ht="12.75" customHeight="1">
      <c r="A10" s="57" t="s">
        <v>76</v>
      </c>
      <c r="B10" s="47">
        <f>B11+B12+B13+B14</f>
        <v>264306.69999999995</v>
      </c>
      <c r="C10" s="47">
        <f>C11+C12+C13+C14</f>
        <v>152667.15</v>
      </c>
      <c r="D10" s="47">
        <f>D11+D12+D13+D14</f>
        <v>156021.64999999997</v>
      </c>
      <c r="E10" s="48">
        <f t="shared" si="0"/>
        <v>59.030531575627855</v>
      </c>
      <c r="F10" s="26">
        <f t="shared" si="1"/>
        <v>102.19726378595524</v>
      </c>
      <c r="G10" s="47">
        <f>G11+G12+G13+G14</f>
        <v>144749.36999999997</v>
      </c>
      <c r="H10" s="48">
        <f t="shared" si="2"/>
        <v>107.78744667420659</v>
      </c>
      <c r="I10" s="47">
        <f>I11+I12+I13+I14</f>
        <v>17875.7</v>
      </c>
    </row>
    <row r="11" spans="1:9" ht="51">
      <c r="A11" s="59" t="s">
        <v>80</v>
      </c>
      <c r="B11" s="28">
        <v>251403.83</v>
      </c>
      <c r="C11" s="28">
        <v>142679.27</v>
      </c>
      <c r="D11" s="28">
        <v>147751.81</v>
      </c>
      <c r="E11" s="26">
        <f t="shared" si="0"/>
        <v>58.77070766980758</v>
      </c>
      <c r="F11" s="26">
        <f t="shared" si="1"/>
        <v>103.55520462082544</v>
      </c>
      <c r="G11" s="28">
        <v>137507.68999999997</v>
      </c>
      <c r="H11" s="26">
        <f t="shared" si="2"/>
        <v>107.44985244097987</v>
      </c>
      <c r="I11" s="28">
        <v>17374</v>
      </c>
    </row>
    <row r="12" spans="1:9" ht="51" customHeight="1">
      <c r="A12" s="59" t="s">
        <v>81</v>
      </c>
      <c r="B12" s="28">
        <v>5757.46</v>
      </c>
      <c r="C12" s="28">
        <v>4857.46</v>
      </c>
      <c r="D12" s="28">
        <v>1818.1100000000001</v>
      </c>
      <c r="E12" s="26">
        <f t="shared" si="0"/>
        <v>31.578334890733068</v>
      </c>
      <c r="F12" s="26">
        <f t="shared" si="1"/>
        <v>37.4292325618739</v>
      </c>
      <c r="G12" s="28">
        <v>3230.6800000000003</v>
      </c>
      <c r="H12" s="26">
        <f t="shared" si="2"/>
        <v>56.27638763356321</v>
      </c>
      <c r="I12" s="28">
        <v>62.44</v>
      </c>
    </row>
    <row r="13" spans="1:9" ht="25.5">
      <c r="A13" s="59" t="s">
        <v>82</v>
      </c>
      <c r="B13" s="28">
        <v>4626.52</v>
      </c>
      <c r="C13" s="28">
        <v>3230.42</v>
      </c>
      <c r="D13" s="28">
        <v>4251.9</v>
      </c>
      <c r="E13" s="26">
        <f t="shared" si="0"/>
        <v>91.9027692520512</v>
      </c>
      <c r="F13" s="26">
        <f t="shared" si="1"/>
        <v>131.620656137592</v>
      </c>
      <c r="G13" s="28">
        <v>1987.77</v>
      </c>
      <c r="H13" s="26">
        <f t="shared" si="2"/>
        <v>213.90301694864092</v>
      </c>
      <c r="I13" s="28">
        <v>182.43</v>
      </c>
    </row>
    <row r="14" spans="1:9" ht="63.75">
      <c r="A14" s="60" t="s">
        <v>84</v>
      </c>
      <c r="B14" s="28">
        <v>2518.89</v>
      </c>
      <c r="C14" s="28">
        <v>1900</v>
      </c>
      <c r="D14" s="28">
        <v>2199.83</v>
      </c>
      <c r="E14" s="26">
        <f t="shared" si="0"/>
        <v>87.33330951331737</v>
      </c>
      <c r="F14" s="26">
        <f t="shared" si="1"/>
        <v>115.78052631578947</v>
      </c>
      <c r="G14" s="28">
        <v>2023.2299999999998</v>
      </c>
      <c r="H14" s="26">
        <f t="shared" si="2"/>
        <v>108.72861711224134</v>
      </c>
      <c r="I14" s="28">
        <v>256.83</v>
      </c>
    </row>
    <row r="15" spans="1:9" ht="39.75" customHeight="1">
      <c r="A15" s="61" t="s">
        <v>89</v>
      </c>
      <c r="B15" s="35">
        <f>B16+B17+B18+B19</f>
        <v>20755</v>
      </c>
      <c r="C15" s="35">
        <f>C16+C17+C18+C19</f>
        <v>13785.850000000002</v>
      </c>
      <c r="D15" s="35">
        <f>D16+D17+D18+D19</f>
        <v>14947.259999999998</v>
      </c>
      <c r="E15" s="26">
        <f t="shared" si="0"/>
        <v>72.01763430498674</v>
      </c>
      <c r="F15" s="26">
        <f t="shared" si="1"/>
        <v>108.4246528142987</v>
      </c>
      <c r="G15" s="35">
        <f>G16+G17+G18+G19</f>
        <v>12751.449999999999</v>
      </c>
      <c r="H15" s="26">
        <f t="shared" si="2"/>
        <v>117.22008085354997</v>
      </c>
      <c r="I15" s="35">
        <f>I16+I17+I18+I19</f>
        <v>2036.96</v>
      </c>
    </row>
    <row r="16" spans="1:9" ht="39.75" customHeight="1">
      <c r="A16" s="39" t="s">
        <v>90</v>
      </c>
      <c r="B16" s="28">
        <v>7517.8</v>
      </c>
      <c r="C16" s="28">
        <v>4746.5</v>
      </c>
      <c r="D16" s="28">
        <v>6736.82</v>
      </c>
      <c r="E16" s="26">
        <f t="shared" si="0"/>
        <v>89.61158849663465</v>
      </c>
      <c r="F16" s="26">
        <f t="shared" si="1"/>
        <v>141.9323712208996</v>
      </c>
      <c r="G16" s="28">
        <v>5564.88</v>
      </c>
      <c r="H16" s="26">
        <f t="shared" si="2"/>
        <v>121.05957361165021</v>
      </c>
      <c r="I16" s="28">
        <v>909.2</v>
      </c>
    </row>
    <row r="17" spans="1:9" ht="37.5" customHeight="1">
      <c r="A17" s="39" t="s">
        <v>91</v>
      </c>
      <c r="B17" s="28">
        <v>52.9</v>
      </c>
      <c r="C17" s="28">
        <v>29.78</v>
      </c>
      <c r="D17" s="28">
        <v>51.72</v>
      </c>
      <c r="E17" s="26">
        <f t="shared" si="0"/>
        <v>97.76937618147447</v>
      </c>
      <c r="F17" s="26">
        <f t="shared" si="1"/>
        <v>173.67360644728004</v>
      </c>
      <c r="G17" s="28">
        <v>47.67</v>
      </c>
      <c r="H17" s="26">
        <f t="shared" si="2"/>
        <v>108.49590937696665</v>
      </c>
      <c r="I17" s="28">
        <v>6.85</v>
      </c>
    </row>
    <row r="18" spans="1:9" ht="56.25" customHeight="1">
      <c r="A18" s="39" t="s">
        <v>92</v>
      </c>
      <c r="B18" s="28">
        <v>14571.5</v>
      </c>
      <c r="C18" s="28">
        <v>9970.03</v>
      </c>
      <c r="D18" s="28">
        <v>9329.65</v>
      </c>
      <c r="E18" s="26">
        <f t="shared" si="0"/>
        <v>64.02669594756888</v>
      </c>
      <c r="F18" s="26">
        <f t="shared" si="1"/>
        <v>93.57695011950815</v>
      </c>
      <c r="G18" s="28">
        <v>8436.25</v>
      </c>
      <c r="H18" s="26">
        <f t="shared" si="2"/>
        <v>110.59001333530894</v>
      </c>
      <c r="I18" s="28">
        <v>1253.06</v>
      </c>
    </row>
    <row r="19" spans="1:9" ht="55.5" customHeight="1">
      <c r="A19" s="39" t="s">
        <v>93</v>
      </c>
      <c r="B19" s="28">
        <v>-1387.2</v>
      </c>
      <c r="C19" s="28">
        <v>-960.4599999999999</v>
      </c>
      <c r="D19" s="28">
        <v>-1170.93</v>
      </c>
      <c r="E19" s="26">
        <f t="shared" si="0"/>
        <v>84.40960207612457</v>
      </c>
      <c r="F19" s="26">
        <f t="shared" si="1"/>
        <v>121.91345813464383</v>
      </c>
      <c r="G19" s="28">
        <v>-1297.35</v>
      </c>
      <c r="H19" s="26">
        <f t="shared" si="2"/>
        <v>90.25552086946469</v>
      </c>
      <c r="I19" s="28">
        <v>-132.15</v>
      </c>
    </row>
    <row r="20" spans="1:9" ht="15" customHeight="1">
      <c r="A20" s="63" t="s">
        <v>7</v>
      </c>
      <c r="B20" s="35">
        <f>B21+B22+B23</f>
        <v>29971.8</v>
      </c>
      <c r="C20" s="35">
        <f>C21+C22+C23</f>
        <v>22640.390000000007</v>
      </c>
      <c r="D20" s="35">
        <f>D21+D22+D23</f>
        <v>24335.489999999994</v>
      </c>
      <c r="E20" s="26">
        <f t="shared" si="0"/>
        <v>81.19462294556882</v>
      </c>
      <c r="F20" s="26">
        <f t="shared" si="1"/>
        <v>107.48706183948241</v>
      </c>
      <c r="G20" s="35">
        <f>G21+G22+G23</f>
        <v>22115.559999999998</v>
      </c>
      <c r="H20" s="26">
        <f t="shared" si="2"/>
        <v>110.03786474319438</v>
      </c>
      <c r="I20" s="35">
        <f>I21+I22+I23</f>
        <v>764.34</v>
      </c>
    </row>
    <row r="21" spans="1:9" ht="12.75">
      <c r="A21" s="59" t="s">
        <v>96</v>
      </c>
      <c r="B21" s="28">
        <v>27972.7</v>
      </c>
      <c r="C21" s="28">
        <v>21485.180000000004</v>
      </c>
      <c r="D21" s="28">
        <v>23305.639999999996</v>
      </c>
      <c r="E21" s="26">
        <f t="shared" si="0"/>
        <v>83.31566134123626</v>
      </c>
      <c r="F21" s="26">
        <f t="shared" si="1"/>
        <v>108.47309633896478</v>
      </c>
      <c r="G21" s="28">
        <v>21029.59</v>
      </c>
      <c r="H21" s="26">
        <f t="shared" si="2"/>
        <v>110.82308309386914</v>
      </c>
      <c r="I21" s="28">
        <v>759.11</v>
      </c>
    </row>
    <row r="22" spans="1:9" ht="18.75" customHeight="1">
      <c r="A22" s="59" t="s">
        <v>94</v>
      </c>
      <c r="B22" s="28">
        <v>622</v>
      </c>
      <c r="C22" s="28">
        <v>600.99</v>
      </c>
      <c r="D22" s="28">
        <v>800.6799999999998</v>
      </c>
      <c r="E22" s="26">
        <f t="shared" si="0"/>
        <v>128.72668810289386</v>
      </c>
      <c r="F22" s="26">
        <f t="shared" si="1"/>
        <v>133.226842376745</v>
      </c>
      <c r="G22" s="28">
        <v>554.62</v>
      </c>
      <c r="H22" s="26">
        <f t="shared" si="2"/>
        <v>144.365511521402</v>
      </c>
      <c r="I22" s="28">
        <v>1</v>
      </c>
    </row>
    <row r="23" spans="1:9" ht="30" customHeight="1">
      <c r="A23" s="59" t="s">
        <v>95</v>
      </c>
      <c r="B23" s="28">
        <v>1377.1</v>
      </c>
      <c r="C23" s="28">
        <v>554.2199999999999</v>
      </c>
      <c r="D23" s="28">
        <v>229.17</v>
      </c>
      <c r="E23" s="26">
        <f t="shared" si="0"/>
        <v>16.641492992520515</v>
      </c>
      <c r="F23" s="26">
        <f t="shared" si="1"/>
        <v>41.35000541301289</v>
      </c>
      <c r="G23" s="28">
        <v>531.35</v>
      </c>
      <c r="H23" s="26">
        <f t="shared" si="2"/>
        <v>43.129763809165325</v>
      </c>
      <c r="I23" s="28">
        <v>4.23</v>
      </c>
    </row>
    <row r="24" spans="1:9" ht="16.5" customHeight="1">
      <c r="A24" s="63" t="s">
        <v>8</v>
      </c>
      <c r="B24" s="35">
        <f>SUM(B25:B26)</f>
        <v>31321.03</v>
      </c>
      <c r="C24" s="35">
        <f>SUM(C25:C26)</f>
        <v>8970.69</v>
      </c>
      <c r="D24" s="35">
        <f>SUM(D25:D26)</f>
        <v>11878.400000000001</v>
      </c>
      <c r="E24" s="26">
        <f t="shared" si="0"/>
        <v>37.92467872225148</v>
      </c>
      <c r="F24" s="26">
        <f t="shared" si="1"/>
        <v>132.41344868677885</v>
      </c>
      <c r="G24" s="35">
        <f>SUM(G25:G26)</f>
        <v>9034.890000000001</v>
      </c>
      <c r="H24" s="26">
        <f t="shared" si="2"/>
        <v>131.47254698175627</v>
      </c>
      <c r="I24" s="35">
        <f>SUM(I25:I26)</f>
        <v>2022.3400000000001</v>
      </c>
    </row>
    <row r="25" spans="1:9" ht="12.75">
      <c r="A25" s="59" t="s">
        <v>128</v>
      </c>
      <c r="B25" s="28">
        <v>14091.86</v>
      </c>
      <c r="C25" s="28">
        <v>1665.53</v>
      </c>
      <c r="D25" s="28">
        <v>3674.7</v>
      </c>
      <c r="E25" s="26">
        <f t="shared" si="0"/>
        <v>26.07675636857022</v>
      </c>
      <c r="F25" s="26">
        <f t="shared" si="1"/>
        <v>220.6324713454576</v>
      </c>
      <c r="G25" s="28">
        <v>1402.3700000000001</v>
      </c>
      <c r="H25" s="26">
        <f t="shared" si="2"/>
        <v>262.0349836348467</v>
      </c>
      <c r="I25" s="28">
        <v>1118.22</v>
      </c>
    </row>
    <row r="26" spans="1:9" ht="12.75">
      <c r="A26" s="59" t="s">
        <v>129</v>
      </c>
      <c r="B26" s="28">
        <v>17229.17</v>
      </c>
      <c r="C26" s="28">
        <v>7305.16</v>
      </c>
      <c r="D26" s="28">
        <v>8203.7</v>
      </c>
      <c r="E26" s="26">
        <f t="shared" si="0"/>
        <v>47.61517821229926</v>
      </c>
      <c r="F26" s="26">
        <f t="shared" si="1"/>
        <v>112.30007282523586</v>
      </c>
      <c r="G26" s="28">
        <v>7632.52</v>
      </c>
      <c r="H26" s="26">
        <f t="shared" si="2"/>
        <v>107.48350479265041</v>
      </c>
      <c r="I26" s="28">
        <v>904.12</v>
      </c>
    </row>
    <row r="27" spans="1:9" ht="12.75">
      <c r="A27" s="55" t="s">
        <v>9</v>
      </c>
      <c r="B27" s="35">
        <f>B28+B30+B29</f>
        <v>16801.6</v>
      </c>
      <c r="C27" s="35">
        <f>C28+C30+C29</f>
        <v>12252.16</v>
      </c>
      <c r="D27" s="35">
        <f>D28+D30+D29</f>
        <v>10182.96</v>
      </c>
      <c r="E27" s="26">
        <f t="shared" si="0"/>
        <v>60.60708503952005</v>
      </c>
      <c r="F27" s="26">
        <f t="shared" si="1"/>
        <v>83.11154931048893</v>
      </c>
      <c r="G27" s="35">
        <f>G28+G30+G29</f>
        <v>11788.990000000002</v>
      </c>
      <c r="H27" s="26">
        <f t="shared" si="2"/>
        <v>86.37686519371039</v>
      </c>
      <c r="I27" s="35">
        <f>I28+I30+I29</f>
        <v>1221.57</v>
      </c>
    </row>
    <row r="28" spans="1:9" ht="25.5">
      <c r="A28" s="59" t="s">
        <v>10</v>
      </c>
      <c r="B28" s="28">
        <v>16670</v>
      </c>
      <c r="C28" s="28">
        <v>12155.76</v>
      </c>
      <c r="D28" s="28">
        <v>10111.16</v>
      </c>
      <c r="E28" s="26">
        <f t="shared" si="0"/>
        <v>60.654829034193156</v>
      </c>
      <c r="F28" s="26">
        <f t="shared" si="1"/>
        <v>83.17999039138647</v>
      </c>
      <c r="G28" s="28">
        <v>11618.990000000002</v>
      </c>
      <c r="H28" s="26" t="s">
        <v>133</v>
      </c>
      <c r="I28" s="28">
        <v>1211.77</v>
      </c>
    </row>
    <row r="29" spans="1:9" ht="25.5">
      <c r="A29" s="59" t="s">
        <v>97</v>
      </c>
      <c r="B29" s="28">
        <v>50</v>
      </c>
      <c r="C29" s="28">
        <v>30</v>
      </c>
      <c r="D29" s="28">
        <v>35</v>
      </c>
      <c r="E29" s="26">
        <f t="shared" si="0"/>
        <v>70</v>
      </c>
      <c r="F29" s="26">
        <f t="shared" si="1"/>
        <v>116.66666666666667</v>
      </c>
      <c r="G29" s="28">
        <v>130</v>
      </c>
      <c r="H29" s="26" t="s">
        <v>133</v>
      </c>
      <c r="I29" s="28">
        <v>5</v>
      </c>
    </row>
    <row r="30" spans="1:9" ht="25.5">
      <c r="A30" s="59" t="s">
        <v>98</v>
      </c>
      <c r="B30" s="28">
        <v>81.6</v>
      </c>
      <c r="C30" s="28">
        <v>66.4</v>
      </c>
      <c r="D30" s="28">
        <v>36.8</v>
      </c>
      <c r="E30" s="26">
        <f t="shared" si="0"/>
        <v>45.09803921568628</v>
      </c>
      <c r="F30" s="26">
        <f t="shared" si="1"/>
        <v>55.421686746987945</v>
      </c>
      <c r="G30" s="28">
        <v>40</v>
      </c>
      <c r="H30" s="26" t="s">
        <v>133</v>
      </c>
      <c r="I30" s="28">
        <v>4.8</v>
      </c>
    </row>
    <row r="31" spans="1:9" ht="25.5">
      <c r="A31" s="63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0.14</v>
      </c>
      <c r="H31" s="26" t="s">
        <v>133</v>
      </c>
      <c r="I31" s="35">
        <f>I32+I33</f>
        <v>0</v>
      </c>
    </row>
    <row r="32" spans="1:9" ht="25.5">
      <c r="A32" s="59" t="s">
        <v>157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</v>
      </c>
      <c r="H32" s="26" t="s">
        <v>133</v>
      </c>
      <c r="I32" s="28">
        <v>0</v>
      </c>
    </row>
    <row r="33" spans="1:9" ht="25.5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0.14</v>
      </c>
      <c r="H33" s="26" t="s">
        <v>133</v>
      </c>
      <c r="I33" s="28">
        <v>0</v>
      </c>
    </row>
    <row r="34" spans="1:9" ht="38.25">
      <c r="A34" s="63" t="s">
        <v>12</v>
      </c>
      <c r="B34" s="35">
        <f>B35+B37+B38+B39+B40+B41+B36</f>
        <v>41521.25</v>
      </c>
      <c r="C34" s="35">
        <f>C35+C37+C38+C39+C40+C41+C36</f>
        <v>25969.22</v>
      </c>
      <c r="D34" s="35">
        <f>D35+D37+D38+D39+D40+D41+D36</f>
        <v>28244.68</v>
      </c>
      <c r="E34" s="26">
        <f>$D:$D/$B:$B*100</f>
        <v>68.02463798657314</v>
      </c>
      <c r="F34" s="26">
        <f>$D:$D/$C:$C*100</f>
        <v>108.76214225918221</v>
      </c>
      <c r="G34" s="35">
        <f>G35+G37+G38+G39+G40+G41+G36</f>
        <v>26309.3</v>
      </c>
      <c r="H34" s="26">
        <f aca="true" t="shared" si="3" ref="H34:H51">$D:$D/$G:$G*100</f>
        <v>107.35625805323595</v>
      </c>
      <c r="I34" s="35">
        <f>I35+I37+I38+I39+I40+I41+I36</f>
        <v>2890.6</v>
      </c>
    </row>
    <row r="35" spans="1:9" ht="76.5" hidden="1">
      <c r="A35" s="59" t="s">
        <v>141</v>
      </c>
      <c r="B35" s="28"/>
      <c r="C35" s="28"/>
      <c r="D35" s="28"/>
      <c r="E35" s="26" t="s">
        <v>134</v>
      </c>
      <c r="F35" s="26" t="e">
        <f>$D:$D/$C:$C*100</f>
        <v>#DIV/0!</v>
      </c>
      <c r="G35" s="28"/>
      <c r="H35" s="26" t="e">
        <f t="shared" si="3"/>
        <v>#DIV/0!</v>
      </c>
      <c r="I35" s="28"/>
    </row>
    <row r="36" spans="1:9" ht="84" customHeight="1">
      <c r="A36" s="59" t="s">
        <v>158</v>
      </c>
      <c r="B36" s="28">
        <v>24292.37</v>
      </c>
      <c r="C36" s="28">
        <v>14228.54</v>
      </c>
      <c r="D36" s="28">
        <v>14858.86</v>
      </c>
      <c r="E36" s="26">
        <f>$D:$D/$B:$B*100</f>
        <v>61.16677788128536</v>
      </c>
      <c r="F36" s="26">
        <f>$D:$D/$C:$C*100</f>
        <v>104.4299696244309</v>
      </c>
      <c r="G36" s="28">
        <v>14162.93</v>
      </c>
      <c r="H36" s="26">
        <f t="shared" si="3"/>
        <v>104.91374313083521</v>
      </c>
      <c r="I36" s="28">
        <v>1054.39</v>
      </c>
    </row>
    <row r="37" spans="1:9" ht="81.75" customHeight="1">
      <c r="A37" s="59" t="s">
        <v>174</v>
      </c>
      <c r="B37" s="28">
        <v>0</v>
      </c>
      <c r="C37" s="28">
        <v>0</v>
      </c>
      <c r="D37" s="28">
        <v>69.56</v>
      </c>
      <c r="E37" s="26">
        <v>0</v>
      </c>
      <c r="F37" s="26">
        <v>0</v>
      </c>
      <c r="G37" s="28">
        <v>2.6</v>
      </c>
      <c r="H37" s="26">
        <f t="shared" si="3"/>
        <v>2675.3846153846152</v>
      </c>
      <c r="I37" s="28">
        <v>54.74</v>
      </c>
    </row>
    <row r="38" spans="1:9" ht="76.5">
      <c r="A38" s="59" t="s">
        <v>160</v>
      </c>
      <c r="B38" s="28">
        <v>0</v>
      </c>
      <c r="C38" s="28">
        <v>0</v>
      </c>
      <c r="D38" s="28">
        <v>324.69</v>
      </c>
      <c r="E38" s="26" t="s">
        <v>134</v>
      </c>
      <c r="F38" s="26">
        <v>0</v>
      </c>
      <c r="G38" s="28">
        <v>21.94</v>
      </c>
      <c r="H38" s="26">
        <f t="shared" si="3"/>
        <v>1479.8997265268915</v>
      </c>
      <c r="I38" s="28">
        <v>71.31</v>
      </c>
    </row>
    <row r="39" spans="1:9" ht="38.25">
      <c r="A39" s="59" t="s">
        <v>161</v>
      </c>
      <c r="B39" s="28">
        <v>13501.3</v>
      </c>
      <c r="C39" s="28">
        <v>9000.88</v>
      </c>
      <c r="D39" s="28">
        <v>10376.07</v>
      </c>
      <c r="E39" s="26">
        <f aca="true" t="shared" si="4" ref="E39:E44">$D:$D/$B:$B*100</f>
        <v>76.85237717849392</v>
      </c>
      <c r="F39" s="26">
        <f aca="true" t="shared" si="5" ref="F39:F44">$D:$D/$C:$C*100</f>
        <v>115.27839500137765</v>
      </c>
      <c r="G39" s="28">
        <v>9178.449999999999</v>
      </c>
      <c r="H39" s="26">
        <f t="shared" si="3"/>
        <v>113.04817262173898</v>
      </c>
      <c r="I39" s="28">
        <v>1396.84</v>
      </c>
    </row>
    <row r="40" spans="1:9" ht="51">
      <c r="A40" s="59" t="s">
        <v>162</v>
      </c>
      <c r="B40" s="28">
        <v>1025</v>
      </c>
      <c r="C40" s="28">
        <v>1025</v>
      </c>
      <c r="D40" s="28">
        <v>690.92</v>
      </c>
      <c r="E40" s="26">
        <f t="shared" si="4"/>
        <v>67.40682926829268</v>
      </c>
      <c r="F40" s="26">
        <f t="shared" si="5"/>
        <v>67.40682926829268</v>
      </c>
      <c r="G40" s="28">
        <v>978.75</v>
      </c>
      <c r="H40" s="26">
        <f t="shared" si="3"/>
        <v>70.59208173690932</v>
      </c>
      <c r="I40" s="28">
        <v>0</v>
      </c>
    </row>
    <row r="41" spans="1:9" ht="76.5">
      <c r="A41" s="64" t="s">
        <v>163</v>
      </c>
      <c r="B41" s="28">
        <v>2702.58</v>
      </c>
      <c r="C41" s="28">
        <v>1714.8</v>
      </c>
      <c r="D41" s="28">
        <v>1924.58</v>
      </c>
      <c r="E41" s="26">
        <f t="shared" si="4"/>
        <v>71.21269305626475</v>
      </c>
      <c r="F41" s="26">
        <f t="shared" si="5"/>
        <v>112.23349661768137</v>
      </c>
      <c r="G41" s="28">
        <v>1964.63</v>
      </c>
      <c r="H41" s="26">
        <f t="shared" si="3"/>
        <v>97.96144821162254</v>
      </c>
      <c r="I41" s="28">
        <v>313.32</v>
      </c>
    </row>
    <row r="42" spans="1:9" ht="25.5">
      <c r="A42" s="56" t="s">
        <v>13</v>
      </c>
      <c r="B42" s="27">
        <v>643.1</v>
      </c>
      <c r="C42" s="27">
        <v>406.99</v>
      </c>
      <c r="D42" s="27">
        <v>388.58</v>
      </c>
      <c r="E42" s="26">
        <f t="shared" si="4"/>
        <v>60.42295132949774</v>
      </c>
      <c r="F42" s="26">
        <f t="shared" si="5"/>
        <v>95.47654733531536</v>
      </c>
      <c r="G42" s="27">
        <v>365.6</v>
      </c>
      <c r="H42" s="26">
        <f t="shared" si="3"/>
        <v>106.2855579868709</v>
      </c>
      <c r="I42" s="27">
        <v>51.58</v>
      </c>
    </row>
    <row r="43" spans="1:9" ht="25.5">
      <c r="A43" s="56" t="s">
        <v>108</v>
      </c>
      <c r="B43" s="27">
        <v>5045.31</v>
      </c>
      <c r="C43" s="27">
        <v>1194.71</v>
      </c>
      <c r="D43" s="27">
        <v>1500.58</v>
      </c>
      <c r="E43" s="26">
        <f t="shared" si="4"/>
        <v>29.74207729554774</v>
      </c>
      <c r="F43" s="26">
        <f t="shared" si="5"/>
        <v>125.60202894426263</v>
      </c>
      <c r="G43" s="27">
        <v>5462.25</v>
      </c>
      <c r="H43" s="26">
        <f t="shared" si="3"/>
        <v>27.47182937434207</v>
      </c>
      <c r="I43" s="27">
        <v>157.47</v>
      </c>
    </row>
    <row r="44" spans="1:9" ht="25.5">
      <c r="A44" s="63" t="s">
        <v>14</v>
      </c>
      <c r="B44" s="35">
        <f>B45+B46+B47</f>
        <v>8060.18</v>
      </c>
      <c r="C44" s="35">
        <f>C45+C46+C47</f>
        <v>5456.66</v>
      </c>
      <c r="D44" s="35">
        <f>D45+D46+D47</f>
        <v>1717.71</v>
      </c>
      <c r="E44" s="26">
        <f t="shared" si="4"/>
        <v>21.31106253210226</v>
      </c>
      <c r="F44" s="26">
        <f t="shared" si="5"/>
        <v>31.479146584174206</v>
      </c>
      <c r="G44" s="35">
        <f>G45+G46+G47</f>
        <v>5377.26</v>
      </c>
      <c r="H44" s="26">
        <f t="shared" si="3"/>
        <v>31.94396402628848</v>
      </c>
      <c r="I44" s="35">
        <f>I45+I46+I47</f>
        <v>57.52</v>
      </c>
    </row>
    <row r="45" spans="1:9" ht="14.25" customHeight="1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19.51</v>
      </c>
      <c r="H45" s="26">
        <f t="shared" si="3"/>
        <v>0</v>
      </c>
      <c r="I45" s="28">
        <v>0</v>
      </c>
    </row>
    <row r="46" spans="1:9" ht="69" customHeight="1">
      <c r="A46" s="59" t="s">
        <v>106</v>
      </c>
      <c r="B46" s="28">
        <v>5000</v>
      </c>
      <c r="C46" s="28">
        <v>4000</v>
      </c>
      <c r="D46" s="28">
        <v>87.75</v>
      </c>
      <c r="E46" s="26" t="s">
        <v>134</v>
      </c>
      <c r="F46" s="26">
        <f aca="true" t="shared" si="6" ref="F46:F56">$D:$D/$C:$C*100</f>
        <v>2.1937499999999996</v>
      </c>
      <c r="G46" s="28">
        <v>1140.55</v>
      </c>
      <c r="H46" s="26">
        <f t="shared" si="3"/>
        <v>7.693656569199072</v>
      </c>
      <c r="I46" s="28">
        <v>0</v>
      </c>
    </row>
    <row r="47" spans="1:9" ht="12.75">
      <c r="A47" s="64" t="s">
        <v>104</v>
      </c>
      <c r="B47" s="28">
        <v>3060.18</v>
      </c>
      <c r="C47" s="28">
        <v>1456.66</v>
      </c>
      <c r="D47" s="28">
        <v>1629.96</v>
      </c>
      <c r="E47" s="26">
        <f aca="true" t="shared" si="7" ref="E47:E52">$D:$D/$B:$B*100</f>
        <v>53.26353351763622</v>
      </c>
      <c r="F47" s="26">
        <f t="shared" si="6"/>
        <v>111.89707962050169</v>
      </c>
      <c r="G47" s="28">
        <v>4217.2</v>
      </c>
      <c r="H47" s="26">
        <f t="shared" si="3"/>
        <v>38.650289291473015</v>
      </c>
      <c r="I47" s="28">
        <v>57.52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7693.509999999999</v>
      </c>
      <c r="D48" s="35">
        <f>D49+D50+D51+D54+D55+D56+D58+D60+D61+D63+D64+D52+D53+D62+D57</f>
        <v>6998.8899999999985</v>
      </c>
      <c r="E48" s="26">
        <f t="shared" si="7"/>
        <v>67.60220418137648</v>
      </c>
      <c r="F48" s="26">
        <f t="shared" si="6"/>
        <v>90.9713511778109</v>
      </c>
      <c r="G48" s="35">
        <f>G49+G50+G51+G54+G55+G56+G58+G60+G61+G63+G64+G52+G53+G62+G57</f>
        <v>7900.7</v>
      </c>
      <c r="H48" s="26">
        <f t="shared" si="3"/>
        <v>88.58569493842316</v>
      </c>
      <c r="I48" s="35">
        <f>I49+I50+I51+I54+I55+I56+I58+I60+I61+I63+I64+I52+I53+I62+I57</f>
        <v>670.6700000000001</v>
      </c>
    </row>
    <row r="49" spans="1:9" ht="25.5">
      <c r="A49" s="59" t="s">
        <v>16</v>
      </c>
      <c r="B49" s="28">
        <v>214</v>
      </c>
      <c r="C49" s="28">
        <v>117.5</v>
      </c>
      <c r="D49" s="28">
        <v>181.54</v>
      </c>
      <c r="E49" s="26">
        <f t="shared" si="7"/>
        <v>84.83177570093457</v>
      </c>
      <c r="F49" s="26">
        <f t="shared" si="6"/>
        <v>154.50212765957446</v>
      </c>
      <c r="G49" s="28">
        <v>116.58</v>
      </c>
      <c r="H49" s="26">
        <f t="shared" si="3"/>
        <v>155.72139303482587</v>
      </c>
      <c r="I49" s="28">
        <v>25.12</v>
      </c>
    </row>
    <row r="50" spans="1:9" ht="52.5" customHeight="1">
      <c r="A50" s="59" t="s">
        <v>118</v>
      </c>
      <c r="B50" s="28">
        <v>240</v>
      </c>
      <c r="C50" s="28">
        <v>60</v>
      </c>
      <c r="D50" s="28">
        <v>443.63</v>
      </c>
      <c r="E50" s="26">
        <f t="shared" si="7"/>
        <v>184.84583333333333</v>
      </c>
      <c r="F50" s="26">
        <f t="shared" si="6"/>
        <v>739.3833333333333</v>
      </c>
      <c r="G50" s="28">
        <v>34</v>
      </c>
      <c r="H50" s="26">
        <f t="shared" si="3"/>
        <v>1304.7941176470588</v>
      </c>
      <c r="I50" s="28">
        <v>11.5</v>
      </c>
    </row>
    <row r="51" spans="1:9" ht="52.5" customHeight="1">
      <c r="A51" s="59" t="s">
        <v>116</v>
      </c>
      <c r="B51" s="28">
        <v>600</v>
      </c>
      <c r="C51" s="28">
        <v>532.6</v>
      </c>
      <c r="D51" s="28">
        <v>199.92</v>
      </c>
      <c r="E51" s="26">
        <f t="shared" si="7"/>
        <v>33.32</v>
      </c>
      <c r="F51" s="26">
        <f t="shared" si="6"/>
        <v>37.53661284265865</v>
      </c>
      <c r="G51" s="28">
        <v>473.8</v>
      </c>
      <c r="H51" s="26">
        <f t="shared" si="3"/>
        <v>42.19501899535668</v>
      </c>
      <c r="I51" s="28">
        <v>6.37</v>
      </c>
    </row>
    <row r="52" spans="1:9" ht="37.5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134</v>
      </c>
      <c r="I52" s="28">
        <v>0</v>
      </c>
    </row>
    <row r="53" spans="1:9" ht="52.5" customHeight="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 t="shared" si="6"/>
        <v>100</v>
      </c>
      <c r="G53" s="28">
        <v>10.6</v>
      </c>
      <c r="H53" s="26">
        <f>$D:$D/$G:$G*100</f>
        <v>88.67924528301887</v>
      </c>
      <c r="I53" s="28">
        <v>0</v>
      </c>
    </row>
    <row r="54" spans="1:9" ht="42" customHeight="1">
      <c r="A54" s="59" t="s">
        <v>17</v>
      </c>
      <c r="B54" s="28">
        <v>1800</v>
      </c>
      <c r="C54" s="28">
        <v>1359.6</v>
      </c>
      <c r="D54" s="28">
        <v>1046.53</v>
      </c>
      <c r="E54" s="26">
        <f>$D:$D/$B:$B*100</f>
        <v>58.14055555555555</v>
      </c>
      <c r="F54" s="26">
        <f t="shared" si="6"/>
        <v>76.97337452191822</v>
      </c>
      <c r="G54" s="28">
        <v>1344.6</v>
      </c>
      <c r="H54" s="26">
        <f>$D:$D/$G:$G*100</f>
        <v>77.83206901680798</v>
      </c>
      <c r="I54" s="28">
        <v>159.22</v>
      </c>
    </row>
    <row r="55" spans="1:9" ht="52.5" customHeight="1">
      <c r="A55" s="59" t="s">
        <v>18</v>
      </c>
      <c r="B55" s="28">
        <v>3620</v>
      </c>
      <c r="C55" s="28">
        <v>2613.65</v>
      </c>
      <c r="D55" s="28">
        <v>2938.36</v>
      </c>
      <c r="E55" s="26">
        <f>$D:$D/$B:$B*100</f>
        <v>81.17016574585637</v>
      </c>
      <c r="F55" s="26">
        <f t="shared" si="6"/>
        <v>112.42362213762362</v>
      </c>
      <c r="G55" s="28">
        <v>2923.9</v>
      </c>
      <c r="H55" s="26">
        <f>$D:$D/$G:$G*100</f>
        <v>100.49454495707788</v>
      </c>
      <c r="I55" s="28">
        <v>272.1</v>
      </c>
    </row>
    <row r="56" spans="1:9" ht="26.25" customHeight="1">
      <c r="A56" s="59" t="s">
        <v>19</v>
      </c>
      <c r="B56" s="28">
        <v>30</v>
      </c>
      <c r="C56" s="28">
        <v>23</v>
      </c>
      <c r="D56" s="28">
        <v>3.75</v>
      </c>
      <c r="E56" s="26">
        <f>$D:$D/$B:$B*100</f>
        <v>12.5</v>
      </c>
      <c r="F56" s="26">
        <f t="shared" si="6"/>
        <v>16.304347826086957</v>
      </c>
      <c r="G56" s="28">
        <v>25</v>
      </c>
      <c r="H56" s="26">
        <f>$D:$D/$G:$G*100</f>
        <v>15</v>
      </c>
      <c r="I56" s="28">
        <v>3.5</v>
      </c>
    </row>
    <row r="57" spans="1:9" ht="52.5" customHeight="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41.25" customHeight="1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 aca="true" t="shared" si="8" ref="F58:F64">$D:$D/$C:$C*100</f>
        <v>0</v>
      </c>
      <c r="G58" s="28">
        <v>70</v>
      </c>
      <c r="H58" s="26" t="s">
        <v>134</v>
      </c>
      <c r="I58" s="28">
        <v>0</v>
      </c>
    </row>
    <row r="59" spans="1:9" ht="39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 t="e">
        <f t="shared" si="8"/>
        <v>#DIV/0!</v>
      </c>
      <c r="G59" s="28"/>
      <c r="H59" s="26" t="s">
        <v>134</v>
      </c>
      <c r="I59" s="28">
        <v>0</v>
      </c>
    </row>
    <row r="60" spans="1:9" ht="52.5" customHeight="1">
      <c r="A60" s="59" t="s">
        <v>107</v>
      </c>
      <c r="B60" s="28">
        <v>14.38</v>
      </c>
      <c r="C60" s="28">
        <v>14.38</v>
      </c>
      <c r="D60" s="28">
        <v>6.53</v>
      </c>
      <c r="E60" s="26">
        <f>$D:$D/$B:$B*100</f>
        <v>45.41029207232267</v>
      </c>
      <c r="F60" s="26">
        <f t="shared" si="8"/>
        <v>45.41029207232267</v>
      </c>
      <c r="G60" s="28">
        <v>1.15</v>
      </c>
      <c r="H60" s="26">
        <f>$D:$D/$G:$G*100</f>
        <v>567.8260869565217</v>
      </c>
      <c r="I60" s="28">
        <v>0.85</v>
      </c>
    </row>
    <row r="61" spans="1:9" ht="52.5" customHeight="1">
      <c r="A61" s="59" t="s">
        <v>164</v>
      </c>
      <c r="B61" s="28">
        <v>1501.78</v>
      </c>
      <c r="C61" s="28">
        <v>1317.5</v>
      </c>
      <c r="D61" s="28">
        <v>280.21</v>
      </c>
      <c r="E61" s="26">
        <f>$D:$D/$B:$B*100</f>
        <v>18.658525216742795</v>
      </c>
      <c r="F61" s="26">
        <f t="shared" si="8"/>
        <v>21.268311195445918</v>
      </c>
      <c r="G61" s="28">
        <v>1253.5</v>
      </c>
      <c r="H61" s="26">
        <f>$D:$D/$G:$G*100</f>
        <v>22.35420821699242</v>
      </c>
      <c r="I61" s="28">
        <v>31.44</v>
      </c>
    </row>
    <row r="62" spans="1:9" ht="52.5" customHeight="1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 t="shared" si="8"/>
        <v>#DIV/0!</v>
      </c>
      <c r="G62" s="28">
        <v>40.49</v>
      </c>
      <c r="H62" s="26" t="s">
        <v>134</v>
      </c>
      <c r="I62" s="28">
        <v>0</v>
      </c>
    </row>
    <row r="63" spans="1:9" ht="52.5" customHeight="1">
      <c r="A63" s="59" t="s">
        <v>86</v>
      </c>
      <c r="B63" s="28">
        <v>50</v>
      </c>
      <c r="C63" s="28">
        <v>39</v>
      </c>
      <c r="D63" s="28">
        <v>41.29</v>
      </c>
      <c r="E63" s="26">
        <f>$D:$D/$B:$B*100</f>
        <v>82.58</v>
      </c>
      <c r="F63" s="26">
        <f t="shared" si="8"/>
        <v>105.87179487179488</v>
      </c>
      <c r="G63" s="28">
        <v>39.86</v>
      </c>
      <c r="H63" s="26">
        <f aca="true" t="shared" si="9" ref="H63:H71">$D:$D/$G:$G*100</f>
        <v>103.58755644756647</v>
      </c>
      <c r="I63" s="28">
        <v>3</v>
      </c>
    </row>
    <row r="64" spans="1:9" ht="38.25">
      <c r="A64" s="59" t="s">
        <v>21</v>
      </c>
      <c r="B64" s="28">
        <v>2157</v>
      </c>
      <c r="C64" s="28">
        <v>1511.6</v>
      </c>
      <c r="D64" s="28">
        <v>1310.84</v>
      </c>
      <c r="E64" s="26">
        <f>$D:$D/$B:$B*100</f>
        <v>60.77144181733889</v>
      </c>
      <c r="F64" s="26">
        <f t="shared" si="8"/>
        <v>86.71870865308281</v>
      </c>
      <c r="G64" s="28">
        <v>1567.22</v>
      </c>
      <c r="H64" s="26">
        <f t="shared" si="9"/>
        <v>83.64109697426014</v>
      </c>
      <c r="I64" s="28">
        <v>157.57</v>
      </c>
    </row>
    <row r="65" spans="1:9" ht="12.75">
      <c r="A65" s="55" t="s">
        <v>22</v>
      </c>
      <c r="B65" s="27">
        <v>0</v>
      </c>
      <c r="C65" s="27">
        <v>0</v>
      </c>
      <c r="D65" s="27">
        <v>87.74</v>
      </c>
      <c r="E65" s="26" t="s">
        <v>134</v>
      </c>
      <c r="F65" s="26">
        <v>0</v>
      </c>
      <c r="G65" s="27">
        <v>31.94</v>
      </c>
      <c r="H65" s="26">
        <f t="shared" si="9"/>
        <v>274.7025673137132</v>
      </c>
      <c r="I65" s="27">
        <v>9.18</v>
      </c>
    </row>
    <row r="66" spans="1:9" ht="12.75">
      <c r="A66" s="63" t="s">
        <v>23</v>
      </c>
      <c r="B66" s="35">
        <f>B8+B15+B20+B24+B27+B31+B34+B42+B43+B44+B65+B48</f>
        <v>432367.41999999987</v>
      </c>
      <c r="C66" s="35">
        <f>C8+C15+C20+C24+C27+C31+C34+C42+C43+C44+C65+C48</f>
        <v>253593.43000000002</v>
      </c>
      <c r="D66" s="35">
        <f>D8+D15+D20+D24+D27+D31+D34+D42+D43+D44+D65+D48</f>
        <v>258113.9399999999</v>
      </c>
      <c r="E66" s="26">
        <f aca="true" t="shared" si="10" ref="E66:E72">$D:$D/$B:$B*100</f>
        <v>59.69782367043288</v>
      </c>
      <c r="F66" s="26">
        <f aca="true" t="shared" si="11" ref="F66:F72">$D:$D/$C:$C*100</f>
        <v>101.78258167019543</v>
      </c>
      <c r="G66" s="35">
        <f>G8+G15+G20+G24+G27+G31+G34+G42+G43+G44+G65+G48</f>
        <v>248067.19</v>
      </c>
      <c r="H66" s="26">
        <f t="shared" si="9"/>
        <v>104.05001161177336</v>
      </c>
      <c r="I66" s="35">
        <f>I8+I15+I20+I24+I27+I31+I34+I42+I43+I44+I65+I48</f>
        <v>27929.64</v>
      </c>
    </row>
    <row r="67" spans="1:9" ht="12.75">
      <c r="A67" s="63" t="s">
        <v>24</v>
      </c>
      <c r="B67" s="35">
        <f>B68+B74+B73</f>
        <v>2042974.2199999997</v>
      </c>
      <c r="C67" s="35">
        <f>C68+C74+C73</f>
        <v>1004973.26</v>
      </c>
      <c r="D67" s="35">
        <f>D68+D74+D73</f>
        <v>1005749.7199999999</v>
      </c>
      <c r="E67" s="26">
        <f t="shared" si="10"/>
        <v>49.22968239902704</v>
      </c>
      <c r="F67" s="26">
        <f t="shared" si="11"/>
        <v>100.0772617571934</v>
      </c>
      <c r="G67" s="35">
        <f>G68+G74+G73</f>
        <v>944988.2899999999</v>
      </c>
      <c r="H67" s="26">
        <f t="shared" si="9"/>
        <v>106.42986062822007</v>
      </c>
      <c r="I67" s="35">
        <f>I68+I74+I73</f>
        <v>114901.67</v>
      </c>
    </row>
    <row r="68" spans="1:9" ht="29.25" customHeight="1">
      <c r="A68" s="63" t="s">
        <v>25</v>
      </c>
      <c r="B68" s="35">
        <f>B69+B70+B72+B71</f>
        <v>2043002.0999999999</v>
      </c>
      <c r="C68" s="35">
        <f>C69+C70+C72+C71</f>
        <v>1005828.29</v>
      </c>
      <c r="D68" s="35">
        <f>D69+D70+D72+D71</f>
        <v>1005799.3699999999</v>
      </c>
      <c r="E68" s="26">
        <f t="shared" si="10"/>
        <v>49.231440829160185</v>
      </c>
      <c r="F68" s="26">
        <f t="shared" si="11"/>
        <v>99.99712475774565</v>
      </c>
      <c r="G68" s="35">
        <f>G69+G70+G72+G71</f>
        <v>948078.82</v>
      </c>
      <c r="H68" s="26">
        <f t="shared" si="9"/>
        <v>106.08815942117556</v>
      </c>
      <c r="I68" s="35">
        <f>I69+I70+I72+I71</f>
        <v>114901.67</v>
      </c>
    </row>
    <row r="69" spans="1:9" ht="14.25" customHeight="1">
      <c r="A69" s="59" t="s">
        <v>130</v>
      </c>
      <c r="B69" s="28">
        <v>363513.69999999995</v>
      </c>
      <c r="C69" s="28">
        <v>247538.4</v>
      </c>
      <c r="D69" s="28">
        <v>247538.38</v>
      </c>
      <c r="E69" s="26">
        <f t="shared" si="10"/>
        <v>68.09602499163032</v>
      </c>
      <c r="F69" s="26">
        <f t="shared" si="11"/>
        <v>99.99999192044548</v>
      </c>
      <c r="G69" s="28">
        <v>240809.40000000002</v>
      </c>
      <c r="H69" s="26">
        <f t="shared" si="9"/>
        <v>102.7943178297857</v>
      </c>
      <c r="I69" s="28">
        <v>23682.2</v>
      </c>
    </row>
    <row r="70" spans="1:9" ht="14.25" customHeight="1">
      <c r="A70" s="59" t="s">
        <v>131</v>
      </c>
      <c r="B70" s="28">
        <v>664520.27</v>
      </c>
      <c r="C70" s="28">
        <v>116479.71999999999</v>
      </c>
      <c r="D70" s="28">
        <v>116479.71999999999</v>
      </c>
      <c r="E70" s="26">
        <f t="shared" si="10"/>
        <v>17.528392324285306</v>
      </c>
      <c r="F70" s="26">
        <f t="shared" si="11"/>
        <v>100</v>
      </c>
      <c r="G70" s="28">
        <v>82848.87</v>
      </c>
      <c r="H70" s="26">
        <f t="shared" si="9"/>
        <v>140.59300989862624</v>
      </c>
      <c r="I70" s="28">
        <v>46596.14</v>
      </c>
    </row>
    <row r="71" spans="1:9" ht="14.25" customHeight="1">
      <c r="A71" s="59" t="s">
        <v>132</v>
      </c>
      <c r="B71" s="28">
        <v>1013383.5599999999</v>
      </c>
      <c r="C71" s="28">
        <v>640225.6</v>
      </c>
      <c r="D71" s="28">
        <v>640196.69</v>
      </c>
      <c r="E71" s="26">
        <f t="shared" si="10"/>
        <v>63.174173656418894</v>
      </c>
      <c r="F71" s="26">
        <f t="shared" si="11"/>
        <v>99.99548440424749</v>
      </c>
      <c r="G71" s="28">
        <v>624420.5499999999</v>
      </c>
      <c r="H71" s="26">
        <f t="shared" si="9"/>
        <v>102.52652479166484</v>
      </c>
      <c r="I71" s="28">
        <v>44623.33</v>
      </c>
    </row>
    <row r="72" spans="1:9" ht="12.75">
      <c r="A72" s="2" t="s">
        <v>165</v>
      </c>
      <c r="B72" s="28">
        <v>1584.57</v>
      </c>
      <c r="C72" s="28">
        <v>1584.57</v>
      </c>
      <c r="D72" s="28">
        <v>1584.58</v>
      </c>
      <c r="E72" s="26">
        <f t="shared" si="10"/>
        <v>100.00063108603597</v>
      </c>
      <c r="F72" s="26">
        <f t="shared" si="11"/>
        <v>100.00063108603597</v>
      </c>
      <c r="G72" s="28"/>
      <c r="H72" s="26">
        <v>0</v>
      </c>
      <c r="I72" s="28"/>
    </row>
    <row r="73" spans="1:9" ht="12.75">
      <c r="A73" s="63" t="s">
        <v>139</v>
      </c>
      <c r="B73" s="28">
        <v>827.15</v>
      </c>
      <c r="C73" s="28">
        <v>0</v>
      </c>
      <c r="D73" s="28">
        <v>827.16</v>
      </c>
      <c r="E73" s="26" t="s">
        <v>134</v>
      </c>
      <c r="F73" s="26">
        <v>0</v>
      </c>
      <c r="G73" s="27">
        <v>-3090.5299999999997</v>
      </c>
      <c r="H73" s="26" t="s">
        <v>134</v>
      </c>
      <c r="I73" s="28"/>
    </row>
    <row r="74" spans="1:9" ht="25.5">
      <c r="A74" s="63" t="s">
        <v>27</v>
      </c>
      <c r="B74" s="27">
        <v>-855.03</v>
      </c>
      <c r="C74" s="27">
        <v>-855.03</v>
      </c>
      <c r="D74" s="27">
        <v>-876.81</v>
      </c>
      <c r="E74" s="26" t="s">
        <v>134</v>
      </c>
      <c r="F74" s="26">
        <f>$D:$D/$C:$C*100</f>
        <v>102.5472790428406</v>
      </c>
      <c r="G74" s="27"/>
      <c r="H74" s="26">
        <v>0</v>
      </c>
      <c r="I74" s="27"/>
    </row>
    <row r="75" spans="1:9" ht="12.75">
      <c r="A75" s="55" t="s">
        <v>26</v>
      </c>
      <c r="B75" s="35">
        <v>2475341.6</v>
      </c>
      <c r="C75" s="35">
        <f>C67+C66</f>
        <v>1258566.69</v>
      </c>
      <c r="D75" s="35">
        <f>D67+D66</f>
        <v>1263863.6599999997</v>
      </c>
      <c r="E75" s="26">
        <f>$D:$D/$B:$B*100</f>
        <v>51.058151327477376</v>
      </c>
      <c r="F75" s="26">
        <f>$D:$D/$C:$C*100</f>
        <v>100.42087320775983</v>
      </c>
      <c r="G75" s="35">
        <f>G67+G66</f>
        <v>1193055.48</v>
      </c>
      <c r="H75" s="26">
        <f>$D:$D/$G:$G*100</f>
        <v>105.93502826876077</v>
      </c>
      <c r="I75" s="35">
        <f>I67+I66</f>
        <v>142831.31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102054.9</v>
      </c>
      <c r="C77" s="35">
        <f>C78+C79+C80+C81+C82+C83+C84+C85</f>
        <v>66608.40000000001</v>
      </c>
      <c r="D77" s="35">
        <f>D78+D79+D80+D81+D82+D83+D84+D85</f>
        <v>64042.9</v>
      </c>
      <c r="E77" s="26">
        <f>$D:$D/$B:$B*100</f>
        <v>62.75338077838497</v>
      </c>
      <c r="F77" s="26">
        <f>$D:$D/$C:$C*100</f>
        <v>96.14838368734273</v>
      </c>
      <c r="G77" s="35">
        <f>G78+G79+G80+G81+G82+G83+G84+G85</f>
        <v>46872</v>
      </c>
      <c r="H77" s="26">
        <f>$D:$D/$G:$G*100</f>
        <v>136.63359788359787</v>
      </c>
      <c r="I77" s="35">
        <f>I78+I79+I80+I81+I82+I83+I84+I85</f>
        <v>7958.0999999999985</v>
      </c>
    </row>
    <row r="78" spans="1:9" ht="14.25" customHeight="1">
      <c r="A78" s="8" t="s">
        <v>30</v>
      </c>
      <c r="B78" s="36">
        <v>1914.8</v>
      </c>
      <c r="C78" s="36">
        <v>776.3</v>
      </c>
      <c r="D78" s="36">
        <v>776.3</v>
      </c>
      <c r="E78" s="29">
        <f>$D:$D/$B:$B*100</f>
        <v>40.54209316899937</v>
      </c>
      <c r="F78" s="29">
        <f>$D:$D/$C:$C*100</f>
        <v>100</v>
      </c>
      <c r="G78" s="36">
        <v>815.3</v>
      </c>
      <c r="H78" s="29">
        <f>$D:$D/$G:$G*100</f>
        <v>95.2164847295474</v>
      </c>
      <c r="I78" s="36">
        <f>D78-июль!D78</f>
        <v>171.79999999999995</v>
      </c>
    </row>
    <row r="79" spans="1:9" ht="12.75">
      <c r="A79" s="8" t="s">
        <v>31</v>
      </c>
      <c r="B79" s="36">
        <v>5111.8</v>
      </c>
      <c r="C79" s="36">
        <v>2635.8</v>
      </c>
      <c r="D79" s="36">
        <v>2635.8</v>
      </c>
      <c r="E79" s="29">
        <f>$D:$D/$B:$B*100</f>
        <v>51.56305019758207</v>
      </c>
      <c r="F79" s="29">
        <f>$D:$D/$C:$C*100</f>
        <v>100</v>
      </c>
      <c r="G79" s="36">
        <v>2677.1</v>
      </c>
      <c r="H79" s="29">
        <f>$D:$D/$G:$G*100</f>
        <v>98.4572858690374</v>
      </c>
      <c r="I79" s="36">
        <f>D79-июль!D79</f>
        <v>392</v>
      </c>
    </row>
    <row r="80" spans="1:9" ht="25.5">
      <c r="A80" s="8" t="s">
        <v>32</v>
      </c>
      <c r="B80" s="36">
        <v>42244.4</v>
      </c>
      <c r="C80" s="36">
        <v>26100.2</v>
      </c>
      <c r="D80" s="36">
        <v>25405.7</v>
      </c>
      <c r="E80" s="29">
        <f>$D:$D/$B:$B*100</f>
        <v>60.13980551268334</v>
      </c>
      <c r="F80" s="29">
        <f>$D:$D/$C:$C*100</f>
        <v>97.33910084980192</v>
      </c>
      <c r="G80" s="36">
        <v>17617.2</v>
      </c>
      <c r="H80" s="29">
        <f>$D:$D/$G:$G*100</f>
        <v>144.2096360375088</v>
      </c>
      <c r="I80" s="36">
        <f>D80-июль!D80</f>
        <v>3796.7999999999993</v>
      </c>
    </row>
    <row r="81" spans="1:9" ht="12.75">
      <c r="A81" s="8" t="s">
        <v>78</v>
      </c>
      <c r="B81" s="46">
        <v>28.7</v>
      </c>
      <c r="C81" s="46">
        <v>28.7</v>
      </c>
      <c r="D81" s="46">
        <v>0</v>
      </c>
      <c r="E81" s="29">
        <v>0</v>
      </c>
      <c r="F81" s="29">
        <v>0</v>
      </c>
      <c r="G81" s="46">
        <v>133</v>
      </c>
      <c r="H81" s="29">
        <v>0</v>
      </c>
      <c r="I81" s="36">
        <f>D81-июль!D81</f>
        <v>0</v>
      </c>
    </row>
    <row r="82" spans="1:9" ht="25.5">
      <c r="A82" s="1" t="s">
        <v>33</v>
      </c>
      <c r="B82" s="28">
        <v>11810.4</v>
      </c>
      <c r="C82" s="28">
        <v>8140.4</v>
      </c>
      <c r="D82" s="28">
        <v>7665.2</v>
      </c>
      <c r="E82" s="29">
        <f>$D:$D/$B:$B*100</f>
        <v>64.90212016527806</v>
      </c>
      <c r="F82" s="29">
        <v>0</v>
      </c>
      <c r="G82" s="28">
        <v>6588.1</v>
      </c>
      <c r="H82" s="29">
        <f>$D:$D/$G:$G*100</f>
        <v>116.34917502770146</v>
      </c>
      <c r="I82" s="36">
        <f>D82-июль!D82</f>
        <v>776.1999999999998</v>
      </c>
    </row>
    <row r="83" spans="1:9" ht="12.75">
      <c r="A83" s="8" t="s">
        <v>34</v>
      </c>
      <c r="B83" s="36">
        <v>1198.3</v>
      </c>
      <c r="C83" s="36">
        <v>1198.3</v>
      </c>
      <c r="D83" s="36">
        <v>1198.3</v>
      </c>
      <c r="E83" s="29">
        <v>0</v>
      </c>
      <c r="F83" s="29">
        <v>0</v>
      </c>
      <c r="G83" s="36">
        <v>0</v>
      </c>
      <c r="H83" s="29">
        <v>0</v>
      </c>
      <c r="I83" s="36">
        <f>D83-июль!D83</f>
        <v>0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D84-июль!D84</f>
        <v>0</v>
      </c>
    </row>
    <row r="85" spans="1:9" ht="12.75">
      <c r="A85" s="1" t="s">
        <v>36</v>
      </c>
      <c r="B85" s="36">
        <v>39746.5</v>
      </c>
      <c r="C85" s="36">
        <v>27728.7</v>
      </c>
      <c r="D85" s="36">
        <v>26361.6</v>
      </c>
      <c r="E85" s="29">
        <f>$D:$D/$B:$B*100</f>
        <v>66.32433044419005</v>
      </c>
      <c r="F85" s="29">
        <f>$D:$D/$C:$C*100</f>
        <v>95.06972919754621</v>
      </c>
      <c r="G85" s="36">
        <v>19041.3</v>
      </c>
      <c r="H85" s="29">
        <f>$D:$D/$G:$G*100</f>
        <v>138.4443289061146</v>
      </c>
      <c r="I85" s="36">
        <f>D85-июль!D85</f>
        <v>2821.2999999999993</v>
      </c>
    </row>
    <row r="86" spans="1:9" ht="12.75">
      <c r="A86" s="7" t="s">
        <v>37</v>
      </c>
      <c r="B86" s="27">
        <v>346.8</v>
      </c>
      <c r="C86" s="27">
        <v>226.6</v>
      </c>
      <c r="D86" s="35">
        <v>203.9</v>
      </c>
      <c r="E86" s="26">
        <f>$D:$D/$B:$B*100</f>
        <v>58.79469434832757</v>
      </c>
      <c r="F86" s="26">
        <f>$D:$D/$C:$C*100</f>
        <v>89.98234774933805</v>
      </c>
      <c r="G86" s="35">
        <v>142.6</v>
      </c>
      <c r="H86" s="26">
        <v>0</v>
      </c>
      <c r="I86" s="35">
        <f>D86-июль!D86</f>
        <v>23.900000000000006</v>
      </c>
    </row>
    <row r="87" spans="1:9" ht="25.5">
      <c r="A87" s="9" t="s">
        <v>38</v>
      </c>
      <c r="B87" s="27">
        <v>4021.3</v>
      </c>
      <c r="C87" s="27">
        <v>2743.3</v>
      </c>
      <c r="D87" s="27">
        <v>2096.1</v>
      </c>
      <c r="E87" s="26">
        <f>$D:$D/$B:$B*100</f>
        <v>52.124934722602134</v>
      </c>
      <c r="F87" s="26">
        <f>$D:$D/$C:$C*100</f>
        <v>76.40797579557467</v>
      </c>
      <c r="G87" s="27">
        <v>2067.3</v>
      </c>
      <c r="H87" s="26">
        <f>$D:$D/$G:$G*100</f>
        <v>101.39312146277753</v>
      </c>
      <c r="I87" s="35">
        <f>D87-июль!D87</f>
        <v>286.89999999999986</v>
      </c>
    </row>
    <row r="88" spans="1:9" ht="12.75">
      <c r="A88" s="7" t="s">
        <v>39</v>
      </c>
      <c r="B88" s="35">
        <f>B89+B90+B91+B92+B93</f>
        <v>223454.8</v>
      </c>
      <c r="C88" s="35">
        <f>C89+C90+C91+C92+C93</f>
        <v>107306.5</v>
      </c>
      <c r="D88" s="35">
        <f>D89+D90+D91+D92+D93</f>
        <v>50551.700000000004</v>
      </c>
      <c r="E88" s="26">
        <f>$D:$D/$B:$B*100</f>
        <v>22.622785458177674</v>
      </c>
      <c r="F88" s="26">
        <f>$D:$D/$C:$C*100</f>
        <v>47.10963455149502</v>
      </c>
      <c r="G88" s="35">
        <f>G89+G90+G91+G92+G93</f>
        <v>57678.3</v>
      </c>
      <c r="H88" s="26">
        <f>$D:$D/$G:$G*100</f>
        <v>87.64422668490577</v>
      </c>
      <c r="I88" s="35">
        <f>D88-июль!D88</f>
        <v>15576.780000000006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D89-июль!D89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D90-июль!D90</f>
        <v>0</v>
      </c>
    </row>
    <row r="91" spans="1:9" ht="12.75">
      <c r="A91" s="8" t="s">
        <v>40</v>
      </c>
      <c r="B91" s="36">
        <v>19345.7</v>
      </c>
      <c r="C91" s="36">
        <v>11236.4</v>
      </c>
      <c r="D91" s="36">
        <v>11230.5</v>
      </c>
      <c r="E91" s="29">
        <f>$D:$D/$B:$B*100</f>
        <v>58.05166005882444</v>
      </c>
      <c r="F91" s="29">
        <v>0</v>
      </c>
      <c r="G91" s="36">
        <v>9319.8</v>
      </c>
      <c r="H91" s="29">
        <v>0</v>
      </c>
      <c r="I91" s="36">
        <f>D91-июль!D91</f>
        <v>1642.8799999999992</v>
      </c>
    </row>
    <row r="92" spans="1:9" ht="12.75">
      <c r="A92" s="10" t="s">
        <v>83</v>
      </c>
      <c r="B92" s="28">
        <v>176204</v>
      </c>
      <c r="C92" s="28">
        <v>81522.1</v>
      </c>
      <c r="D92" s="28">
        <v>33077.9</v>
      </c>
      <c r="E92" s="29">
        <f>$D:$D/$B:$B*100</f>
        <v>18.772502326848425</v>
      </c>
      <c r="F92" s="29">
        <f>$D:$D/$C:$C*100</f>
        <v>40.57537771966129</v>
      </c>
      <c r="G92" s="28">
        <v>42193</v>
      </c>
      <c r="H92" s="29">
        <v>0</v>
      </c>
      <c r="I92" s="36">
        <f>D92-июль!D92</f>
        <v>13059.100000000002</v>
      </c>
    </row>
    <row r="93" spans="1:9" ht="12.75">
      <c r="A93" s="8" t="s">
        <v>41</v>
      </c>
      <c r="B93" s="36">
        <v>20365.5</v>
      </c>
      <c r="C93" s="36">
        <v>7031</v>
      </c>
      <c r="D93" s="36">
        <v>6243.3</v>
      </c>
      <c r="E93" s="29">
        <f>$D:$D/$B:$B*100</f>
        <v>30.65625690506003</v>
      </c>
      <c r="F93" s="29">
        <f>$D:$D/$C:$C*100</f>
        <v>88.79675721803441</v>
      </c>
      <c r="G93" s="36">
        <v>6165.5</v>
      </c>
      <c r="H93" s="29">
        <f>$D:$D/$G:$G*100</f>
        <v>101.26186035195848</v>
      </c>
      <c r="I93" s="36">
        <f>D93-июль!D93</f>
        <v>874.8000000000002</v>
      </c>
    </row>
    <row r="94" spans="1:9" ht="12.75">
      <c r="A94" s="7" t="s">
        <v>42</v>
      </c>
      <c r="B94" s="35">
        <f>B96+B97+B98+B95</f>
        <v>445998.60000000003</v>
      </c>
      <c r="C94" s="35">
        <f>C96+C97+C98+C95</f>
        <v>86814.2</v>
      </c>
      <c r="D94" s="35">
        <f>D96+D97+D98+D95</f>
        <v>35349.200000000004</v>
      </c>
      <c r="E94" s="35">
        <f>E96+E97+E98+E95</f>
        <v>37.80015938391858</v>
      </c>
      <c r="F94" s="26">
        <f>$D:$D/$C:$C*100</f>
        <v>40.71822351642935</v>
      </c>
      <c r="G94" s="35">
        <f>G96+G97+G98+G95</f>
        <v>39316</v>
      </c>
      <c r="H94" s="35">
        <f>H96+H97+H98</f>
        <v>183.87148810788287</v>
      </c>
      <c r="I94" s="35">
        <f>D94-июль!D94</f>
        <v>8967.900000000001</v>
      </c>
    </row>
    <row r="95" spans="1:9" ht="12.75">
      <c r="A95" s="8" t="s">
        <v>43</v>
      </c>
      <c r="B95" s="80">
        <v>196936.7</v>
      </c>
      <c r="C95" s="80">
        <v>12</v>
      </c>
      <c r="D95" s="80">
        <v>0</v>
      </c>
      <c r="E95" s="49">
        <f>$D:$D/$B:$B*100</f>
        <v>0</v>
      </c>
      <c r="F95" s="29">
        <v>0</v>
      </c>
      <c r="G95" s="50">
        <v>123</v>
      </c>
      <c r="H95" s="29">
        <v>0</v>
      </c>
      <c r="I95" s="36">
        <f>D95-июль!D95</f>
        <v>0</v>
      </c>
    </row>
    <row r="96" spans="1:9" ht="12.75">
      <c r="A96" s="8" t="s">
        <v>44</v>
      </c>
      <c r="B96" s="36">
        <v>29369.6</v>
      </c>
      <c r="C96" s="36">
        <v>13053.9</v>
      </c>
      <c r="D96" s="36">
        <v>1558.4</v>
      </c>
      <c r="E96" s="29">
        <f>$D:$D/$B:$B*100</f>
        <v>5.306166920897799</v>
      </c>
      <c r="F96" s="29">
        <v>0</v>
      </c>
      <c r="G96" s="36">
        <v>1665.5</v>
      </c>
      <c r="H96" s="29">
        <v>0</v>
      </c>
      <c r="I96" s="36">
        <f>D96-июль!D96</f>
        <v>0</v>
      </c>
    </row>
    <row r="97" spans="1:9" ht="12.75">
      <c r="A97" s="8" t="s">
        <v>45</v>
      </c>
      <c r="B97" s="36">
        <v>167667.5</v>
      </c>
      <c r="C97" s="36">
        <v>63881.4</v>
      </c>
      <c r="D97" s="36">
        <v>24482.4</v>
      </c>
      <c r="E97" s="29">
        <f>$D:$D/$B:$B*100</f>
        <v>14.601756452502723</v>
      </c>
      <c r="F97" s="29">
        <f>$D:$D/$C:$C*100</f>
        <v>38.32477059050052</v>
      </c>
      <c r="G97" s="36">
        <v>27817</v>
      </c>
      <c r="H97" s="29">
        <f>$D:$D/$G:$G*100</f>
        <v>88.01236653844772</v>
      </c>
      <c r="I97" s="36">
        <f>D97-июль!D97</f>
        <v>7111.200000000001</v>
      </c>
    </row>
    <row r="98" spans="1:9" ht="12.75">
      <c r="A98" s="8" t="s">
        <v>46</v>
      </c>
      <c r="B98" s="36">
        <v>52024.8</v>
      </c>
      <c r="C98" s="36">
        <v>9866.9</v>
      </c>
      <c r="D98" s="36">
        <v>9308.4</v>
      </c>
      <c r="E98" s="29">
        <f>$D:$D/$B:$B*100</f>
        <v>17.892236010518058</v>
      </c>
      <c r="F98" s="29">
        <f>$D:$D/$C:$C*100</f>
        <v>94.33966088639795</v>
      </c>
      <c r="G98" s="36">
        <v>9710.5</v>
      </c>
      <c r="H98" s="29">
        <f>$D:$D/$G:$G*100</f>
        <v>95.85912156943515</v>
      </c>
      <c r="I98" s="36">
        <f>D98-июль!D98</f>
        <v>1856.6999999999998</v>
      </c>
    </row>
    <row r="99" spans="1:9" ht="12.75">
      <c r="A99" s="11" t="s">
        <v>47</v>
      </c>
      <c r="B99" s="35">
        <f>B100+B101+B102+B103+B104</f>
        <v>1346430.7</v>
      </c>
      <c r="C99" s="35">
        <f>C100+C101+C102+C103+C104</f>
        <v>877332</v>
      </c>
      <c r="D99" s="35">
        <f>D100+D101+D102+D103+D104</f>
        <v>819938.5999999999</v>
      </c>
      <c r="E99" s="35">
        <f>E100+E101+E103+E104+E102</f>
        <v>294.105467004882</v>
      </c>
      <c r="F99" s="35">
        <f>F100+F101+F103+F104+F102</f>
        <v>466.03472768492196</v>
      </c>
      <c r="G99" s="35">
        <f>G100+G101+G102+G103+G104</f>
        <v>752526.5</v>
      </c>
      <c r="H99" s="35">
        <f>H100+H101+H103+H104+H102</f>
        <v>458.82214656019164</v>
      </c>
      <c r="I99" s="35">
        <f>D99-июль!D99</f>
        <v>65506.29999999993</v>
      </c>
    </row>
    <row r="100" spans="1:9" ht="12.75">
      <c r="A100" s="8" t="s">
        <v>48</v>
      </c>
      <c r="B100" s="36">
        <v>536421.2</v>
      </c>
      <c r="C100" s="36">
        <v>339385.3</v>
      </c>
      <c r="D100" s="36">
        <v>329724.6</v>
      </c>
      <c r="E100" s="29">
        <f aca="true" t="shared" si="12" ref="E100:E117">$D:$D/$B:$B*100</f>
        <v>61.46748115100596</v>
      </c>
      <c r="F100" s="29">
        <f aca="true" t="shared" si="13" ref="F100:F107">$D:$D/$C:$C*100</f>
        <v>97.15347129059508</v>
      </c>
      <c r="G100" s="36">
        <v>291362.9</v>
      </c>
      <c r="H100" s="29">
        <f>$D:$D/$G:$G*100</f>
        <v>113.16629536567626</v>
      </c>
      <c r="I100" s="36">
        <f>D100-июль!D100</f>
        <v>38540.5</v>
      </c>
    </row>
    <row r="101" spans="1:9" ht="12.75">
      <c r="A101" s="8" t="s">
        <v>49</v>
      </c>
      <c r="B101" s="36">
        <v>515801.5</v>
      </c>
      <c r="C101" s="36">
        <v>354422.9</v>
      </c>
      <c r="D101" s="36">
        <v>317535.5</v>
      </c>
      <c r="E101" s="29">
        <f t="shared" si="12"/>
        <v>61.56156971237966</v>
      </c>
      <c r="F101" s="29">
        <f t="shared" si="13"/>
        <v>89.59226393102703</v>
      </c>
      <c r="G101" s="36">
        <v>326746</v>
      </c>
      <c r="H101" s="29">
        <f>$D:$D/$G:$G*100</f>
        <v>97.1811437630453</v>
      </c>
      <c r="I101" s="36">
        <f>D101-июль!D101</f>
        <v>10363.400000000023</v>
      </c>
    </row>
    <row r="102" spans="1:9" ht="12.75">
      <c r="A102" s="8" t="s">
        <v>123</v>
      </c>
      <c r="B102" s="36">
        <v>111874.5</v>
      </c>
      <c r="C102" s="36">
        <v>69466.3</v>
      </c>
      <c r="D102" s="36">
        <v>67335.7</v>
      </c>
      <c r="E102" s="29">
        <f t="shared" si="12"/>
        <v>60.18860419487908</v>
      </c>
      <c r="F102" s="29">
        <f t="shared" si="13"/>
        <v>96.93290127731001</v>
      </c>
      <c r="G102" s="36">
        <v>55495</v>
      </c>
      <c r="H102" s="29">
        <v>0</v>
      </c>
      <c r="I102" s="36">
        <f>D102-июль!D102</f>
        <v>2931.699999999997</v>
      </c>
    </row>
    <row r="103" spans="1:9" ht="12.75">
      <c r="A103" s="8" t="s">
        <v>50</v>
      </c>
      <c r="B103" s="36">
        <v>51079.3</v>
      </c>
      <c r="C103" s="36">
        <v>28847.2</v>
      </c>
      <c r="D103" s="36">
        <v>25612.7</v>
      </c>
      <c r="E103" s="29">
        <f t="shared" si="12"/>
        <v>50.14301292304319</v>
      </c>
      <c r="F103" s="29">
        <f t="shared" si="13"/>
        <v>88.78747330763471</v>
      </c>
      <c r="G103" s="36">
        <v>26900.5</v>
      </c>
      <c r="H103" s="29">
        <f>$D:$D/$G:$G*100</f>
        <v>95.21272838794819</v>
      </c>
      <c r="I103" s="36">
        <f>D103-июль!D103</f>
        <v>4091.2000000000007</v>
      </c>
    </row>
    <row r="104" spans="1:9" ht="12.75">
      <c r="A104" s="8" t="s">
        <v>51</v>
      </c>
      <c r="B104" s="36">
        <v>131254.2</v>
      </c>
      <c r="C104" s="36">
        <v>85210.3</v>
      </c>
      <c r="D104" s="28">
        <v>79730.1</v>
      </c>
      <c r="E104" s="29">
        <f t="shared" si="12"/>
        <v>60.7447990235741</v>
      </c>
      <c r="F104" s="29">
        <f t="shared" si="13"/>
        <v>93.56861787835508</v>
      </c>
      <c r="G104" s="28">
        <v>52022.1</v>
      </c>
      <c r="H104" s="29">
        <f>$D:$D/$G:$G*100</f>
        <v>153.2619790435219</v>
      </c>
      <c r="I104" s="36">
        <f>D104-июль!D104</f>
        <v>9579.5</v>
      </c>
    </row>
    <row r="105" spans="1:9" ht="25.5">
      <c r="A105" s="11" t="s">
        <v>52</v>
      </c>
      <c r="B105" s="35">
        <f>B106+B107</f>
        <v>123364.1</v>
      </c>
      <c r="C105" s="35">
        <f>C106+C107</f>
        <v>70300.7</v>
      </c>
      <c r="D105" s="35">
        <f>D106+D107</f>
        <v>66781</v>
      </c>
      <c r="E105" s="26">
        <f t="shared" si="12"/>
        <v>54.13325270479823</v>
      </c>
      <c r="F105" s="26">
        <f t="shared" si="13"/>
        <v>94.99336421970193</v>
      </c>
      <c r="G105" s="35">
        <f>G106+G107</f>
        <v>63263.9</v>
      </c>
      <c r="H105" s="26">
        <f>$D:$D/$G:$G*100</f>
        <v>105.55941065915948</v>
      </c>
      <c r="I105" s="35">
        <f>D105-июль!D105</f>
        <v>7770.5</v>
      </c>
    </row>
    <row r="106" spans="1:9" ht="12.75">
      <c r="A106" s="8" t="s">
        <v>53</v>
      </c>
      <c r="B106" s="36">
        <v>120539.6</v>
      </c>
      <c r="C106" s="36">
        <v>68464.5</v>
      </c>
      <c r="D106" s="36">
        <v>65233.2</v>
      </c>
      <c r="E106" s="29">
        <f t="shared" si="12"/>
        <v>54.117650962837104</v>
      </c>
      <c r="F106" s="29">
        <f t="shared" si="13"/>
        <v>95.28032776110247</v>
      </c>
      <c r="G106" s="36">
        <v>61790.5</v>
      </c>
      <c r="H106" s="29">
        <f>$D:$D/$G:$G*100</f>
        <v>105.57156844498749</v>
      </c>
      <c r="I106" s="36">
        <f>D106-июль!D106</f>
        <v>7528.5999999999985</v>
      </c>
    </row>
    <row r="107" spans="1:9" ht="25.5">
      <c r="A107" s="8" t="s">
        <v>54</v>
      </c>
      <c r="B107" s="36">
        <v>2824.5</v>
      </c>
      <c r="C107" s="36">
        <v>1836.2</v>
      </c>
      <c r="D107" s="36">
        <v>1547.8</v>
      </c>
      <c r="E107" s="29">
        <f t="shared" si="12"/>
        <v>54.799079483094346</v>
      </c>
      <c r="F107" s="29">
        <f t="shared" si="13"/>
        <v>84.2936499292016</v>
      </c>
      <c r="G107" s="36">
        <v>1473.4</v>
      </c>
      <c r="H107" s="29">
        <v>0</v>
      </c>
      <c r="I107" s="36">
        <f>D107-июль!D107</f>
        <v>241.89999999999986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2"/>
        <v>100</v>
      </c>
      <c r="F108" s="26">
        <v>0</v>
      </c>
      <c r="G108" s="35">
        <f>G109</f>
        <v>44.8</v>
      </c>
      <c r="H108" s="26">
        <v>0</v>
      </c>
      <c r="I108" s="35">
        <f>D108-июль!D108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2"/>
        <v>100</v>
      </c>
      <c r="F109" s="29">
        <v>0</v>
      </c>
      <c r="G109" s="36">
        <v>44.8</v>
      </c>
      <c r="H109" s="29">
        <v>0</v>
      </c>
      <c r="I109" s="36">
        <f>D109-июль!D109</f>
        <v>0</v>
      </c>
    </row>
    <row r="110" spans="1:9" ht="12.75">
      <c r="A110" s="11" t="s">
        <v>55</v>
      </c>
      <c r="B110" s="35">
        <f>B111+B112+B113+B114+B115</f>
        <v>174197.4</v>
      </c>
      <c r="C110" s="35">
        <f>C111+C112+C113+C114+C115</f>
        <v>109468.7</v>
      </c>
      <c r="D110" s="35">
        <f>D111+D112+D113+D114+D115</f>
        <v>107073.70000000001</v>
      </c>
      <c r="E110" s="26">
        <f t="shared" si="12"/>
        <v>61.46687608425844</v>
      </c>
      <c r="F110" s="26">
        <f>$D:$D/$C:$C*100</f>
        <v>97.81216000555412</v>
      </c>
      <c r="G110" s="35">
        <f>G111+G112+G113+G114+G115</f>
        <v>123422.09999999999</v>
      </c>
      <c r="H110" s="26">
        <v>0</v>
      </c>
      <c r="I110" s="35">
        <f>D110-июль!D110</f>
        <v>7813.900000000023</v>
      </c>
    </row>
    <row r="111" spans="1:9" ht="12.75">
      <c r="A111" s="8" t="s">
        <v>56</v>
      </c>
      <c r="B111" s="36">
        <v>1730</v>
      </c>
      <c r="C111" s="36">
        <v>950.9</v>
      </c>
      <c r="D111" s="36">
        <v>902.9</v>
      </c>
      <c r="E111" s="29">
        <f t="shared" si="12"/>
        <v>52.190751445086704</v>
      </c>
      <c r="F111" s="29">
        <v>0</v>
      </c>
      <c r="G111" s="36">
        <v>643.2</v>
      </c>
      <c r="H111" s="29">
        <v>0</v>
      </c>
      <c r="I111" s="36">
        <f>D111-июль!D111</f>
        <v>125.89999999999998</v>
      </c>
    </row>
    <row r="112" spans="1:9" ht="12.75">
      <c r="A112" s="8" t="s">
        <v>57</v>
      </c>
      <c r="B112" s="36">
        <v>65123.3</v>
      </c>
      <c r="C112" s="36">
        <v>39295.8</v>
      </c>
      <c r="D112" s="36">
        <v>39295.8</v>
      </c>
      <c r="E112" s="29">
        <f t="shared" si="12"/>
        <v>60.34061541721627</v>
      </c>
      <c r="F112" s="29">
        <f>$D:$D/$C:$C*100</f>
        <v>100</v>
      </c>
      <c r="G112" s="36">
        <v>37237.1</v>
      </c>
      <c r="H112" s="29">
        <f>$D:$D/$G:$G*100</f>
        <v>105.52862602082334</v>
      </c>
      <c r="I112" s="36">
        <f>D112-июль!D112</f>
        <v>4908.800000000003</v>
      </c>
    </row>
    <row r="113" spans="1:9" ht="12.75">
      <c r="A113" s="8" t="s">
        <v>58</v>
      </c>
      <c r="B113" s="36">
        <v>34783</v>
      </c>
      <c r="C113" s="36">
        <v>21028.6</v>
      </c>
      <c r="D113" s="36">
        <v>20830.4</v>
      </c>
      <c r="E113" s="29">
        <f t="shared" si="12"/>
        <v>59.88672627432942</v>
      </c>
      <c r="F113" s="29">
        <f>$D:$D/$C:$C*100</f>
        <v>99.0574741066928</v>
      </c>
      <c r="G113" s="36">
        <v>18755.2</v>
      </c>
      <c r="H113" s="29">
        <v>0</v>
      </c>
      <c r="I113" s="36">
        <f>D113-июль!D113</f>
        <v>400.40000000000146</v>
      </c>
    </row>
    <row r="114" spans="1:9" ht="12.75">
      <c r="A114" s="8" t="s">
        <v>59</v>
      </c>
      <c r="B114" s="28">
        <v>40426.2</v>
      </c>
      <c r="C114" s="28">
        <v>26406.1</v>
      </c>
      <c r="D114" s="28">
        <v>24712</v>
      </c>
      <c r="E114" s="29">
        <f t="shared" si="12"/>
        <v>61.12867397875635</v>
      </c>
      <c r="F114" s="29">
        <v>0</v>
      </c>
      <c r="G114" s="28">
        <v>48789.4</v>
      </c>
      <c r="H114" s="29">
        <v>0</v>
      </c>
      <c r="I114" s="36">
        <f>D114-июль!D114</f>
        <v>266.2999999999993</v>
      </c>
    </row>
    <row r="115" spans="1:9" ht="12.75">
      <c r="A115" s="8" t="s">
        <v>60</v>
      </c>
      <c r="B115" s="36">
        <v>32134.9</v>
      </c>
      <c r="C115" s="36">
        <v>21787.3</v>
      </c>
      <c r="D115" s="36">
        <v>21332.6</v>
      </c>
      <c r="E115" s="29">
        <f t="shared" si="12"/>
        <v>66.38452274629763</v>
      </c>
      <c r="F115" s="29">
        <f>$D:$D/$C:$C*100</f>
        <v>97.91300436492818</v>
      </c>
      <c r="G115" s="36">
        <v>17997.2</v>
      </c>
      <c r="H115" s="29">
        <f>$D:$D/$G:$G*100</f>
        <v>118.53288289289443</v>
      </c>
      <c r="I115" s="36">
        <f>D115-июль!D115</f>
        <v>2112.5</v>
      </c>
    </row>
    <row r="116" spans="1:9" ht="12.75">
      <c r="A116" s="11" t="s">
        <v>67</v>
      </c>
      <c r="B116" s="27">
        <f>B117+B118+B119</f>
        <v>84094.3</v>
      </c>
      <c r="C116" s="27">
        <f>C117+C118+C119</f>
        <v>57153.200000000004</v>
      </c>
      <c r="D116" s="27">
        <f>D117+D118+D119</f>
        <v>50655.200000000004</v>
      </c>
      <c r="E116" s="26">
        <f t="shared" si="12"/>
        <v>60.2361872326662</v>
      </c>
      <c r="F116" s="26">
        <f>$D:$D/$C:$C*100</f>
        <v>88.63055786902571</v>
      </c>
      <c r="G116" s="27">
        <f>G117+G118+G119</f>
        <v>33666.299999999996</v>
      </c>
      <c r="H116" s="26">
        <f>$D:$D/$G:$G*100</f>
        <v>150.46262880090777</v>
      </c>
      <c r="I116" s="35">
        <f>D116-июль!D116</f>
        <v>13716.300000000003</v>
      </c>
    </row>
    <row r="117" spans="1:9" ht="12.75">
      <c r="A117" s="42" t="s">
        <v>68</v>
      </c>
      <c r="B117" s="28">
        <v>59791</v>
      </c>
      <c r="C117" s="28">
        <v>39383.8</v>
      </c>
      <c r="D117" s="28">
        <v>36824</v>
      </c>
      <c r="E117" s="29">
        <f t="shared" si="12"/>
        <v>61.587864394306834</v>
      </c>
      <c r="F117" s="29">
        <f>$D:$D/$C:$C*100</f>
        <v>93.50037324991493</v>
      </c>
      <c r="G117" s="28">
        <v>32091.1</v>
      </c>
      <c r="H117" s="29">
        <v>0</v>
      </c>
      <c r="I117" s="36">
        <f>D117-июль!D117</f>
        <v>3729.0999999999985</v>
      </c>
    </row>
    <row r="118" spans="1:9" ht="24.75" customHeight="1">
      <c r="A118" s="12" t="s">
        <v>69</v>
      </c>
      <c r="B118" s="28">
        <v>21212.7</v>
      </c>
      <c r="C118" s="28">
        <v>15630.9</v>
      </c>
      <c r="D118" s="28">
        <v>11828.3</v>
      </c>
      <c r="E118" s="29">
        <v>0</v>
      </c>
      <c r="F118" s="29">
        <v>0</v>
      </c>
      <c r="G118" s="28">
        <v>0</v>
      </c>
      <c r="H118" s="29">
        <v>0</v>
      </c>
      <c r="I118" s="36">
        <f>D118-июль!D118</f>
        <v>9672.9</v>
      </c>
    </row>
    <row r="119" spans="1:9" ht="25.5">
      <c r="A119" s="12" t="s">
        <v>79</v>
      </c>
      <c r="B119" s="28">
        <v>3090.6</v>
      </c>
      <c r="C119" s="28">
        <v>2138.5</v>
      </c>
      <c r="D119" s="28">
        <v>2002.9</v>
      </c>
      <c r="E119" s="29">
        <f>$D:$D/$B:$B*100</f>
        <v>64.80618650100305</v>
      </c>
      <c r="F119" s="29">
        <f>$D:$D/$C:$C*100</f>
        <v>93.65910685059622</v>
      </c>
      <c r="G119" s="28">
        <v>1575.2</v>
      </c>
      <c r="H119" s="29">
        <v>0</v>
      </c>
      <c r="I119" s="36">
        <f>D119-июль!D119</f>
        <v>314.3000000000002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D120-июль!D120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D121-июль!D121</f>
        <v>0</v>
      </c>
    </row>
    <row r="122" spans="1:9" ht="18" customHeight="1">
      <c r="A122" s="14" t="s">
        <v>61</v>
      </c>
      <c r="B122" s="35">
        <f>B77+B86+B87+B88+B94+B99+B105+B108+B110+B116+B120</f>
        <v>2504105.4</v>
      </c>
      <c r="C122" s="35">
        <f>C77+C86+C87+C88+C94+C99+C105+C108+C110+C116+C120</f>
        <v>1377996.0999999999</v>
      </c>
      <c r="D122" s="35">
        <f>D77+D86+D87+D88+D94+D99+D105+D108+D110+D116+D120</f>
        <v>1196734.7999999998</v>
      </c>
      <c r="E122" s="26">
        <f>$D:$D/$B:$B*100</f>
        <v>47.79091167648134</v>
      </c>
      <c r="F122" s="26">
        <f>$D:$D/$C:$C*100</f>
        <v>86.84602227829237</v>
      </c>
      <c r="G122" s="35">
        <f>G77+G86+G87+G88+G94+G99+G105+G108+G110+G116+G120</f>
        <v>1119004</v>
      </c>
      <c r="H122" s="26">
        <f>$D:$D/$G:$G*100</f>
        <v>106.94642735861532</v>
      </c>
      <c r="I122" s="35">
        <f>D122-июль!D122</f>
        <v>127620.58000000007</v>
      </c>
    </row>
    <row r="123" spans="1:9" ht="21.75" customHeight="1">
      <c r="A123" s="15" t="s">
        <v>62</v>
      </c>
      <c r="B123" s="30">
        <f>B75-B122</f>
        <v>-28763.799999999814</v>
      </c>
      <c r="C123" s="30">
        <f aca="true" t="shared" si="14" ref="C123:I123">C75-C122</f>
        <v>-119429.40999999992</v>
      </c>
      <c r="D123" s="30">
        <f t="shared" si="14"/>
        <v>67128.85999999987</v>
      </c>
      <c r="E123" s="30"/>
      <c r="F123" s="30"/>
      <c r="G123" s="30">
        <f t="shared" si="14"/>
        <v>74051.47999999998</v>
      </c>
      <c r="H123" s="30"/>
      <c r="I123" s="30">
        <f t="shared" si="14"/>
        <v>15210.729999999923</v>
      </c>
    </row>
    <row r="124" spans="1:9" ht="24" customHeight="1">
      <c r="A124" s="1" t="s">
        <v>63</v>
      </c>
      <c r="B124" s="28" t="s">
        <v>152</v>
      </c>
      <c r="C124" s="28"/>
      <c r="D124" s="28" t="s">
        <v>186</v>
      </c>
      <c r="E124" s="28"/>
      <c r="F124" s="28"/>
      <c r="G124" s="28" t="s">
        <v>142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5" ref="C125:H125">C127+C128</f>
        <v>0</v>
      </c>
      <c r="D125" s="27">
        <f t="shared" si="15"/>
        <v>71892.6</v>
      </c>
      <c r="E125" s="27">
        <f t="shared" si="15"/>
        <v>0</v>
      </c>
      <c r="F125" s="27">
        <f t="shared" si="15"/>
        <v>0</v>
      </c>
      <c r="G125" s="27">
        <f>G127+G128</f>
        <v>62580.7</v>
      </c>
      <c r="H125" s="27">
        <f t="shared" si="15"/>
        <v>0</v>
      </c>
      <c r="I125" s="35">
        <f>D125-июль!D125</f>
        <v>18210.700000000004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42258.4</v>
      </c>
      <c r="E127" s="28"/>
      <c r="F127" s="28"/>
      <c r="G127" s="28">
        <v>33804.6</v>
      </c>
      <c r="H127" s="37"/>
      <c r="I127" s="36">
        <f>D127-июль!D127</f>
        <v>17320.4</v>
      </c>
    </row>
    <row r="128" spans="1:9" ht="12.75">
      <c r="A128" s="1" t="s">
        <v>66</v>
      </c>
      <c r="B128" s="28">
        <v>3908.7</v>
      </c>
      <c r="C128" s="28"/>
      <c r="D128" s="28">
        <v>29634.2</v>
      </c>
      <c r="E128" s="28"/>
      <c r="F128" s="28"/>
      <c r="G128" s="28">
        <v>28776.1</v>
      </c>
      <c r="H128" s="37"/>
      <c r="I128" s="36">
        <f>D128-июль!D128</f>
        <v>890.2999999999993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41"/>
      <c r="F129" s="41"/>
      <c r="G129" s="41">
        <f>G130-G131</f>
        <v>-25000</v>
      </c>
      <c r="H129" s="43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38"/>
      <c r="F130" s="38"/>
      <c r="G130" s="28">
        <v>0</v>
      </c>
      <c r="H130" s="39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38"/>
      <c r="F131" s="38"/>
      <c r="G131" s="28">
        <v>25000</v>
      </c>
      <c r="H131" s="39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pane xSplit="1" ySplit="6" topLeftCell="B112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24" sqref="B124:B131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8" t="s">
        <v>115</v>
      </c>
      <c r="B1" s="88"/>
      <c r="C1" s="88"/>
      <c r="D1" s="88"/>
      <c r="E1" s="88"/>
      <c r="F1" s="88"/>
      <c r="G1" s="88"/>
      <c r="H1" s="88"/>
      <c r="I1" s="31"/>
    </row>
    <row r="2" spans="1:9" ht="15">
      <c r="A2" s="89" t="s">
        <v>187</v>
      </c>
      <c r="B2" s="89"/>
      <c r="C2" s="89"/>
      <c r="D2" s="89"/>
      <c r="E2" s="89"/>
      <c r="F2" s="89"/>
      <c r="G2" s="89"/>
      <c r="H2" s="89"/>
      <c r="I2" s="32"/>
    </row>
    <row r="3" spans="1:9" ht="5.25" customHeight="1" hidden="1">
      <c r="A3" s="90" t="s">
        <v>0</v>
      </c>
      <c r="B3" s="90"/>
      <c r="C3" s="90"/>
      <c r="D3" s="90"/>
      <c r="E3" s="90"/>
      <c r="F3" s="90"/>
      <c r="G3" s="90"/>
      <c r="H3" s="90"/>
      <c r="I3" s="33"/>
    </row>
    <row r="4" spans="1:9" ht="45" customHeight="1">
      <c r="A4" s="4" t="s">
        <v>1</v>
      </c>
      <c r="B4" s="18" t="s">
        <v>2</v>
      </c>
      <c r="C4" s="18" t="s">
        <v>188</v>
      </c>
      <c r="D4" s="18" t="s">
        <v>74</v>
      </c>
      <c r="E4" s="18" t="s">
        <v>72</v>
      </c>
      <c r="F4" s="18" t="s">
        <v>75</v>
      </c>
      <c r="G4" s="18" t="s">
        <v>156</v>
      </c>
      <c r="H4" s="19" t="s">
        <v>71</v>
      </c>
      <c r="I4" s="18" t="s">
        <v>77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1" t="s">
        <v>3</v>
      </c>
      <c r="B6" s="92"/>
      <c r="C6" s="92"/>
      <c r="D6" s="92"/>
      <c r="E6" s="92"/>
      <c r="F6" s="92"/>
      <c r="G6" s="92"/>
      <c r="H6" s="92"/>
      <c r="I6" s="93"/>
    </row>
    <row r="7" spans="1:9" ht="12.75">
      <c r="A7" s="54" t="s">
        <v>122</v>
      </c>
      <c r="B7" s="35">
        <f>B8+B15+B20+B24+B27+B31+B34+B42+B43+B44+B48</f>
        <v>432367.41999999987</v>
      </c>
      <c r="C7" s="35">
        <f>C8+C15+C20+C24+C27+C31+C34+C42+C43+C44+C48+C65</f>
        <v>284393.4699999999</v>
      </c>
      <c r="D7" s="35">
        <f>D8+D15+D20+D24+D27+D31+D34+D42+D43+D44+D48+D65</f>
        <v>286887.78</v>
      </c>
      <c r="E7" s="26">
        <f aca="true" t="shared" si="0" ref="E7:E30">$D:$D/$B:$B*100</f>
        <v>66.352774684087</v>
      </c>
      <c r="F7" s="26">
        <f aca="true" t="shared" si="1" ref="F7:F30">$D:$D/$C:$C*100</f>
        <v>100.8770630352378</v>
      </c>
      <c r="G7" s="35">
        <f>G8+G15+G20+G24+G27+G31+G34+G42+G43+G44+G48+G65</f>
        <v>276553.0299999999</v>
      </c>
      <c r="H7" s="26">
        <f aca="true" t="shared" si="2" ref="H7:H27">$D:$D/$G:$G*100</f>
        <v>103.73698671824356</v>
      </c>
      <c r="I7" s="35">
        <f>I8+I15+I20+I24+I27+I31+I34+I42+I43+I44+I48+I65</f>
        <v>28773.83999999999</v>
      </c>
    </row>
    <row r="8" spans="1:9" ht="12.75">
      <c r="A8" s="55" t="s">
        <v>4</v>
      </c>
      <c r="B8" s="26">
        <f>B9+B10</f>
        <v>267895.1</v>
      </c>
      <c r="C8" s="26">
        <f>C9+C10</f>
        <v>174498.08999999997</v>
      </c>
      <c r="D8" s="26">
        <f>D9+D10</f>
        <v>176619.96</v>
      </c>
      <c r="E8" s="26">
        <f t="shared" si="0"/>
        <v>65.92877585293647</v>
      </c>
      <c r="F8" s="26">
        <f t="shared" si="1"/>
        <v>101.21598465633636</v>
      </c>
      <c r="G8" s="26">
        <f>G9+G10</f>
        <v>164910.51</v>
      </c>
      <c r="H8" s="26">
        <f t="shared" si="2"/>
        <v>107.10048740980788</v>
      </c>
      <c r="I8" s="26">
        <f>I9+I10</f>
        <v>18788.479999999996</v>
      </c>
    </row>
    <row r="9" spans="1:9" ht="25.5">
      <c r="A9" s="56" t="s">
        <v>5</v>
      </c>
      <c r="B9" s="27">
        <v>3588.4</v>
      </c>
      <c r="C9" s="27">
        <v>2640.3</v>
      </c>
      <c r="D9" s="27">
        <v>1866.68</v>
      </c>
      <c r="E9" s="26">
        <f t="shared" si="0"/>
        <v>52.0198417121837</v>
      </c>
      <c r="F9" s="26">
        <f t="shared" si="1"/>
        <v>70.69954171874407</v>
      </c>
      <c r="G9" s="27">
        <v>2251.48</v>
      </c>
      <c r="H9" s="26">
        <f t="shared" si="2"/>
        <v>82.90901984472437</v>
      </c>
      <c r="I9" s="27">
        <v>56.85</v>
      </c>
    </row>
    <row r="10" spans="1:9" ht="25.5">
      <c r="A10" s="57" t="s">
        <v>76</v>
      </c>
      <c r="B10" s="47">
        <f>B11+B12+B13+B14</f>
        <v>264306.69999999995</v>
      </c>
      <c r="C10" s="47">
        <f>C11+C12+C13+C14</f>
        <v>171857.78999999998</v>
      </c>
      <c r="D10" s="47">
        <f>D11+D12+D13+D14</f>
        <v>174753.28</v>
      </c>
      <c r="E10" s="48">
        <f t="shared" si="0"/>
        <v>66.11761260686923</v>
      </c>
      <c r="F10" s="26">
        <f t="shared" si="1"/>
        <v>101.6848174295736</v>
      </c>
      <c r="G10" s="47">
        <f>G11+G12+G13+G14</f>
        <v>162659.03</v>
      </c>
      <c r="H10" s="48">
        <f t="shared" si="2"/>
        <v>107.43533881887774</v>
      </c>
      <c r="I10" s="47">
        <f>I11+I12+I13+I14</f>
        <v>18731.629999999997</v>
      </c>
    </row>
    <row r="11" spans="1:9" ht="51">
      <c r="A11" s="59" t="s">
        <v>80</v>
      </c>
      <c r="B11" s="28">
        <v>251403.83</v>
      </c>
      <c r="C11" s="28">
        <v>161105.53999999998</v>
      </c>
      <c r="D11" s="28">
        <v>166101.61</v>
      </c>
      <c r="E11" s="26">
        <f t="shared" si="0"/>
        <v>66.06964181890149</v>
      </c>
      <c r="F11" s="26">
        <f t="shared" si="1"/>
        <v>103.10111619997674</v>
      </c>
      <c r="G11" s="28">
        <v>155266.08</v>
      </c>
      <c r="H11" s="26">
        <f t="shared" si="2"/>
        <v>106.97868459099374</v>
      </c>
      <c r="I11" s="28">
        <v>18349.8</v>
      </c>
    </row>
    <row r="12" spans="1:9" ht="89.25">
      <c r="A12" s="59" t="s">
        <v>81</v>
      </c>
      <c r="B12" s="28">
        <v>5757.46</v>
      </c>
      <c r="C12" s="28">
        <v>5157.46</v>
      </c>
      <c r="D12" s="28">
        <v>1856.7500000000002</v>
      </c>
      <c r="E12" s="26">
        <f t="shared" si="0"/>
        <v>32.249464173437595</v>
      </c>
      <c r="F12" s="26">
        <f t="shared" si="1"/>
        <v>36.00124867667418</v>
      </c>
      <c r="G12" s="28">
        <v>2999.56</v>
      </c>
      <c r="H12" s="26">
        <f t="shared" si="2"/>
        <v>61.90074544266493</v>
      </c>
      <c r="I12" s="28">
        <v>38.64</v>
      </c>
    </row>
    <row r="13" spans="1:9" ht="25.5">
      <c r="A13" s="59" t="s">
        <v>82</v>
      </c>
      <c r="B13" s="28">
        <v>4626.52</v>
      </c>
      <c r="C13" s="28">
        <v>3544.79</v>
      </c>
      <c r="D13" s="28">
        <v>4365.79</v>
      </c>
      <c r="E13" s="26">
        <f t="shared" si="0"/>
        <v>94.36444671156721</v>
      </c>
      <c r="F13" s="26">
        <f t="shared" si="1"/>
        <v>123.16075141263659</v>
      </c>
      <c r="G13" s="28">
        <v>2181.22</v>
      </c>
      <c r="H13" s="26">
        <f t="shared" si="2"/>
        <v>200.1535837742181</v>
      </c>
      <c r="I13" s="28">
        <v>113.89</v>
      </c>
    </row>
    <row r="14" spans="1:9" ht="63.75">
      <c r="A14" s="60" t="s">
        <v>84</v>
      </c>
      <c r="B14" s="28">
        <v>2518.89</v>
      </c>
      <c r="C14" s="28">
        <v>2050</v>
      </c>
      <c r="D14" s="28">
        <v>2429.13</v>
      </c>
      <c r="E14" s="26">
        <f t="shared" si="0"/>
        <v>96.43652561247217</v>
      </c>
      <c r="F14" s="26">
        <f t="shared" si="1"/>
        <v>118.49414634146342</v>
      </c>
      <c r="G14" s="28">
        <v>2212.17</v>
      </c>
      <c r="H14" s="26">
        <f t="shared" si="2"/>
        <v>109.8075645180976</v>
      </c>
      <c r="I14" s="28">
        <v>229.3</v>
      </c>
    </row>
    <row r="15" spans="1:9" ht="38.25">
      <c r="A15" s="61" t="s">
        <v>89</v>
      </c>
      <c r="B15" s="35">
        <f>B16+B17+B18+B19</f>
        <v>20755</v>
      </c>
      <c r="C15" s="35">
        <f>C16+C17+C18+C19</f>
        <v>15857.36</v>
      </c>
      <c r="D15" s="35">
        <f>D16+D17+D18+D19</f>
        <v>17150.18</v>
      </c>
      <c r="E15" s="26">
        <f t="shared" si="0"/>
        <v>82.63155866056373</v>
      </c>
      <c r="F15" s="26">
        <f t="shared" si="1"/>
        <v>108.15280727687333</v>
      </c>
      <c r="G15" s="35">
        <f>G16+G17+G18+G19</f>
        <v>14690.150000000001</v>
      </c>
      <c r="H15" s="26">
        <f t="shared" si="2"/>
        <v>116.74611899810417</v>
      </c>
      <c r="I15" s="35">
        <f>I16+I17+I18+I19</f>
        <v>2202.92</v>
      </c>
    </row>
    <row r="16" spans="1:9" ht="38.25">
      <c r="A16" s="39" t="s">
        <v>90</v>
      </c>
      <c r="B16" s="28">
        <v>7517.8</v>
      </c>
      <c r="C16" s="28">
        <v>5456.47</v>
      </c>
      <c r="D16" s="28">
        <v>7763.549999999999</v>
      </c>
      <c r="E16" s="26">
        <f t="shared" si="0"/>
        <v>103.26890845726142</v>
      </c>
      <c r="F16" s="26">
        <f t="shared" si="1"/>
        <v>142.2815483270319</v>
      </c>
      <c r="G16" s="28">
        <v>6397.27</v>
      </c>
      <c r="H16" s="26">
        <f t="shared" si="2"/>
        <v>121.35723519563813</v>
      </c>
      <c r="I16" s="28">
        <v>1026.73</v>
      </c>
    </row>
    <row r="17" spans="1:9" ht="51">
      <c r="A17" s="39" t="s">
        <v>91</v>
      </c>
      <c r="B17" s="28">
        <v>52.9</v>
      </c>
      <c r="C17" s="28">
        <v>36.24</v>
      </c>
      <c r="D17" s="28">
        <v>59.05</v>
      </c>
      <c r="E17" s="26">
        <f t="shared" si="0"/>
        <v>111.62570888468808</v>
      </c>
      <c r="F17" s="26">
        <f t="shared" si="1"/>
        <v>162.94150110375273</v>
      </c>
      <c r="G17" s="28">
        <v>58.02</v>
      </c>
      <c r="H17" s="26">
        <f t="shared" si="2"/>
        <v>101.7752499138228</v>
      </c>
      <c r="I17" s="28">
        <v>7.33</v>
      </c>
    </row>
    <row r="18" spans="1:9" ht="51">
      <c r="A18" s="39" t="s">
        <v>92</v>
      </c>
      <c r="B18" s="28">
        <v>14571.5</v>
      </c>
      <c r="C18" s="28">
        <v>11425.51</v>
      </c>
      <c r="D18" s="28">
        <v>10640.63</v>
      </c>
      <c r="E18" s="26">
        <f t="shared" si="0"/>
        <v>73.02357341385581</v>
      </c>
      <c r="F18" s="26">
        <f t="shared" si="1"/>
        <v>93.13045982192479</v>
      </c>
      <c r="G18" s="28">
        <v>9667.82</v>
      </c>
      <c r="H18" s="26">
        <f t="shared" si="2"/>
        <v>110.06235118154868</v>
      </c>
      <c r="I18" s="28">
        <v>1310.98</v>
      </c>
    </row>
    <row r="19" spans="1:9" ht="51">
      <c r="A19" s="39" t="s">
        <v>93</v>
      </c>
      <c r="B19" s="28">
        <v>-1387.2</v>
      </c>
      <c r="C19" s="28">
        <v>-1060.86</v>
      </c>
      <c r="D19" s="28">
        <v>-1313.0500000000002</v>
      </c>
      <c r="E19" s="26">
        <f t="shared" si="0"/>
        <v>94.65470011534026</v>
      </c>
      <c r="F19" s="26">
        <f t="shared" si="1"/>
        <v>123.77222253643274</v>
      </c>
      <c r="G19" s="28">
        <v>-1432.96</v>
      </c>
      <c r="H19" s="26">
        <f t="shared" si="2"/>
        <v>91.6320064761054</v>
      </c>
      <c r="I19" s="28">
        <v>-142.12</v>
      </c>
    </row>
    <row r="20" spans="1:9" ht="12.75">
      <c r="A20" s="63" t="s">
        <v>7</v>
      </c>
      <c r="B20" s="35">
        <f>B21+B22+B23</f>
        <v>29971.8</v>
      </c>
      <c r="C20" s="35">
        <f>C21+C22+C23</f>
        <v>23161.180000000004</v>
      </c>
      <c r="D20" s="35">
        <f>D21+D22+D23</f>
        <v>24652.42</v>
      </c>
      <c r="E20" s="26">
        <f t="shared" si="0"/>
        <v>82.25205026057827</v>
      </c>
      <c r="F20" s="26">
        <f t="shared" si="1"/>
        <v>106.43853206097442</v>
      </c>
      <c r="G20" s="35">
        <f>G21+G22+G23</f>
        <v>22638.699999999997</v>
      </c>
      <c r="H20" s="26">
        <f t="shared" si="2"/>
        <v>108.89503372543476</v>
      </c>
      <c r="I20" s="35">
        <f>I21+I22+I23</f>
        <v>316.93</v>
      </c>
    </row>
    <row r="21" spans="1:9" ht="12.75">
      <c r="A21" s="59" t="s">
        <v>96</v>
      </c>
      <c r="B21" s="28">
        <v>27972.7</v>
      </c>
      <c r="C21" s="28">
        <v>21991.090000000004</v>
      </c>
      <c r="D21" s="28">
        <v>23604.269999999997</v>
      </c>
      <c r="E21" s="26">
        <f t="shared" si="0"/>
        <v>84.3832379427084</v>
      </c>
      <c r="F21" s="26">
        <f t="shared" si="1"/>
        <v>107.3356072845866</v>
      </c>
      <c r="G21" s="28">
        <v>21538.67</v>
      </c>
      <c r="H21" s="26">
        <f t="shared" si="2"/>
        <v>109.59019289491876</v>
      </c>
      <c r="I21" s="28">
        <v>298.63</v>
      </c>
    </row>
    <row r="22" spans="1:9" ht="12.75">
      <c r="A22" s="59" t="s">
        <v>94</v>
      </c>
      <c r="B22" s="28">
        <v>622</v>
      </c>
      <c r="C22" s="28">
        <v>607.32</v>
      </c>
      <c r="D22" s="28">
        <v>741.8599999999998</v>
      </c>
      <c r="E22" s="26">
        <f t="shared" si="0"/>
        <v>119.27009646302247</v>
      </c>
      <c r="F22" s="26">
        <f t="shared" si="1"/>
        <v>122.15306592899951</v>
      </c>
      <c r="G22" s="28">
        <v>560.5</v>
      </c>
      <c r="H22" s="26">
        <f t="shared" si="2"/>
        <v>132.35682426404992</v>
      </c>
      <c r="I22" s="28">
        <v>-58.82</v>
      </c>
    </row>
    <row r="23" spans="1:9" ht="38.25">
      <c r="A23" s="59" t="s">
        <v>95</v>
      </c>
      <c r="B23" s="28">
        <v>1377.1</v>
      </c>
      <c r="C23" s="28">
        <v>562.7699999999999</v>
      </c>
      <c r="D23" s="28">
        <v>306.28999999999996</v>
      </c>
      <c r="E23" s="26">
        <f t="shared" si="0"/>
        <v>22.241667271803063</v>
      </c>
      <c r="F23" s="26">
        <f t="shared" si="1"/>
        <v>54.42543134850828</v>
      </c>
      <c r="G23" s="28">
        <v>539.53</v>
      </c>
      <c r="H23" s="26">
        <f t="shared" si="2"/>
        <v>56.76978110577725</v>
      </c>
      <c r="I23" s="28">
        <v>77.12</v>
      </c>
    </row>
    <row r="24" spans="1:9" ht="12.75">
      <c r="A24" s="63" t="s">
        <v>8</v>
      </c>
      <c r="B24" s="35">
        <f>SUM(B25:B26)</f>
        <v>31321.03</v>
      </c>
      <c r="C24" s="35">
        <f>SUM(C25:C26)</f>
        <v>10757.19</v>
      </c>
      <c r="D24" s="35">
        <f>SUM(D25:D26)</f>
        <v>13415.12</v>
      </c>
      <c r="E24" s="26">
        <f t="shared" si="0"/>
        <v>42.831030780277665</v>
      </c>
      <c r="F24" s="26">
        <f t="shared" si="1"/>
        <v>124.70840433235817</v>
      </c>
      <c r="G24" s="35">
        <f>SUM(G25:G26)</f>
        <v>10536.02</v>
      </c>
      <c r="H24" s="26">
        <f t="shared" si="2"/>
        <v>127.32625792282096</v>
      </c>
      <c r="I24" s="35">
        <f>SUM(I25:I26)</f>
        <v>1536.72</v>
      </c>
    </row>
    <row r="25" spans="1:9" ht="12.75" customHeight="1">
      <c r="A25" s="59" t="s">
        <v>128</v>
      </c>
      <c r="B25" s="28">
        <v>14091.86</v>
      </c>
      <c r="C25" s="28">
        <v>2820.47</v>
      </c>
      <c r="D25" s="28">
        <v>4724.75</v>
      </c>
      <c r="E25" s="26">
        <f t="shared" si="0"/>
        <v>33.52822125681067</v>
      </c>
      <c r="F25" s="26">
        <f t="shared" si="1"/>
        <v>167.51640683999477</v>
      </c>
      <c r="G25" s="28">
        <v>2374.82</v>
      </c>
      <c r="H25" s="26">
        <f t="shared" si="2"/>
        <v>198.95192056661136</v>
      </c>
      <c r="I25" s="28">
        <v>1050.05</v>
      </c>
    </row>
    <row r="26" spans="1:9" ht="12.75">
      <c r="A26" s="59" t="s">
        <v>129</v>
      </c>
      <c r="B26" s="28">
        <v>17229.17</v>
      </c>
      <c r="C26" s="28">
        <v>7936.72</v>
      </c>
      <c r="D26" s="28">
        <v>8690.37</v>
      </c>
      <c r="E26" s="26">
        <f t="shared" si="0"/>
        <v>50.43986448563687</v>
      </c>
      <c r="F26" s="26">
        <f t="shared" si="1"/>
        <v>109.49573627392677</v>
      </c>
      <c r="G26" s="28">
        <v>8161.2</v>
      </c>
      <c r="H26" s="26">
        <f t="shared" si="2"/>
        <v>106.48397294515513</v>
      </c>
      <c r="I26" s="28">
        <v>486.67</v>
      </c>
    </row>
    <row r="27" spans="1:9" ht="15" customHeight="1">
      <c r="A27" s="55" t="s">
        <v>9</v>
      </c>
      <c r="B27" s="35">
        <f>B28+B30+B29</f>
        <v>16801.6</v>
      </c>
      <c r="C27" s="35">
        <f>C28+C30+C29</f>
        <v>13464.880000000001</v>
      </c>
      <c r="D27" s="35">
        <f>D28+D30+D29</f>
        <v>11567.939999999999</v>
      </c>
      <c r="E27" s="26">
        <f t="shared" si="0"/>
        <v>68.85022854966194</v>
      </c>
      <c r="F27" s="26">
        <f t="shared" si="1"/>
        <v>85.91194277260546</v>
      </c>
      <c r="G27" s="35">
        <f>G28+G30+G29</f>
        <v>12949.32</v>
      </c>
      <c r="H27" s="26">
        <f t="shared" si="2"/>
        <v>89.33241282167711</v>
      </c>
      <c r="I27" s="35">
        <f>I28+I30+I29</f>
        <v>1384.98</v>
      </c>
    </row>
    <row r="28" spans="1:9" ht="25.5">
      <c r="A28" s="59" t="s">
        <v>10</v>
      </c>
      <c r="B28" s="28">
        <v>16670</v>
      </c>
      <c r="C28" s="28">
        <v>13364.68</v>
      </c>
      <c r="D28" s="28">
        <v>11491.14</v>
      </c>
      <c r="E28" s="26">
        <f t="shared" si="0"/>
        <v>68.93305338932213</v>
      </c>
      <c r="F28" s="26">
        <f t="shared" si="1"/>
        <v>85.98140771047267</v>
      </c>
      <c r="G28" s="28">
        <v>12774.52</v>
      </c>
      <c r="H28" s="26" t="s">
        <v>133</v>
      </c>
      <c r="I28" s="28">
        <v>1379.98</v>
      </c>
    </row>
    <row r="29" spans="1:9" ht="25.5">
      <c r="A29" s="59" t="s">
        <v>97</v>
      </c>
      <c r="B29" s="28">
        <v>50</v>
      </c>
      <c r="C29" s="28">
        <v>30</v>
      </c>
      <c r="D29" s="28">
        <v>40</v>
      </c>
      <c r="E29" s="26">
        <f t="shared" si="0"/>
        <v>80</v>
      </c>
      <c r="F29" s="26">
        <f t="shared" si="1"/>
        <v>133.33333333333331</v>
      </c>
      <c r="G29" s="28">
        <v>174.8</v>
      </c>
      <c r="H29" s="26" t="s">
        <v>133</v>
      </c>
      <c r="I29" s="28">
        <v>5</v>
      </c>
    </row>
    <row r="30" spans="1:9" ht="25.5" customHeight="1">
      <c r="A30" s="59" t="s">
        <v>98</v>
      </c>
      <c r="B30" s="28">
        <v>81.6</v>
      </c>
      <c r="C30" s="28">
        <v>70.19999999999999</v>
      </c>
      <c r="D30" s="28">
        <v>36.8</v>
      </c>
      <c r="E30" s="26">
        <f t="shared" si="0"/>
        <v>45.09803921568628</v>
      </c>
      <c r="F30" s="26">
        <f t="shared" si="1"/>
        <v>52.42165242165243</v>
      </c>
      <c r="G30" s="28"/>
      <c r="H30" s="26" t="s">
        <v>133</v>
      </c>
      <c r="I30" s="28">
        <v>0</v>
      </c>
    </row>
    <row r="31" spans="1:9" ht="27.75" customHeight="1">
      <c r="A31" s="63" t="s">
        <v>11</v>
      </c>
      <c r="B31" s="35">
        <f>$32:$32+$33:$33</f>
        <v>0</v>
      </c>
      <c r="C31" s="35">
        <f>$32:$32+$33:$33</f>
        <v>0</v>
      </c>
      <c r="D31" s="35">
        <f>$32:$32+$33:$33</f>
        <v>0.17</v>
      </c>
      <c r="E31" s="26" t="s">
        <v>133</v>
      </c>
      <c r="F31" s="26">
        <v>0</v>
      </c>
      <c r="G31" s="35">
        <f>G32+G33</f>
        <v>0.15000000000000002</v>
      </c>
      <c r="H31" s="26" t="s">
        <v>133</v>
      </c>
      <c r="I31" s="35">
        <f>I32+I33</f>
        <v>0</v>
      </c>
    </row>
    <row r="32" spans="1:9" ht="27.75" customHeight="1">
      <c r="A32" s="59" t="s">
        <v>157</v>
      </c>
      <c r="B32" s="28">
        <v>0</v>
      </c>
      <c r="C32" s="28">
        <v>0</v>
      </c>
      <c r="D32" s="28">
        <v>0.14</v>
      </c>
      <c r="E32" s="26" t="s">
        <v>134</v>
      </c>
      <c r="F32" s="26">
        <v>0</v>
      </c>
      <c r="G32" s="28">
        <v>0.1</v>
      </c>
      <c r="H32" s="26" t="s">
        <v>133</v>
      </c>
      <c r="I32" s="28">
        <v>0</v>
      </c>
    </row>
    <row r="33" spans="1:9" ht="27.75" customHeight="1">
      <c r="A33" s="59" t="s">
        <v>99</v>
      </c>
      <c r="B33" s="28">
        <v>0</v>
      </c>
      <c r="C33" s="28">
        <v>0</v>
      </c>
      <c r="D33" s="28">
        <v>0.03</v>
      </c>
      <c r="E33" s="26" t="s">
        <v>134</v>
      </c>
      <c r="F33" s="26">
        <v>0</v>
      </c>
      <c r="G33" s="28">
        <v>0.05</v>
      </c>
      <c r="H33" s="26" t="s">
        <v>133</v>
      </c>
      <c r="I33" s="28">
        <v>0</v>
      </c>
    </row>
    <row r="34" spans="1:9" ht="39.75" customHeight="1">
      <c r="A34" s="63" t="s">
        <v>12</v>
      </c>
      <c r="B34" s="35">
        <f>B35+B37+B38+B39+B40+B41+B36</f>
        <v>41521.25</v>
      </c>
      <c r="C34" s="35">
        <f>C35+C37+C38+C39+C40+C41+C36</f>
        <v>29530.14</v>
      </c>
      <c r="D34" s="35">
        <f>D35+D37+D38+D39+D40+D41+D36</f>
        <v>31633.260000000002</v>
      </c>
      <c r="E34" s="26">
        <f>$D:$D/$B:$B*100</f>
        <v>76.18571213535238</v>
      </c>
      <c r="F34" s="26">
        <f>$D:$D/$C:$C*100</f>
        <v>107.1219438851289</v>
      </c>
      <c r="G34" s="35">
        <f>G35+G37+G38+G39+G40+G41+G36</f>
        <v>30196.42</v>
      </c>
      <c r="H34" s="26">
        <f>$D:$D/$G:$G*100</f>
        <v>104.75831240921937</v>
      </c>
      <c r="I34" s="35">
        <f>I35+I37+I38+I39+I40+I41+I36</f>
        <v>3388.58</v>
      </c>
    </row>
    <row r="35" spans="1:9" ht="15" customHeight="1" hidden="1">
      <c r="A35" s="59" t="s">
        <v>141</v>
      </c>
      <c r="B35" s="28"/>
      <c r="C35" s="28"/>
      <c r="D35" s="28"/>
      <c r="E35" s="26" t="s">
        <v>134</v>
      </c>
      <c r="F35" s="26">
        <v>0</v>
      </c>
      <c r="G35" s="28"/>
      <c r="H35" s="26">
        <v>0</v>
      </c>
      <c r="I35" s="28"/>
    </row>
    <row r="36" spans="1:9" ht="76.5">
      <c r="A36" s="59" t="s">
        <v>158</v>
      </c>
      <c r="B36" s="28">
        <v>24292.37</v>
      </c>
      <c r="C36" s="28">
        <v>16373.75</v>
      </c>
      <c r="D36" s="28">
        <v>16613.05</v>
      </c>
      <c r="E36" s="26">
        <f>$D:$D/$B:$B*100</f>
        <v>68.38793415381043</v>
      </c>
      <c r="F36" s="26">
        <f aca="true" t="shared" si="3" ref="F36:F44">$D:$D/$C:$C*100</f>
        <v>101.46148560958852</v>
      </c>
      <c r="G36" s="28">
        <v>15844.49</v>
      </c>
      <c r="H36" s="26">
        <f aca="true" t="shared" si="4" ref="H36:H51">$D:$D/$G:$G*100</f>
        <v>104.8506452400803</v>
      </c>
      <c r="I36" s="28">
        <v>1754.19</v>
      </c>
    </row>
    <row r="37" spans="1:9" ht="18.75" customHeight="1">
      <c r="A37" s="59" t="s">
        <v>174</v>
      </c>
      <c r="B37" s="28">
        <v>0</v>
      </c>
      <c r="C37" s="28">
        <v>0</v>
      </c>
      <c r="D37" s="28">
        <v>109.56</v>
      </c>
      <c r="E37" s="26" t="e">
        <f>$D:$D/$B:$B*100</f>
        <v>#DIV/0!</v>
      </c>
      <c r="F37" s="26" t="e">
        <f t="shared" si="3"/>
        <v>#DIV/0!</v>
      </c>
      <c r="G37" s="28">
        <v>2.6</v>
      </c>
      <c r="H37" s="26">
        <f t="shared" si="4"/>
        <v>4213.846153846153</v>
      </c>
      <c r="I37" s="28">
        <v>40</v>
      </c>
    </row>
    <row r="38" spans="1:9" ht="76.5">
      <c r="A38" s="59" t="s">
        <v>160</v>
      </c>
      <c r="B38" s="28">
        <v>0</v>
      </c>
      <c r="C38" s="28">
        <v>0</v>
      </c>
      <c r="D38" s="28">
        <v>368.87</v>
      </c>
      <c r="E38" s="26" t="s">
        <v>134</v>
      </c>
      <c r="F38" s="26" t="e">
        <f t="shared" si="3"/>
        <v>#DIV/0!</v>
      </c>
      <c r="G38" s="28">
        <v>24.86</v>
      </c>
      <c r="H38" s="26">
        <f t="shared" si="4"/>
        <v>1483.7892196299276</v>
      </c>
      <c r="I38" s="28">
        <v>44.18</v>
      </c>
    </row>
    <row r="39" spans="1:9" ht="18.75" customHeight="1">
      <c r="A39" s="59" t="s">
        <v>161</v>
      </c>
      <c r="B39" s="28">
        <v>13501.3</v>
      </c>
      <c r="C39" s="28">
        <v>10125.99</v>
      </c>
      <c r="D39" s="28">
        <v>11499.570000000002</v>
      </c>
      <c r="E39" s="26">
        <f aca="true" t="shared" si="5" ref="E39:E44">$D:$D/$B:$B*100</f>
        <v>85.17379807870354</v>
      </c>
      <c r="F39" s="26">
        <f t="shared" si="3"/>
        <v>113.56489587684761</v>
      </c>
      <c r="G39" s="28">
        <v>11167.04</v>
      </c>
      <c r="H39" s="26">
        <f t="shared" si="4"/>
        <v>102.97778104135027</v>
      </c>
      <c r="I39" s="28">
        <v>1123.5</v>
      </c>
    </row>
    <row r="40" spans="1:9" ht="51">
      <c r="A40" s="59" t="s">
        <v>162</v>
      </c>
      <c r="B40" s="28">
        <v>1025</v>
      </c>
      <c r="C40" s="28">
        <v>1025</v>
      </c>
      <c r="D40" s="28">
        <v>750.92</v>
      </c>
      <c r="E40" s="26">
        <f t="shared" si="5"/>
        <v>73.26048780487805</v>
      </c>
      <c r="F40" s="26">
        <f t="shared" si="3"/>
        <v>73.26048780487805</v>
      </c>
      <c r="G40" s="28">
        <v>978.75</v>
      </c>
      <c r="H40" s="26">
        <f t="shared" si="4"/>
        <v>76.72234993614303</v>
      </c>
      <c r="I40" s="28">
        <v>60</v>
      </c>
    </row>
    <row r="41" spans="1:9" ht="76.5">
      <c r="A41" s="64" t="s">
        <v>163</v>
      </c>
      <c r="B41" s="28">
        <v>2702.58</v>
      </c>
      <c r="C41" s="28">
        <v>2005.4</v>
      </c>
      <c r="D41" s="28">
        <v>2291.29</v>
      </c>
      <c r="E41" s="26">
        <f t="shared" si="5"/>
        <v>84.7815790836904</v>
      </c>
      <c r="F41" s="26">
        <f t="shared" si="3"/>
        <v>114.25600877630397</v>
      </c>
      <c r="G41" s="28">
        <v>2178.68</v>
      </c>
      <c r="H41" s="26">
        <f t="shared" si="4"/>
        <v>105.16872601758864</v>
      </c>
      <c r="I41" s="28">
        <v>366.71</v>
      </c>
    </row>
    <row r="42" spans="1:9" ht="25.5">
      <c r="A42" s="56" t="s">
        <v>13</v>
      </c>
      <c r="B42" s="27">
        <v>643.1</v>
      </c>
      <c r="C42" s="27">
        <v>422.47</v>
      </c>
      <c r="D42" s="27">
        <v>389.34</v>
      </c>
      <c r="E42" s="26">
        <f t="shared" si="5"/>
        <v>60.5411289068574</v>
      </c>
      <c r="F42" s="26">
        <f t="shared" si="3"/>
        <v>92.15802305489146</v>
      </c>
      <c r="G42" s="35">
        <v>379.12</v>
      </c>
      <c r="H42" s="26">
        <f t="shared" si="4"/>
        <v>102.6957163958641</v>
      </c>
      <c r="I42" s="27">
        <v>0.76</v>
      </c>
    </row>
    <row r="43" spans="1:9" ht="25.5">
      <c r="A43" s="56" t="s">
        <v>108</v>
      </c>
      <c r="B43" s="27">
        <v>5045.31</v>
      </c>
      <c r="C43" s="27">
        <v>1282.36</v>
      </c>
      <c r="D43" s="27">
        <v>1761.72</v>
      </c>
      <c r="E43" s="26">
        <f t="shared" si="5"/>
        <v>34.9179733257223</v>
      </c>
      <c r="F43" s="26">
        <f t="shared" si="3"/>
        <v>137.38107863626442</v>
      </c>
      <c r="G43" s="27">
        <v>5627.55</v>
      </c>
      <c r="H43" s="26">
        <f t="shared" si="4"/>
        <v>31.30527494202628</v>
      </c>
      <c r="I43" s="27">
        <v>261.14</v>
      </c>
    </row>
    <row r="44" spans="1:9" ht="25.5">
      <c r="A44" s="63" t="s">
        <v>14</v>
      </c>
      <c r="B44" s="35">
        <f>B45+B46+B47</f>
        <v>8060.18</v>
      </c>
      <c r="C44" s="35">
        <f>C45+C46+C47</f>
        <v>6789.99</v>
      </c>
      <c r="D44" s="35">
        <f>D45+D46+D47</f>
        <v>1979.96</v>
      </c>
      <c r="E44" s="26">
        <f t="shared" si="5"/>
        <v>24.564711954323602</v>
      </c>
      <c r="F44" s="26">
        <f t="shared" si="3"/>
        <v>29.15998403532259</v>
      </c>
      <c r="G44" s="35">
        <f>G45+G46+G47</f>
        <v>5429.42</v>
      </c>
      <c r="H44" s="26">
        <f t="shared" si="4"/>
        <v>36.467246961922264</v>
      </c>
      <c r="I44" s="35">
        <f>I45+I46+I47</f>
        <v>262.25</v>
      </c>
    </row>
    <row r="45" spans="1:9" ht="12.75">
      <c r="A45" s="59" t="s">
        <v>105</v>
      </c>
      <c r="B45" s="28">
        <v>0</v>
      </c>
      <c r="C45" s="28">
        <v>0</v>
      </c>
      <c r="D45" s="28">
        <v>0</v>
      </c>
      <c r="E45" s="26">
        <v>0</v>
      </c>
      <c r="F45" s="26">
        <v>0</v>
      </c>
      <c r="G45" s="28">
        <v>19.52</v>
      </c>
      <c r="H45" s="26">
        <f t="shared" si="4"/>
        <v>0</v>
      </c>
      <c r="I45" s="28">
        <v>0</v>
      </c>
    </row>
    <row r="46" spans="1:9" ht="65.25" customHeight="1">
      <c r="A46" s="59" t="s">
        <v>106</v>
      </c>
      <c r="B46" s="28">
        <v>5000</v>
      </c>
      <c r="C46" s="28">
        <v>5000</v>
      </c>
      <c r="D46" s="28">
        <v>100.15</v>
      </c>
      <c r="E46" s="26" t="s">
        <v>134</v>
      </c>
      <c r="F46" s="26">
        <f aca="true" t="shared" si="6" ref="F46:F56">$D:$D/$C:$C*100</f>
        <v>2.003</v>
      </c>
      <c r="G46" s="28">
        <v>1153.27</v>
      </c>
      <c r="H46" s="26">
        <f t="shared" si="4"/>
        <v>8.6840028787708</v>
      </c>
      <c r="I46" s="28">
        <v>12.4</v>
      </c>
    </row>
    <row r="47" spans="1:9" ht="12.75">
      <c r="A47" s="64" t="s">
        <v>104</v>
      </c>
      <c r="B47" s="28">
        <v>3060.18</v>
      </c>
      <c r="C47" s="28">
        <v>1789.99</v>
      </c>
      <c r="D47" s="28">
        <v>1879.81</v>
      </c>
      <c r="E47" s="26">
        <f aca="true" t="shared" si="7" ref="E47:E52">$D:$D/$B:$B*100</f>
        <v>61.42808592958584</v>
      </c>
      <c r="F47" s="26">
        <f t="shared" si="6"/>
        <v>105.01790512796161</v>
      </c>
      <c r="G47" s="28">
        <v>4256.63</v>
      </c>
      <c r="H47" s="26">
        <f t="shared" si="4"/>
        <v>44.16193091718096</v>
      </c>
      <c r="I47" s="28">
        <v>249.85</v>
      </c>
    </row>
    <row r="48" spans="1:9" ht="12.75">
      <c r="A48" s="56" t="s">
        <v>15</v>
      </c>
      <c r="B48" s="35">
        <f>B49+B50+B51+B54+B55+B56+B58+B60+B61+B63+B64+B52+B53+B62+B57</f>
        <v>10353.050000000001</v>
      </c>
      <c r="C48" s="35">
        <f>C49+C50+C51+C54+C55+C56+C58+C60+C61+C63+C64+C52+C53+C62+C57</f>
        <v>8629.810000000001</v>
      </c>
      <c r="D48" s="35">
        <f>D49+D50+D51+D54+D55+D56+D58+D60+D61+D63+D64+D52+D53+D62+D57</f>
        <v>7616.189999999998</v>
      </c>
      <c r="E48" s="26">
        <f t="shared" si="7"/>
        <v>73.56469832561416</v>
      </c>
      <c r="F48" s="26">
        <f t="shared" si="6"/>
        <v>88.25443433864704</v>
      </c>
      <c r="G48" s="35">
        <f>G49+G50+G51+G54+G55+G56+G58+G60+G61+G63+G64+G52+G53+G62+G57</f>
        <v>9154.99</v>
      </c>
      <c r="H48" s="26">
        <f t="shared" si="4"/>
        <v>83.19168016568011</v>
      </c>
      <c r="I48" s="35">
        <f>I49+I50+I51+I54+I55+I56+I58+I60+I61+I63+I64+I52+I53+I62+I57</f>
        <v>617.3</v>
      </c>
    </row>
    <row r="49" spans="1:9" ht="25.5">
      <c r="A49" s="59" t="s">
        <v>16</v>
      </c>
      <c r="B49" s="28">
        <v>214</v>
      </c>
      <c r="C49" s="28">
        <v>133.5</v>
      </c>
      <c r="D49" s="28">
        <v>208.17</v>
      </c>
      <c r="E49" s="26">
        <f t="shared" si="7"/>
        <v>97.27570093457943</v>
      </c>
      <c r="F49" s="26">
        <f t="shared" si="6"/>
        <v>155.93258426966293</v>
      </c>
      <c r="G49" s="28">
        <v>128.48</v>
      </c>
      <c r="H49" s="26">
        <f t="shared" si="4"/>
        <v>162.02521793275218</v>
      </c>
      <c r="I49" s="28">
        <v>26.63</v>
      </c>
    </row>
    <row r="50" spans="1:9" ht="63.75">
      <c r="A50" s="59" t="s">
        <v>118</v>
      </c>
      <c r="B50" s="28">
        <v>240</v>
      </c>
      <c r="C50" s="28">
        <v>140</v>
      </c>
      <c r="D50" s="28">
        <v>498.13</v>
      </c>
      <c r="E50" s="26">
        <f t="shared" si="7"/>
        <v>207.55416666666667</v>
      </c>
      <c r="F50" s="26">
        <f t="shared" si="6"/>
        <v>355.8071428571429</v>
      </c>
      <c r="G50" s="28">
        <v>114</v>
      </c>
      <c r="H50" s="26">
        <f t="shared" si="4"/>
        <v>436.9561403508772</v>
      </c>
      <c r="I50" s="28">
        <v>54.5</v>
      </c>
    </row>
    <row r="51" spans="1:9" ht="54" customHeight="1">
      <c r="A51" s="59" t="s">
        <v>116</v>
      </c>
      <c r="B51" s="28">
        <v>600</v>
      </c>
      <c r="C51" s="28">
        <v>554.8</v>
      </c>
      <c r="D51" s="28">
        <v>215.23</v>
      </c>
      <c r="E51" s="26">
        <f t="shared" si="7"/>
        <v>35.87166666666666</v>
      </c>
      <c r="F51" s="26">
        <f t="shared" si="6"/>
        <v>38.79416005767845</v>
      </c>
      <c r="G51" s="28">
        <v>494.6</v>
      </c>
      <c r="H51" s="26">
        <f t="shared" si="4"/>
        <v>43.51597250303275</v>
      </c>
      <c r="I51" s="28">
        <v>15.31</v>
      </c>
    </row>
    <row r="52" spans="1:9" ht="39" customHeight="1">
      <c r="A52" s="59" t="s">
        <v>135</v>
      </c>
      <c r="B52" s="28">
        <v>15.29</v>
      </c>
      <c r="C52" s="28">
        <v>15.28</v>
      </c>
      <c r="D52" s="28">
        <v>15.28</v>
      </c>
      <c r="E52" s="26">
        <f t="shared" si="7"/>
        <v>99.9345977763244</v>
      </c>
      <c r="F52" s="26">
        <f t="shared" si="6"/>
        <v>100</v>
      </c>
      <c r="G52" s="28">
        <v>0</v>
      </c>
      <c r="H52" s="26" t="s">
        <v>134</v>
      </c>
      <c r="I52" s="28">
        <v>0</v>
      </c>
    </row>
    <row r="53" spans="1:9" ht="51">
      <c r="A53" s="59" t="s">
        <v>136</v>
      </c>
      <c r="B53" s="28">
        <v>9.4</v>
      </c>
      <c r="C53" s="28">
        <v>9.4</v>
      </c>
      <c r="D53" s="28">
        <v>9.4</v>
      </c>
      <c r="E53" s="26" t="s">
        <v>134</v>
      </c>
      <c r="F53" s="26">
        <f t="shared" si="6"/>
        <v>100</v>
      </c>
      <c r="G53" s="28">
        <v>46.5</v>
      </c>
      <c r="H53" s="26">
        <f>$D:$D/$G:$G*100</f>
        <v>20.21505376344086</v>
      </c>
      <c r="I53" s="28">
        <v>0</v>
      </c>
    </row>
    <row r="54" spans="1:9" ht="38.25">
      <c r="A54" s="59" t="s">
        <v>17</v>
      </c>
      <c r="B54" s="28">
        <v>1800</v>
      </c>
      <c r="C54" s="28">
        <v>1579.6</v>
      </c>
      <c r="D54" s="28">
        <v>1112.03</v>
      </c>
      <c r="E54" s="26">
        <f>$D:$D/$B:$B*100</f>
        <v>61.779444444444444</v>
      </c>
      <c r="F54" s="26">
        <f t="shared" si="6"/>
        <v>70.39946821980249</v>
      </c>
      <c r="G54" s="28">
        <v>1574.15</v>
      </c>
      <c r="H54" s="26">
        <f>$D:$D/$G:$G*100</f>
        <v>70.64320426897055</v>
      </c>
      <c r="I54" s="28">
        <v>65.5</v>
      </c>
    </row>
    <row r="55" spans="1:9" ht="63.75">
      <c r="A55" s="59" t="s">
        <v>18</v>
      </c>
      <c r="B55" s="28">
        <v>3620</v>
      </c>
      <c r="C55" s="28">
        <v>3019.35</v>
      </c>
      <c r="D55" s="28">
        <v>3166.86</v>
      </c>
      <c r="E55" s="26">
        <f>$D:$D/$B:$B*100</f>
        <v>87.48232044198896</v>
      </c>
      <c r="F55" s="26">
        <f t="shared" si="6"/>
        <v>104.88548859853944</v>
      </c>
      <c r="G55" s="28">
        <v>3377.43</v>
      </c>
      <c r="H55" s="26">
        <f>$D:$D/$G:$G*100</f>
        <v>93.76537781686076</v>
      </c>
      <c r="I55" s="28">
        <v>228.5</v>
      </c>
    </row>
    <row r="56" spans="1:9" ht="25.5">
      <c r="A56" s="59" t="s">
        <v>19</v>
      </c>
      <c r="B56" s="28">
        <v>30</v>
      </c>
      <c r="C56" s="28">
        <v>28</v>
      </c>
      <c r="D56" s="28">
        <v>3.75</v>
      </c>
      <c r="E56" s="26">
        <f>$D:$D/$B:$B*100</f>
        <v>12.5</v>
      </c>
      <c r="F56" s="26">
        <f t="shared" si="6"/>
        <v>13.392857142857142</v>
      </c>
      <c r="G56" s="28">
        <v>30</v>
      </c>
      <c r="H56" s="26">
        <f>$D:$D/$G:$G*100</f>
        <v>12.5</v>
      </c>
      <c r="I56" s="28">
        <v>0</v>
      </c>
    </row>
    <row r="57" spans="1:9" ht="51">
      <c r="A57" s="59" t="s">
        <v>146</v>
      </c>
      <c r="B57" s="28">
        <v>1.2</v>
      </c>
      <c r="C57" s="28">
        <v>0</v>
      </c>
      <c r="D57" s="28">
        <v>0</v>
      </c>
      <c r="E57" s="26" t="s">
        <v>133</v>
      </c>
      <c r="F57" s="26">
        <v>0</v>
      </c>
      <c r="G57" s="28"/>
      <c r="H57" s="26" t="s">
        <v>133</v>
      </c>
      <c r="I57" s="28">
        <v>0</v>
      </c>
    </row>
    <row r="58" spans="1:9" ht="38.25">
      <c r="A58" s="59" t="s">
        <v>20</v>
      </c>
      <c r="B58" s="28">
        <v>100</v>
      </c>
      <c r="C58" s="28">
        <v>80</v>
      </c>
      <c r="D58" s="28">
        <v>0</v>
      </c>
      <c r="E58" s="26">
        <f>$D:$D/$B:$B*100</f>
        <v>0</v>
      </c>
      <c r="F58" s="26">
        <f>$D:$D/$C:$C*100</f>
        <v>0</v>
      </c>
      <c r="G58" s="28">
        <v>70</v>
      </c>
      <c r="H58" s="26" t="s">
        <v>134</v>
      </c>
      <c r="I58" s="28">
        <v>0</v>
      </c>
    </row>
    <row r="59" spans="1:9" ht="37.5" customHeight="1">
      <c r="A59" s="59" t="s">
        <v>117</v>
      </c>
      <c r="B59" s="28">
        <v>0</v>
      </c>
      <c r="C59" s="28">
        <v>0</v>
      </c>
      <c r="D59" s="28">
        <v>0</v>
      </c>
      <c r="E59" s="26" t="s">
        <v>134</v>
      </c>
      <c r="F59" s="26">
        <v>0</v>
      </c>
      <c r="G59" s="28"/>
      <c r="H59" s="26" t="s">
        <v>134</v>
      </c>
      <c r="I59" s="28">
        <v>0</v>
      </c>
    </row>
    <row r="60" spans="1:9" ht="14.25" customHeight="1">
      <c r="A60" s="59" t="s">
        <v>107</v>
      </c>
      <c r="B60" s="28">
        <v>14.38</v>
      </c>
      <c r="C60" s="28">
        <v>14.38</v>
      </c>
      <c r="D60" s="28">
        <v>9.23</v>
      </c>
      <c r="E60" s="26">
        <f>$D:$D/$B:$B*100</f>
        <v>64.18636995827538</v>
      </c>
      <c r="F60" s="26">
        <f>$D:$D/$C:$C*100</f>
        <v>64.18636995827538</v>
      </c>
      <c r="G60" s="28">
        <v>1.15</v>
      </c>
      <c r="H60" s="26">
        <f>$D:$D/$G:$G*100</f>
        <v>802.608695652174</v>
      </c>
      <c r="I60" s="28">
        <v>2.7</v>
      </c>
    </row>
    <row r="61" spans="1:9" ht="76.5">
      <c r="A61" s="59" t="s">
        <v>164</v>
      </c>
      <c r="B61" s="28">
        <v>1501.78</v>
      </c>
      <c r="C61" s="28">
        <v>1364</v>
      </c>
      <c r="D61" s="28">
        <v>351.07</v>
      </c>
      <c r="E61" s="26">
        <f>$D:$D/$B:$B*100</f>
        <v>23.376926047756662</v>
      </c>
      <c r="F61" s="26">
        <f>$D:$D/$C:$C*100</f>
        <v>25.738269794721408</v>
      </c>
      <c r="G61" s="28">
        <v>1289.37</v>
      </c>
      <c r="H61" s="26">
        <f>$D:$D/$G:$G*100</f>
        <v>27.22802609026114</v>
      </c>
      <c r="I61" s="28">
        <v>70.86</v>
      </c>
    </row>
    <row r="62" spans="1:9" ht="76.5">
      <c r="A62" s="59" t="s">
        <v>138</v>
      </c>
      <c r="B62" s="28">
        <v>0</v>
      </c>
      <c r="C62" s="28">
        <v>0</v>
      </c>
      <c r="D62" s="28">
        <v>521.61</v>
      </c>
      <c r="E62" s="26" t="s">
        <v>134</v>
      </c>
      <c r="F62" s="26" t="e">
        <f>$D:$D/$C:$C*100</f>
        <v>#DIV/0!</v>
      </c>
      <c r="G62" s="28">
        <v>276.17</v>
      </c>
      <c r="H62" s="26" t="s">
        <v>134</v>
      </c>
      <c r="I62" s="28">
        <v>0</v>
      </c>
    </row>
    <row r="63" spans="1:9" ht="51.75" customHeight="1">
      <c r="A63" s="59" t="s">
        <v>86</v>
      </c>
      <c r="B63" s="28">
        <v>50</v>
      </c>
      <c r="C63" s="28">
        <v>39</v>
      </c>
      <c r="D63" s="28">
        <v>46.07</v>
      </c>
      <c r="E63" s="26">
        <f>$D:$D/$B:$B*100</f>
        <v>92.14</v>
      </c>
      <c r="F63" s="26">
        <f>$D:$D/$C:$C*100</f>
        <v>118.12820512820512</v>
      </c>
      <c r="G63" s="28">
        <v>39.86</v>
      </c>
      <c r="H63" s="26">
        <f aca="true" t="shared" si="8" ref="H63:H71">$D:$D/$G:$G*100</f>
        <v>115.57952834922227</v>
      </c>
      <c r="I63" s="28">
        <v>4.78</v>
      </c>
    </row>
    <row r="64" spans="1:9" ht="38.25">
      <c r="A64" s="59" t="s">
        <v>21</v>
      </c>
      <c r="B64" s="28">
        <v>2157</v>
      </c>
      <c r="C64" s="28">
        <v>1652.5</v>
      </c>
      <c r="D64" s="28">
        <v>1459.36</v>
      </c>
      <c r="E64" s="26">
        <f>$D:$D/$B:$B*100</f>
        <v>67.65693092257766</v>
      </c>
      <c r="F64" s="26">
        <f>$D:$D/$C:$C*100</f>
        <v>88.31225416036308</v>
      </c>
      <c r="G64" s="28">
        <v>1713.28</v>
      </c>
      <c r="H64" s="26">
        <f t="shared" si="8"/>
        <v>85.17930519237953</v>
      </c>
      <c r="I64" s="28">
        <v>148.52</v>
      </c>
    </row>
    <row r="65" spans="1:9" ht="13.5" customHeight="1">
      <c r="A65" s="55" t="s">
        <v>22</v>
      </c>
      <c r="B65" s="27">
        <v>0</v>
      </c>
      <c r="C65" s="27">
        <v>0</v>
      </c>
      <c r="D65" s="27">
        <v>101.52</v>
      </c>
      <c r="E65" s="26" t="s">
        <v>134</v>
      </c>
      <c r="F65" s="26">
        <v>0</v>
      </c>
      <c r="G65" s="27">
        <v>40.68</v>
      </c>
      <c r="H65" s="26">
        <f t="shared" si="8"/>
        <v>249.5575221238938</v>
      </c>
      <c r="I65" s="27">
        <v>13.78</v>
      </c>
    </row>
    <row r="66" spans="1:9" ht="14.25" customHeight="1">
      <c r="A66" s="63" t="s">
        <v>23</v>
      </c>
      <c r="B66" s="35">
        <f>B8+B15+B20+B24+B27+B31+B34+B42+B43+B44+B65+B48</f>
        <v>432367.41999999987</v>
      </c>
      <c r="C66" s="35">
        <f>C8+C15+C20+C24+C27+C31+C34+C42+C43+C44+C65+C48</f>
        <v>284393.4699999999</v>
      </c>
      <c r="D66" s="35">
        <f>D8+D15+D20+D24+D27+D31+D34+D42+D43+D44+D65+D48</f>
        <v>286887.78</v>
      </c>
      <c r="E66" s="26">
        <f aca="true" t="shared" si="9" ref="E66:E72">$D:$D/$B:$B*100</f>
        <v>66.352774684087</v>
      </c>
      <c r="F66" s="26">
        <f aca="true" t="shared" si="10" ref="F66:F75">$D:$D/$C:$C*100</f>
        <v>100.8770630352378</v>
      </c>
      <c r="G66" s="35">
        <f>G8+G15+G20+G24+G27+G31+G34+G42+G43+G44+G65+G48</f>
        <v>276553.0299999999</v>
      </c>
      <c r="H66" s="26">
        <f t="shared" si="8"/>
        <v>103.73698671824356</v>
      </c>
      <c r="I66" s="35">
        <f>I8+I15+I20+I24+I27+I31+I34+I42+I43+I44+I65+I48</f>
        <v>28773.83999999999</v>
      </c>
    </row>
    <row r="67" spans="1:9" ht="12.75">
      <c r="A67" s="63" t="s">
        <v>24</v>
      </c>
      <c r="B67" s="35">
        <f>B68+B74+B73</f>
        <v>2054210.7099999997</v>
      </c>
      <c r="C67" s="35">
        <f>C68+C74+C73</f>
        <v>1147675.48</v>
      </c>
      <c r="D67" s="35">
        <f>D68+D74+D73</f>
        <v>1147443.9399999997</v>
      </c>
      <c r="E67" s="26">
        <f t="shared" si="9"/>
        <v>55.85814222534162</v>
      </c>
      <c r="F67" s="26">
        <f t="shared" si="10"/>
        <v>99.97982530741179</v>
      </c>
      <c r="G67" s="35">
        <f>G68+G74+G73</f>
        <v>1093028.1099999999</v>
      </c>
      <c r="H67" s="26">
        <f t="shared" si="8"/>
        <v>104.97844744358859</v>
      </c>
      <c r="I67" s="35">
        <f>I68+I74+I73</f>
        <v>141694.24</v>
      </c>
    </row>
    <row r="68" spans="1:9" ht="25.5">
      <c r="A68" s="63" t="s">
        <v>25</v>
      </c>
      <c r="B68" s="35">
        <f>B69+B70+B72+B71</f>
        <v>2054238.5899999999</v>
      </c>
      <c r="C68" s="35">
        <f>C69+C70+C72+C71</f>
        <v>1147703.37</v>
      </c>
      <c r="D68" s="35">
        <f>D69+D70+D72+D71</f>
        <v>1147534.17</v>
      </c>
      <c r="E68" s="26">
        <f t="shared" si="9"/>
        <v>55.86177650377019</v>
      </c>
      <c r="F68" s="26">
        <f t="shared" si="10"/>
        <v>99.98525751475313</v>
      </c>
      <c r="G68" s="35">
        <f>G69+G70+G72+G71</f>
        <v>1096136.13</v>
      </c>
      <c r="H68" s="26">
        <f t="shared" si="8"/>
        <v>104.68901978443135</v>
      </c>
      <c r="I68" s="35">
        <f>I69+I70+I72+I71</f>
        <v>141734.8</v>
      </c>
    </row>
    <row r="69" spans="1:9" ht="12.75">
      <c r="A69" s="59" t="s">
        <v>130</v>
      </c>
      <c r="B69" s="28">
        <v>363513.69999999995</v>
      </c>
      <c r="C69" s="28">
        <v>278174.2</v>
      </c>
      <c r="D69" s="28">
        <v>278174.18</v>
      </c>
      <c r="E69" s="26">
        <f t="shared" si="9"/>
        <v>76.523712861441</v>
      </c>
      <c r="F69" s="26">
        <f t="shared" si="10"/>
        <v>99.99999281026062</v>
      </c>
      <c r="G69" s="28">
        <v>267166.3</v>
      </c>
      <c r="H69" s="26">
        <f t="shared" si="8"/>
        <v>104.1202352242779</v>
      </c>
      <c r="I69" s="28">
        <v>30635.8</v>
      </c>
    </row>
    <row r="70" spans="1:9" ht="17.25" customHeight="1">
      <c r="A70" s="59" t="s">
        <v>131</v>
      </c>
      <c r="B70" s="28">
        <v>667214.47</v>
      </c>
      <c r="C70" s="28">
        <v>156072.36</v>
      </c>
      <c r="D70" s="28">
        <v>155932.08</v>
      </c>
      <c r="E70" s="26">
        <f t="shared" si="9"/>
        <v>23.370608254344365</v>
      </c>
      <c r="F70" s="26">
        <f t="shared" si="10"/>
        <v>99.91011861421202</v>
      </c>
      <c r="G70" s="28">
        <v>141374.39</v>
      </c>
      <c r="H70" s="26">
        <f t="shared" si="8"/>
        <v>110.29726105272672</v>
      </c>
      <c r="I70" s="28">
        <v>39452.36</v>
      </c>
    </row>
    <row r="71" spans="1:9" ht="16.5" customHeight="1">
      <c r="A71" s="59" t="s">
        <v>132</v>
      </c>
      <c r="B71" s="28">
        <v>1021925.85</v>
      </c>
      <c r="C71" s="28">
        <v>711872.24</v>
      </c>
      <c r="D71" s="28">
        <v>711843.33</v>
      </c>
      <c r="E71" s="26">
        <f t="shared" si="9"/>
        <v>69.65704312108359</v>
      </c>
      <c r="F71" s="26">
        <f t="shared" si="10"/>
        <v>99.99593887802114</v>
      </c>
      <c r="G71" s="28">
        <v>687595.44</v>
      </c>
      <c r="H71" s="26">
        <f t="shared" si="8"/>
        <v>103.52647626633475</v>
      </c>
      <c r="I71" s="28">
        <v>71646.64</v>
      </c>
    </row>
    <row r="72" spans="1:9" ht="16.5" customHeight="1">
      <c r="A72" s="2" t="s">
        <v>165</v>
      </c>
      <c r="B72" s="28">
        <v>1584.57</v>
      </c>
      <c r="C72" s="28">
        <v>1584.57</v>
      </c>
      <c r="D72" s="28">
        <v>1584.58</v>
      </c>
      <c r="E72" s="26">
        <f t="shared" si="9"/>
        <v>100.00063108603597</v>
      </c>
      <c r="F72" s="26">
        <f t="shared" si="10"/>
        <v>100.00063108603597</v>
      </c>
      <c r="G72" s="28"/>
      <c r="H72" s="26">
        <v>0</v>
      </c>
      <c r="I72" s="28"/>
    </row>
    <row r="73" spans="1:9" ht="17.25" customHeight="1">
      <c r="A73" s="63" t="s">
        <v>139</v>
      </c>
      <c r="B73" s="28">
        <v>827.15</v>
      </c>
      <c r="C73" s="28">
        <v>827.14</v>
      </c>
      <c r="D73" s="28">
        <v>827.14</v>
      </c>
      <c r="E73" s="26" t="s">
        <v>134</v>
      </c>
      <c r="F73" s="26">
        <f t="shared" si="10"/>
        <v>100</v>
      </c>
      <c r="G73" s="27">
        <v>-3108.02</v>
      </c>
      <c r="H73" s="26" t="s">
        <v>134</v>
      </c>
      <c r="I73" s="28"/>
    </row>
    <row r="74" spans="1:9" ht="25.5">
      <c r="A74" s="63" t="s">
        <v>27</v>
      </c>
      <c r="B74" s="27">
        <v>-855.03</v>
      </c>
      <c r="C74" s="27">
        <v>-855.03</v>
      </c>
      <c r="D74" s="27">
        <v>-917.37</v>
      </c>
      <c r="E74" s="26" t="s">
        <v>134</v>
      </c>
      <c r="F74" s="26">
        <f t="shared" si="10"/>
        <v>107.29097224658784</v>
      </c>
      <c r="G74" s="27"/>
      <c r="H74" s="26">
        <v>0</v>
      </c>
      <c r="I74" s="27">
        <v>-40.56</v>
      </c>
    </row>
    <row r="75" spans="1:9" ht="12.75">
      <c r="A75" s="55" t="s">
        <v>26</v>
      </c>
      <c r="B75" s="35">
        <v>2486578.1</v>
      </c>
      <c r="C75" s="35">
        <f>C67+C66</f>
        <v>1432068.95</v>
      </c>
      <c r="D75" s="35">
        <v>1434331.7</v>
      </c>
      <c r="E75" s="26">
        <f>$D:$D/$B:$B*100</f>
        <v>57.682953935772204</v>
      </c>
      <c r="F75" s="26">
        <f t="shared" si="10"/>
        <v>100.15800566027215</v>
      </c>
      <c r="G75" s="35">
        <f>G67+G66</f>
        <v>1369581.1399999997</v>
      </c>
      <c r="H75" s="26">
        <f>$D:$D/$G:$G*100</f>
        <v>104.7277637015358</v>
      </c>
      <c r="I75" s="35">
        <f>I67+I66</f>
        <v>170468.08</v>
      </c>
    </row>
    <row r="76" spans="1:9" ht="12.75">
      <c r="A76" s="85" t="s">
        <v>28</v>
      </c>
      <c r="B76" s="86"/>
      <c r="C76" s="86"/>
      <c r="D76" s="86"/>
      <c r="E76" s="86"/>
      <c r="F76" s="86"/>
      <c r="G76" s="86"/>
      <c r="H76" s="86"/>
      <c r="I76" s="87"/>
    </row>
    <row r="77" spans="1:9" ht="12.75">
      <c r="A77" s="7" t="s">
        <v>29</v>
      </c>
      <c r="B77" s="35">
        <f>B78+B79+B80+B81+B82+B83+B84+B85</f>
        <v>102812.80000000002</v>
      </c>
      <c r="C77" s="35">
        <f>C78+C79+C80+C81+C82+C83+C84+C85</f>
        <v>77150.3</v>
      </c>
      <c r="D77" s="35">
        <f>D78+D79+D80+D81+D82+D83+D84+D85</f>
        <v>71777.2</v>
      </c>
      <c r="E77" s="26">
        <f>$D:$D/$B:$B*100</f>
        <v>69.81348625852033</v>
      </c>
      <c r="F77" s="26">
        <f>$D:$D/$C:$C*100</f>
        <v>93.03554231156585</v>
      </c>
      <c r="G77" s="35">
        <f>G78+G79+G80+G81+G82+G83+G84+G85</f>
        <v>62695.7</v>
      </c>
      <c r="H77" s="26">
        <f>$D:$D/$G:$G*100</f>
        <v>114.48504442888428</v>
      </c>
      <c r="I77" s="35">
        <f>I78+I79+I80+I81+I82+I83+I84+I85</f>
        <v>7734.299999999999</v>
      </c>
    </row>
    <row r="78" spans="1:9" ht="14.25" customHeight="1">
      <c r="A78" s="8" t="s">
        <v>30</v>
      </c>
      <c r="B78" s="36">
        <v>1935.4</v>
      </c>
      <c r="C78" s="36">
        <v>1034.1</v>
      </c>
      <c r="D78" s="36">
        <v>933.3</v>
      </c>
      <c r="E78" s="29">
        <f>$D:$D/$B:$B*100</f>
        <v>48.2225896455513</v>
      </c>
      <c r="F78" s="29">
        <f>$D:$D/$C:$C*100</f>
        <v>90.25239338555265</v>
      </c>
      <c r="G78" s="36">
        <v>924.5</v>
      </c>
      <c r="H78" s="29">
        <f>$D:$D/$G:$G*100</f>
        <v>100.95186587344509</v>
      </c>
      <c r="I78" s="36">
        <f>D78-август!D78</f>
        <v>157</v>
      </c>
    </row>
    <row r="79" spans="1:9" ht="12.75">
      <c r="A79" s="8" t="s">
        <v>31</v>
      </c>
      <c r="B79" s="36">
        <v>5155.9</v>
      </c>
      <c r="C79" s="36">
        <v>3136.7</v>
      </c>
      <c r="D79" s="36">
        <v>3133.1</v>
      </c>
      <c r="E79" s="29">
        <f>$D:$D/$B:$B*100</f>
        <v>60.7672763242111</v>
      </c>
      <c r="F79" s="29">
        <f>$D:$D/$C:$C*100</f>
        <v>99.88522970000318</v>
      </c>
      <c r="G79" s="36">
        <v>3325.5</v>
      </c>
      <c r="H79" s="29">
        <f>$D:$D/$G:$G*100</f>
        <v>94.21440384904525</v>
      </c>
      <c r="I79" s="36">
        <f>D79-август!D79</f>
        <v>497.2999999999997</v>
      </c>
    </row>
    <row r="80" spans="1:9" ht="25.5">
      <c r="A80" s="8" t="s">
        <v>32</v>
      </c>
      <c r="B80" s="36">
        <v>42560.3</v>
      </c>
      <c r="C80" s="36">
        <v>31818.3</v>
      </c>
      <c r="D80" s="36">
        <v>29165.5</v>
      </c>
      <c r="E80" s="29">
        <f>$D:$D/$B:$B*100</f>
        <v>68.52747748488615</v>
      </c>
      <c r="F80" s="29">
        <f>$D:$D/$C:$C*100</f>
        <v>91.66265953869315</v>
      </c>
      <c r="G80" s="36">
        <v>19849.2</v>
      </c>
      <c r="H80" s="29">
        <f>$D:$D/$G:$G*100</f>
        <v>146.93539286218083</v>
      </c>
      <c r="I80" s="36">
        <f>D80-август!D80</f>
        <v>3759.7999999999993</v>
      </c>
    </row>
    <row r="81" spans="1:9" ht="12.75">
      <c r="A81" s="8" t="s">
        <v>78</v>
      </c>
      <c r="B81" s="83">
        <v>28.7</v>
      </c>
      <c r="C81" s="83">
        <v>28.7</v>
      </c>
      <c r="D81" s="83">
        <v>0</v>
      </c>
      <c r="E81" s="29">
        <v>0</v>
      </c>
      <c r="F81" s="29">
        <v>0</v>
      </c>
      <c r="G81" s="83">
        <v>133</v>
      </c>
      <c r="H81" s="29">
        <v>0</v>
      </c>
      <c r="I81" s="36">
        <f>D81-август!D81</f>
        <v>0</v>
      </c>
    </row>
    <row r="82" spans="1:9" ht="25.5">
      <c r="A82" s="1" t="s">
        <v>33</v>
      </c>
      <c r="B82" s="28">
        <v>11925.9</v>
      </c>
      <c r="C82" s="28">
        <v>8997.9</v>
      </c>
      <c r="D82" s="28">
        <v>8817.8</v>
      </c>
      <c r="E82" s="29">
        <f>$D:$D/$B:$B*100</f>
        <v>73.93823526945556</v>
      </c>
      <c r="F82" s="29">
        <v>0</v>
      </c>
      <c r="G82" s="28">
        <v>7566.3</v>
      </c>
      <c r="H82" s="29">
        <f>$D:$D/$G:$G*100</f>
        <v>116.54044909665224</v>
      </c>
      <c r="I82" s="36">
        <f>D82-август!D82</f>
        <v>1152.5999999999995</v>
      </c>
    </row>
    <row r="83" spans="1:9" ht="12.75">
      <c r="A83" s="8" t="s">
        <v>34</v>
      </c>
      <c r="B83" s="36">
        <v>1198.3</v>
      </c>
      <c r="C83" s="36">
        <v>1198.3</v>
      </c>
      <c r="D83" s="36">
        <v>1096.7</v>
      </c>
      <c r="E83" s="29">
        <v>0</v>
      </c>
      <c r="F83" s="29">
        <v>0</v>
      </c>
      <c r="G83" s="36">
        <v>0</v>
      </c>
      <c r="H83" s="29">
        <v>0</v>
      </c>
      <c r="I83" s="36">
        <f>D83-август!D83</f>
        <v>-101.59999999999991</v>
      </c>
    </row>
    <row r="84" spans="1:9" ht="12.75">
      <c r="A84" s="8" t="s">
        <v>35</v>
      </c>
      <c r="B84" s="36">
        <v>0</v>
      </c>
      <c r="C84" s="36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D84-август!D84</f>
        <v>0</v>
      </c>
    </row>
    <row r="85" spans="1:9" ht="12.75">
      <c r="A85" s="1" t="s">
        <v>36</v>
      </c>
      <c r="B85" s="36">
        <v>40008.3</v>
      </c>
      <c r="C85" s="36">
        <v>30936.3</v>
      </c>
      <c r="D85" s="36">
        <v>28630.8</v>
      </c>
      <c r="E85" s="29">
        <f>$D:$D/$B:$B*100</f>
        <v>71.56215085369784</v>
      </c>
      <c r="F85" s="29">
        <f>$D:$D/$C:$C*100</f>
        <v>92.54758972469234</v>
      </c>
      <c r="G85" s="36">
        <v>30897.2</v>
      </c>
      <c r="H85" s="29">
        <f>$D:$D/$G:$G*100</f>
        <v>92.66470748158409</v>
      </c>
      <c r="I85" s="36">
        <f>D85-август!D85</f>
        <v>2269.2000000000007</v>
      </c>
    </row>
    <row r="86" spans="1:9" ht="12.75">
      <c r="A86" s="7" t="s">
        <v>37</v>
      </c>
      <c r="B86" s="27">
        <v>346.8</v>
      </c>
      <c r="C86" s="27">
        <v>283.6</v>
      </c>
      <c r="D86" s="35">
        <v>238.6</v>
      </c>
      <c r="E86" s="26">
        <f>$D:$D/$B:$B*100</f>
        <v>68.80046136101498</v>
      </c>
      <c r="F86" s="26">
        <f>$D:$D/$C:$C*100</f>
        <v>84.13258110014104</v>
      </c>
      <c r="G86" s="35">
        <v>145.6</v>
      </c>
      <c r="H86" s="26">
        <v>0</v>
      </c>
      <c r="I86" s="35">
        <f>D86-август!D86</f>
        <v>34.69999999999999</v>
      </c>
    </row>
    <row r="87" spans="1:9" ht="25.5">
      <c r="A87" s="9" t="s">
        <v>38</v>
      </c>
      <c r="B87" s="27">
        <v>4024.9</v>
      </c>
      <c r="C87" s="27">
        <v>3078.3</v>
      </c>
      <c r="D87" s="27">
        <v>2954.7</v>
      </c>
      <c r="E87" s="26">
        <f>$D:$D/$B:$B*100</f>
        <v>73.41051951601281</v>
      </c>
      <c r="F87" s="26">
        <f>$D:$D/$C:$C*100</f>
        <v>95.98479680343046</v>
      </c>
      <c r="G87" s="27">
        <v>2282.1</v>
      </c>
      <c r="H87" s="26">
        <f>$D:$D/$G:$G*100</f>
        <v>129.47285395030892</v>
      </c>
      <c r="I87" s="35">
        <f>D87-август!D87</f>
        <v>858.5999999999999</v>
      </c>
    </row>
    <row r="88" spans="1:9" ht="12.75">
      <c r="A88" s="7" t="s">
        <v>39</v>
      </c>
      <c r="B88" s="35">
        <f>B89+B90+B91+B92+B93</f>
        <v>223532.19999999998</v>
      </c>
      <c r="C88" s="35">
        <f>C89+C90+C91+C92+C93</f>
        <v>130531.3</v>
      </c>
      <c r="D88" s="35">
        <f>D89+D90+D91+D92+D93</f>
        <v>58363.700000000004</v>
      </c>
      <c r="E88" s="26">
        <f>$D:$D/$B:$B*100</f>
        <v>26.10975063100529</v>
      </c>
      <c r="F88" s="26">
        <f>$D:$D/$C:$C*100</f>
        <v>44.71241763469758</v>
      </c>
      <c r="G88" s="35">
        <f>G89+G90+G91+G92+G93</f>
        <v>97573</v>
      </c>
      <c r="H88" s="26">
        <f>$D:$D/$G:$G*100</f>
        <v>59.815420249454256</v>
      </c>
      <c r="I88" s="35">
        <f>D88-август!D88</f>
        <v>7812</v>
      </c>
    </row>
    <row r="89" spans="1:9" ht="12.75" hidden="1">
      <c r="A89" s="10" t="s">
        <v>70</v>
      </c>
      <c r="B89" s="36"/>
      <c r="C89" s="36"/>
      <c r="D89" s="36"/>
      <c r="E89" s="29">
        <v>0</v>
      </c>
      <c r="F89" s="29">
        <v>0</v>
      </c>
      <c r="G89" s="36"/>
      <c r="H89" s="29">
        <v>0</v>
      </c>
      <c r="I89" s="36">
        <f>D89-август!D89</f>
        <v>0</v>
      </c>
    </row>
    <row r="90" spans="1:9" ht="12.75">
      <c r="A90" s="10" t="s">
        <v>73</v>
      </c>
      <c r="B90" s="36">
        <v>7539.6</v>
      </c>
      <c r="C90" s="36">
        <v>7517</v>
      </c>
      <c r="D90" s="36">
        <v>0</v>
      </c>
      <c r="E90" s="29">
        <v>0</v>
      </c>
      <c r="F90" s="29">
        <v>0</v>
      </c>
      <c r="G90" s="36"/>
      <c r="H90" s="29">
        <v>0</v>
      </c>
      <c r="I90" s="36">
        <f>D90-август!D90</f>
        <v>0</v>
      </c>
    </row>
    <row r="91" spans="1:9" ht="12.75">
      <c r="A91" s="8" t="s">
        <v>40</v>
      </c>
      <c r="B91" s="36">
        <v>19345.7</v>
      </c>
      <c r="C91" s="36">
        <v>12879.5</v>
      </c>
      <c r="D91" s="36">
        <v>12873.3</v>
      </c>
      <c r="E91" s="29">
        <f>$D:$D/$B:$B*100</f>
        <v>66.54346960823335</v>
      </c>
      <c r="F91" s="29">
        <v>0</v>
      </c>
      <c r="G91" s="36">
        <v>10682.7</v>
      </c>
      <c r="H91" s="29">
        <v>0</v>
      </c>
      <c r="I91" s="36">
        <f>D91-август!D91</f>
        <v>1642.7999999999993</v>
      </c>
    </row>
    <row r="92" spans="1:9" ht="12.75">
      <c r="A92" s="10" t="s">
        <v>83</v>
      </c>
      <c r="B92" s="28">
        <v>176204</v>
      </c>
      <c r="C92" s="28">
        <v>93012.6</v>
      </c>
      <c r="D92" s="28">
        <v>38199.5</v>
      </c>
      <c r="E92" s="29">
        <f>$D:$D/$B:$B*100</f>
        <v>21.67913327733763</v>
      </c>
      <c r="F92" s="29">
        <f>$D:$D/$C:$C*100</f>
        <v>41.06916697307676</v>
      </c>
      <c r="G92" s="28">
        <v>79954</v>
      </c>
      <c r="H92" s="29">
        <v>0</v>
      </c>
      <c r="I92" s="36">
        <f>D92-август!D92</f>
        <v>5121.5999999999985</v>
      </c>
    </row>
    <row r="93" spans="1:9" ht="12.75">
      <c r="A93" s="8" t="s">
        <v>41</v>
      </c>
      <c r="B93" s="36">
        <v>20442.9</v>
      </c>
      <c r="C93" s="36">
        <v>17122.2</v>
      </c>
      <c r="D93" s="36">
        <v>7290.9</v>
      </c>
      <c r="E93" s="29">
        <f>$D:$D/$B:$B*100</f>
        <v>35.66470510544003</v>
      </c>
      <c r="F93" s="29">
        <f>$D:$D/$C:$C*100</f>
        <v>42.58156078074079</v>
      </c>
      <c r="G93" s="36">
        <v>6936.3</v>
      </c>
      <c r="H93" s="29">
        <f>$D:$D/$G:$G*100</f>
        <v>105.11223562994681</v>
      </c>
      <c r="I93" s="36">
        <f>D93-август!D93</f>
        <v>1047.5999999999995</v>
      </c>
    </row>
    <row r="94" spans="1:9" ht="12.75">
      <c r="A94" s="7" t="s">
        <v>42</v>
      </c>
      <c r="B94" s="35">
        <f>B96+B97+B98+B95</f>
        <v>446146.80000000005</v>
      </c>
      <c r="C94" s="35">
        <f>C96+C97+C98+C95</f>
        <v>173154.40000000002</v>
      </c>
      <c r="D94" s="35">
        <f>D96+D97+D98+D95</f>
        <v>50524.8</v>
      </c>
      <c r="E94" s="35">
        <f>E96+E97+E98+E95</f>
        <v>47.58761147991635</v>
      </c>
      <c r="F94" s="26">
        <f>$D:$D/$C:$C*100</f>
        <v>29.179044829354613</v>
      </c>
      <c r="G94" s="35">
        <f>G96+G97+G98+G95</f>
        <v>56572.8</v>
      </c>
      <c r="H94" s="35">
        <f>H96+H97+H98</f>
        <v>178.48230959877145</v>
      </c>
      <c r="I94" s="35">
        <f>D94-август!D94</f>
        <v>15175.599999999999</v>
      </c>
    </row>
    <row r="95" spans="1:9" ht="12.75">
      <c r="A95" s="8" t="s">
        <v>43</v>
      </c>
      <c r="B95" s="80">
        <v>196936.7</v>
      </c>
      <c r="C95" s="80">
        <v>40973.3</v>
      </c>
      <c r="D95" s="80">
        <v>0</v>
      </c>
      <c r="E95" s="49">
        <f>$D:$D/$B:$B*100</f>
        <v>0</v>
      </c>
      <c r="F95" s="29">
        <v>0</v>
      </c>
      <c r="G95" s="80">
        <v>123</v>
      </c>
      <c r="H95" s="29">
        <v>0</v>
      </c>
      <c r="I95" s="36">
        <f>D95-август!D95</f>
        <v>0</v>
      </c>
    </row>
    <row r="96" spans="1:9" ht="12.75">
      <c r="A96" s="8" t="s">
        <v>44</v>
      </c>
      <c r="B96" s="36">
        <v>29369.6</v>
      </c>
      <c r="C96" s="36">
        <v>22173.9</v>
      </c>
      <c r="D96" s="36">
        <v>1558.3</v>
      </c>
      <c r="E96" s="29">
        <f>$D:$D/$B:$B*100</f>
        <v>5.305826432774025</v>
      </c>
      <c r="F96" s="29">
        <v>0</v>
      </c>
      <c r="G96" s="36">
        <v>1665.5</v>
      </c>
      <c r="H96" s="29">
        <v>0</v>
      </c>
      <c r="I96" s="36">
        <f>D96-август!D96</f>
        <v>-0.10000000000013642</v>
      </c>
    </row>
    <row r="97" spans="1:9" ht="12.75">
      <c r="A97" s="8" t="s">
        <v>45</v>
      </c>
      <c r="B97" s="36">
        <v>167667.5</v>
      </c>
      <c r="C97" s="36">
        <v>98875</v>
      </c>
      <c r="D97" s="36">
        <v>39061.6</v>
      </c>
      <c r="E97" s="29">
        <f>$D:$D/$B:$B*100</f>
        <v>23.297061147807415</v>
      </c>
      <c r="F97" s="29">
        <f>$D:$D/$C:$C*100</f>
        <v>39.5060429835651</v>
      </c>
      <c r="G97" s="36">
        <v>43656</v>
      </c>
      <c r="H97" s="29">
        <f>$D:$D/$G:$G*100</f>
        <v>89.47590251053693</v>
      </c>
      <c r="I97" s="36">
        <f>D97-август!D97</f>
        <v>14579.199999999997</v>
      </c>
    </row>
    <row r="98" spans="1:9" ht="12.75">
      <c r="A98" s="8" t="s">
        <v>46</v>
      </c>
      <c r="B98" s="36">
        <v>52173</v>
      </c>
      <c r="C98" s="36">
        <v>11132.2</v>
      </c>
      <c r="D98" s="36">
        <v>9904.9</v>
      </c>
      <c r="E98" s="29">
        <f>$D:$D/$B:$B*100</f>
        <v>18.984723899334906</v>
      </c>
      <c r="F98" s="29">
        <f>$D:$D/$C:$C*100</f>
        <v>88.97522502290651</v>
      </c>
      <c r="G98" s="36">
        <v>11128.3</v>
      </c>
      <c r="H98" s="29">
        <f>$D:$D/$G:$G*100</f>
        <v>89.00640708823451</v>
      </c>
      <c r="I98" s="36">
        <f>D98-август!D98</f>
        <v>596.5</v>
      </c>
    </row>
    <row r="99" spans="1:9" ht="12.75">
      <c r="A99" s="11" t="s">
        <v>47</v>
      </c>
      <c r="B99" s="35">
        <f>B100+B101+B102+B103+B104</f>
        <v>1355758.7</v>
      </c>
      <c r="C99" s="35">
        <f>C100+C101+C102+C103+C104</f>
        <v>981236.5000000001</v>
      </c>
      <c r="D99" s="35">
        <f>D100+D101+D102+D103+D104</f>
        <v>932991.6</v>
      </c>
      <c r="E99" s="35">
        <f>E100+E101+E103+E104+E102</f>
        <v>328.3549306422141</v>
      </c>
      <c r="F99" s="35">
        <f>F100+F101+F103+F104+F102</f>
        <v>472.4140020978369</v>
      </c>
      <c r="G99" s="35">
        <f>G100+G101+G102+G103+G104</f>
        <v>827170.2</v>
      </c>
      <c r="H99" s="35">
        <f>H100+H101+H103+H104+H102</f>
        <v>468.3013934600693</v>
      </c>
      <c r="I99" s="35">
        <f>D99-август!D99</f>
        <v>113053.00000000012</v>
      </c>
    </row>
    <row r="100" spans="1:9" ht="12.75">
      <c r="A100" s="8" t="s">
        <v>48</v>
      </c>
      <c r="B100" s="36">
        <v>537070.2</v>
      </c>
      <c r="C100" s="36">
        <v>391825.9</v>
      </c>
      <c r="D100" s="36">
        <v>382267.3</v>
      </c>
      <c r="E100" s="29">
        <f aca="true" t="shared" si="11" ref="E100:E117">$D:$D/$B:$B*100</f>
        <v>71.17641232002818</v>
      </c>
      <c r="F100" s="29">
        <f aca="true" t="shared" si="12" ref="F100:F107">$D:$D/$C:$C*100</f>
        <v>97.56049817023325</v>
      </c>
      <c r="G100" s="36">
        <v>325696.8</v>
      </c>
      <c r="H100" s="29">
        <f>$D:$D/$G:$G*100</f>
        <v>117.36906840963744</v>
      </c>
      <c r="I100" s="36">
        <f>D100-август!D100</f>
        <v>52542.70000000001</v>
      </c>
    </row>
    <row r="101" spans="1:9" ht="12.75">
      <c r="A101" s="8" t="s">
        <v>49</v>
      </c>
      <c r="B101" s="36">
        <v>523154.2</v>
      </c>
      <c r="C101" s="36">
        <v>386817.7</v>
      </c>
      <c r="D101" s="36">
        <v>357335.2</v>
      </c>
      <c r="E101" s="29">
        <f t="shared" si="11"/>
        <v>68.30399144267598</v>
      </c>
      <c r="F101" s="29">
        <f t="shared" si="12"/>
        <v>92.37819262148552</v>
      </c>
      <c r="G101" s="36">
        <v>354208.3</v>
      </c>
      <c r="H101" s="29">
        <f>$D:$D/$G:$G*100</f>
        <v>100.88278563771658</v>
      </c>
      <c r="I101" s="36">
        <f>D101-август!D101</f>
        <v>39799.70000000001</v>
      </c>
    </row>
    <row r="102" spans="1:9" ht="12.75">
      <c r="A102" s="8" t="s">
        <v>123</v>
      </c>
      <c r="B102" s="36">
        <v>112233.3</v>
      </c>
      <c r="C102" s="36">
        <v>78106.5</v>
      </c>
      <c r="D102" s="36">
        <v>75603</v>
      </c>
      <c r="E102" s="29">
        <f t="shared" si="11"/>
        <v>67.3623603689814</v>
      </c>
      <c r="F102" s="29">
        <f t="shared" si="12"/>
        <v>96.79476099940466</v>
      </c>
      <c r="G102" s="36">
        <v>60320.3</v>
      </c>
      <c r="H102" s="29">
        <v>0</v>
      </c>
      <c r="I102" s="36">
        <f>D102-август!D102</f>
        <v>8267.300000000003</v>
      </c>
    </row>
    <row r="103" spans="1:9" ht="12.75">
      <c r="A103" s="8" t="s">
        <v>50</v>
      </c>
      <c r="B103" s="36">
        <v>51186.6</v>
      </c>
      <c r="C103" s="36">
        <v>30250.5</v>
      </c>
      <c r="D103" s="36">
        <v>27038.6</v>
      </c>
      <c r="E103" s="29">
        <f t="shared" si="11"/>
        <v>52.82359054908902</v>
      </c>
      <c r="F103" s="29">
        <f t="shared" si="12"/>
        <v>89.38232425910316</v>
      </c>
      <c r="G103" s="36">
        <v>28643.6</v>
      </c>
      <c r="H103" s="29">
        <f>$D:$D/$G:$G*100</f>
        <v>94.396654051865</v>
      </c>
      <c r="I103" s="36">
        <f>D103-август!D103</f>
        <v>1425.8999999999978</v>
      </c>
    </row>
    <row r="104" spans="1:9" ht="12.75">
      <c r="A104" s="8" t="s">
        <v>51</v>
      </c>
      <c r="B104" s="36">
        <v>132114.4</v>
      </c>
      <c r="C104" s="36">
        <v>94235.9</v>
      </c>
      <c r="D104" s="28">
        <v>90747.5</v>
      </c>
      <c r="E104" s="29">
        <f t="shared" si="11"/>
        <v>68.68857596143948</v>
      </c>
      <c r="F104" s="29">
        <f t="shared" si="12"/>
        <v>96.29822604761031</v>
      </c>
      <c r="G104" s="28">
        <v>58301.2</v>
      </c>
      <c r="H104" s="29">
        <f>$D:$D/$G:$G*100</f>
        <v>155.65288536085023</v>
      </c>
      <c r="I104" s="36">
        <f>D104-август!D104</f>
        <v>11017.399999999994</v>
      </c>
    </row>
    <row r="105" spans="1:9" ht="25.5">
      <c r="A105" s="11" t="s">
        <v>52</v>
      </c>
      <c r="B105" s="35">
        <f>B106+B107</f>
        <v>123665.8</v>
      </c>
      <c r="C105" s="35">
        <f>C106+C107</f>
        <v>79721</v>
      </c>
      <c r="D105" s="35">
        <f>D106+D107</f>
        <v>75595.5</v>
      </c>
      <c r="E105" s="26">
        <f t="shared" si="11"/>
        <v>61.1288650540408</v>
      </c>
      <c r="F105" s="26">
        <f t="shared" si="12"/>
        <v>94.8250774576335</v>
      </c>
      <c r="G105" s="35">
        <f>G106+G107</f>
        <v>70654.5</v>
      </c>
      <c r="H105" s="26">
        <f>$D:$D/$G:$G*100</f>
        <v>106.99318514744284</v>
      </c>
      <c r="I105" s="35">
        <f>D105-август!D105</f>
        <v>8814.5</v>
      </c>
    </row>
    <row r="106" spans="1:9" ht="12.75">
      <c r="A106" s="8" t="s">
        <v>53</v>
      </c>
      <c r="B106" s="36">
        <v>120813</v>
      </c>
      <c r="C106" s="36">
        <v>77646</v>
      </c>
      <c r="D106" s="36">
        <v>73727.5</v>
      </c>
      <c r="E106" s="29">
        <f t="shared" si="11"/>
        <v>61.02613129381772</v>
      </c>
      <c r="F106" s="29">
        <f t="shared" si="12"/>
        <v>94.95337815212632</v>
      </c>
      <c r="G106" s="36">
        <v>68971.5</v>
      </c>
      <c r="H106" s="29">
        <f>$D:$D/$G:$G*100</f>
        <v>106.89560180654327</v>
      </c>
      <c r="I106" s="36">
        <f>D106-август!D106</f>
        <v>8494.300000000003</v>
      </c>
    </row>
    <row r="107" spans="1:9" ht="25.5">
      <c r="A107" s="8" t="s">
        <v>54</v>
      </c>
      <c r="B107" s="36">
        <v>2852.8</v>
      </c>
      <c r="C107" s="36">
        <v>2075</v>
      </c>
      <c r="D107" s="36">
        <v>1868</v>
      </c>
      <c r="E107" s="29">
        <f t="shared" si="11"/>
        <v>65.47952888390353</v>
      </c>
      <c r="F107" s="29">
        <f t="shared" si="12"/>
        <v>90.02409638554218</v>
      </c>
      <c r="G107" s="36">
        <v>1683</v>
      </c>
      <c r="H107" s="29">
        <v>0</v>
      </c>
      <c r="I107" s="36">
        <f>D107-август!D107</f>
        <v>320.20000000000005</v>
      </c>
    </row>
    <row r="108" spans="1:9" ht="12.75">
      <c r="A108" s="11" t="s">
        <v>109</v>
      </c>
      <c r="B108" s="35">
        <f>B109</f>
        <v>42.5</v>
      </c>
      <c r="C108" s="35">
        <f>C109</f>
        <v>42.5</v>
      </c>
      <c r="D108" s="35">
        <f>D109</f>
        <v>42.5</v>
      </c>
      <c r="E108" s="26">
        <f t="shared" si="11"/>
        <v>100</v>
      </c>
      <c r="F108" s="26">
        <v>0</v>
      </c>
      <c r="G108" s="35">
        <f>G109</f>
        <v>44.8</v>
      </c>
      <c r="H108" s="26">
        <v>0</v>
      </c>
      <c r="I108" s="35">
        <f>D108-август!D108</f>
        <v>0</v>
      </c>
    </row>
    <row r="109" spans="1:9" ht="12.75">
      <c r="A109" s="8" t="s">
        <v>110</v>
      </c>
      <c r="B109" s="36">
        <v>42.5</v>
      </c>
      <c r="C109" s="36">
        <v>42.5</v>
      </c>
      <c r="D109" s="36">
        <v>42.5</v>
      </c>
      <c r="E109" s="29">
        <f t="shared" si="11"/>
        <v>100</v>
      </c>
      <c r="F109" s="29">
        <v>0</v>
      </c>
      <c r="G109" s="36">
        <v>44.8</v>
      </c>
      <c r="H109" s="29">
        <v>0</v>
      </c>
      <c r="I109" s="36">
        <f>D109-август!D109</f>
        <v>0</v>
      </c>
    </row>
    <row r="110" spans="1:9" ht="12.75">
      <c r="A110" s="11" t="s">
        <v>55</v>
      </c>
      <c r="B110" s="35">
        <f>B111+B112+B113+B114+B115</f>
        <v>174658.1</v>
      </c>
      <c r="C110" s="35">
        <f>C111+C112+C113+C114+C115</f>
        <v>121572.59999999999</v>
      </c>
      <c r="D110" s="35">
        <f>D111+D112+D113+D114+D115</f>
        <v>119007.2</v>
      </c>
      <c r="E110" s="26">
        <f t="shared" si="11"/>
        <v>68.13723497507415</v>
      </c>
      <c r="F110" s="26">
        <f>$D:$D/$C:$C*100</f>
        <v>97.88982056812145</v>
      </c>
      <c r="G110" s="35">
        <f>G111+G112+G113+G114+G115</f>
        <v>133336.2</v>
      </c>
      <c r="H110" s="26">
        <v>0</v>
      </c>
      <c r="I110" s="35">
        <f>D110-август!D110</f>
        <v>11933.499999999985</v>
      </c>
    </row>
    <row r="111" spans="1:9" ht="12.75">
      <c r="A111" s="8" t="s">
        <v>56</v>
      </c>
      <c r="B111" s="36">
        <v>1730</v>
      </c>
      <c r="C111" s="36">
        <v>1086.7</v>
      </c>
      <c r="D111" s="36">
        <v>1033.2</v>
      </c>
      <c r="E111" s="29">
        <f t="shared" si="11"/>
        <v>59.72254335260116</v>
      </c>
      <c r="F111" s="29">
        <v>0</v>
      </c>
      <c r="G111" s="36">
        <v>786.9</v>
      </c>
      <c r="H111" s="29">
        <v>0</v>
      </c>
      <c r="I111" s="36">
        <f>D111-август!D111</f>
        <v>130.30000000000007</v>
      </c>
    </row>
    <row r="112" spans="1:9" ht="12.75">
      <c r="A112" s="8" t="s">
        <v>57</v>
      </c>
      <c r="B112" s="36">
        <v>65281.5</v>
      </c>
      <c r="C112" s="36">
        <v>45158.7</v>
      </c>
      <c r="D112" s="36">
        <v>45158.7</v>
      </c>
      <c r="E112" s="29">
        <f t="shared" si="11"/>
        <v>69.17534064015072</v>
      </c>
      <c r="F112" s="29">
        <f>$D:$D/$C:$C*100</f>
        <v>100</v>
      </c>
      <c r="G112" s="36">
        <v>41712.5</v>
      </c>
      <c r="H112" s="29">
        <f>$D:$D/$G:$G*100</f>
        <v>108.26179202876835</v>
      </c>
      <c r="I112" s="36">
        <f>D112-август!D112</f>
        <v>5862.899999999994</v>
      </c>
    </row>
    <row r="113" spans="1:9" ht="12.75">
      <c r="A113" s="8" t="s">
        <v>58</v>
      </c>
      <c r="B113" s="36">
        <v>34783</v>
      </c>
      <c r="C113" s="36">
        <v>24489.8</v>
      </c>
      <c r="D113" s="36">
        <v>24265.1</v>
      </c>
      <c r="E113" s="29">
        <f t="shared" si="11"/>
        <v>69.76137768450104</v>
      </c>
      <c r="F113" s="29">
        <f>$D:$D/$C:$C*100</f>
        <v>99.08247515292081</v>
      </c>
      <c r="G113" s="36">
        <v>21806.7</v>
      </c>
      <c r="H113" s="29">
        <v>0</v>
      </c>
      <c r="I113" s="36">
        <f>D113-август!D113</f>
        <v>3434.699999999997</v>
      </c>
    </row>
    <row r="114" spans="1:9" ht="12.75">
      <c r="A114" s="8" t="s">
        <v>59</v>
      </c>
      <c r="B114" s="28">
        <v>40426.2</v>
      </c>
      <c r="C114" s="28">
        <v>26865.1</v>
      </c>
      <c r="D114" s="28">
        <v>24932.4</v>
      </c>
      <c r="E114" s="29">
        <f t="shared" si="11"/>
        <v>61.6738649687579</v>
      </c>
      <c r="F114" s="29">
        <v>0</v>
      </c>
      <c r="G114" s="28">
        <v>49014</v>
      </c>
      <c r="H114" s="29">
        <v>0</v>
      </c>
      <c r="I114" s="36">
        <f>D114-август!D114</f>
        <v>220.40000000000146</v>
      </c>
    </row>
    <row r="115" spans="1:9" ht="12.75">
      <c r="A115" s="8" t="s">
        <v>60</v>
      </c>
      <c r="B115" s="36">
        <v>32437.4</v>
      </c>
      <c r="C115" s="36">
        <v>23972.3</v>
      </c>
      <c r="D115" s="36">
        <v>23617.8</v>
      </c>
      <c r="E115" s="29">
        <f t="shared" si="11"/>
        <v>72.81039787405895</v>
      </c>
      <c r="F115" s="29">
        <f>$D:$D/$C:$C*100</f>
        <v>98.52120989642212</v>
      </c>
      <c r="G115" s="36">
        <v>20016.1</v>
      </c>
      <c r="H115" s="29">
        <f>$D:$D/$G:$G*100</f>
        <v>117.99401481807146</v>
      </c>
      <c r="I115" s="36">
        <f>D115-август!D115</f>
        <v>2285.2000000000007</v>
      </c>
    </row>
    <row r="116" spans="1:9" ht="12.75">
      <c r="A116" s="11" t="s">
        <v>67</v>
      </c>
      <c r="B116" s="27">
        <f>B117+B118+B119</f>
        <v>84253.3</v>
      </c>
      <c r="C116" s="27">
        <f>C117+C118+C119</f>
        <v>63327.200000000004</v>
      </c>
      <c r="D116" s="27">
        <f>D117+D118+D119</f>
        <v>54971.3</v>
      </c>
      <c r="E116" s="26">
        <f t="shared" si="11"/>
        <v>65.24527822649084</v>
      </c>
      <c r="F116" s="26">
        <f>$D:$D/$C:$C*100</f>
        <v>86.80519587160019</v>
      </c>
      <c r="G116" s="27">
        <f>G117+G118+G119</f>
        <v>38497.8</v>
      </c>
      <c r="H116" s="26">
        <f>$D:$D/$G:$G*100</f>
        <v>142.7907568744188</v>
      </c>
      <c r="I116" s="35">
        <f>D116-август!D116</f>
        <v>4316.0999999999985</v>
      </c>
    </row>
    <row r="117" spans="1:9" ht="12.75">
      <c r="A117" s="42" t="s">
        <v>68</v>
      </c>
      <c r="B117" s="28">
        <v>59921.8</v>
      </c>
      <c r="C117" s="28">
        <v>44009.1</v>
      </c>
      <c r="D117" s="28">
        <v>40525.3</v>
      </c>
      <c r="E117" s="29">
        <f t="shared" si="11"/>
        <v>67.63031150599616</v>
      </c>
      <c r="F117" s="29">
        <f>$D:$D/$C:$C*100</f>
        <v>92.08390991863048</v>
      </c>
      <c r="G117" s="28">
        <v>36295.4</v>
      </c>
      <c r="H117" s="29">
        <v>0</v>
      </c>
      <c r="I117" s="36">
        <f>D117-август!D117</f>
        <v>3701.300000000003</v>
      </c>
    </row>
    <row r="118" spans="1:9" ht="24.75" customHeight="1">
      <c r="A118" s="12" t="s">
        <v>69</v>
      </c>
      <c r="B118" s="28">
        <v>21212.7</v>
      </c>
      <c r="C118" s="28">
        <v>16859.7</v>
      </c>
      <c r="D118" s="28">
        <v>12104.4</v>
      </c>
      <c r="E118" s="29">
        <v>0</v>
      </c>
      <c r="F118" s="29">
        <v>0</v>
      </c>
      <c r="G118" s="28">
        <v>393</v>
      </c>
      <c r="H118" s="29">
        <v>0</v>
      </c>
      <c r="I118" s="36">
        <f>D118-август!D118</f>
        <v>276.10000000000036</v>
      </c>
    </row>
    <row r="119" spans="1:9" ht="25.5">
      <c r="A119" s="12" t="s">
        <v>79</v>
      </c>
      <c r="B119" s="28">
        <v>3118.8</v>
      </c>
      <c r="C119" s="28">
        <v>2458.4</v>
      </c>
      <c r="D119" s="28">
        <v>2341.6</v>
      </c>
      <c r="E119" s="29">
        <f>$D:$D/$B:$B*100</f>
        <v>75.08015903552648</v>
      </c>
      <c r="F119" s="29">
        <f>$D:$D/$C:$C*100</f>
        <v>95.24894240156199</v>
      </c>
      <c r="G119" s="28">
        <v>1809.4</v>
      </c>
      <c r="H119" s="29">
        <v>0</v>
      </c>
      <c r="I119" s="36">
        <f>D119-август!D119</f>
        <v>338.6999999999998</v>
      </c>
    </row>
    <row r="120" spans="1:9" ht="26.25" customHeight="1">
      <c r="A120" s="13" t="s">
        <v>87</v>
      </c>
      <c r="B120" s="27">
        <f>B121</f>
        <v>100</v>
      </c>
      <c r="C120" s="27">
        <f>C121</f>
        <v>0</v>
      </c>
      <c r="D120" s="27">
        <f>D121</f>
        <v>0</v>
      </c>
      <c r="E120" s="29">
        <f>$D:$D/$B:$B*100</f>
        <v>0</v>
      </c>
      <c r="F120" s="29">
        <v>0</v>
      </c>
      <c r="G120" s="27">
        <f>G121</f>
        <v>4.2</v>
      </c>
      <c r="H120" s="29">
        <v>0</v>
      </c>
      <c r="I120" s="36">
        <f>D120-август!D120</f>
        <v>0</v>
      </c>
    </row>
    <row r="121" spans="1:9" ht="13.5" customHeight="1">
      <c r="A121" s="12" t="s">
        <v>88</v>
      </c>
      <c r="B121" s="28">
        <v>100</v>
      </c>
      <c r="C121" s="28">
        <v>0</v>
      </c>
      <c r="D121" s="28">
        <v>0</v>
      </c>
      <c r="E121" s="29">
        <f>$D:$D/$B:$B*100</f>
        <v>0</v>
      </c>
      <c r="F121" s="29">
        <v>0</v>
      </c>
      <c r="G121" s="28">
        <v>4.2</v>
      </c>
      <c r="H121" s="29">
        <v>0</v>
      </c>
      <c r="I121" s="36">
        <f>D121-август!D121</f>
        <v>0</v>
      </c>
    </row>
    <row r="122" spans="1:9" ht="18" customHeight="1">
      <c r="A122" s="14" t="s">
        <v>61</v>
      </c>
      <c r="B122" s="35">
        <f>B77+B86+B87+B88+B94+B99+B105+B108+B110+B116+B120</f>
        <v>2515341.9</v>
      </c>
      <c r="C122" s="35">
        <f>C77+C86+C87+C88+C94+C99+C105+C108+C110+C116+C120</f>
        <v>1630097.7000000002</v>
      </c>
      <c r="D122" s="35">
        <f>D77+D86+D87+D88+D94+D99+D105+D108+D110+D116+D120</f>
        <v>1366467.1</v>
      </c>
      <c r="E122" s="26">
        <f>$D:$D/$B:$B*100</f>
        <v>54.32530265567477</v>
      </c>
      <c r="F122" s="26">
        <f>$D:$D/$C:$C*100</f>
        <v>83.82731292731718</v>
      </c>
      <c r="G122" s="35">
        <f>G77+G86+G87+G88+G94+G99+G105+G108+G110+G116+G120</f>
        <v>1288976.9</v>
      </c>
      <c r="H122" s="26">
        <f>$D:$D/$G:$G*100</f>
        <v>106.01176017972085</v>
      </c>
      <c r="I122" s="35">
        <f>D122-август!D122</f>
        <v>169732.30000000028</v>
      </c>
    </row>
    <row r="123" spans="1:9" ht="21.75" customHeight="1">
      <c r="A123" s="15" t="s">
        <v>62</v>
      </c>
      <c r="B123" s="30">
        <f>B75-B122</f>
        <v>-28763.799999999814</v>
      </c>
      <c r="C123" s="30">
        <f>C75-C122</f>
        <v>-198028.75000000023</v>
      </c>
      <c r="D123" s="30">
        <f>D75-D122</f>
        <v>67864.59999999986</v>
      </c>
      <c r="E123" s="30"/>
      <c r="F123" s="30"/>
      <c r="G123" s="30">
        <v>59186.870000000345</v>
      </c>
      <c r="H123" s="30"/>
      <c r="I123" s="36">
        <f>D123-август!D123</f>
        <v>735.7399999999907</v>
      </c>
    </row>
    <row r="124" spans="1:9" ht="24" customHeight="1">
      <c r="A124" s="1" t="s">
        <v>63</v>
      </c>
      <c r="B124" s="28" t="s">
        <v>152</v>
      </c>
      <c r="C124" s="28"/>
      <c r="D124" s="28" t="s">
        <v>189</v>
      </c>
      <c r="E124" s="28"/>
      <c r="F124" s="28"/>
      <c r="G124" s="28" t="s">
        <v>143</v>
      </c>
      <c r="H124" s="27"/>
      <c r="I124" s="36"/>
    </row>
    <row r="125" spans="1:9" ht="12.75">
      <c r="A125" s="3" t="s">
        <v>64</v>
      </c>
      <c r="B125" s="27">
        <f>B127+B128</f>
        <v>4763.73</v>
      </c>
      <c r="C125" s="27">
        <f aca="true" t="shared" si="13" ref="C125:H125">C127+C128</f>
        <v>0</v>
      </c>
      <c r="D125" s="27">
        <f t="shared" si="13"/>
        <v>72628.4</v>
      </c>
      <c r="E125" s="27">
        <f t="shared" si="13"/>
        <v>0</v>
      </c>
      <c r="F125" s="27">
        <f t="shared" si="13"/>
        <v>0</v>
      </c>
      <c r="G125" s="27">
        <f>G127+G128</f>
        <v>42015</v>
      </c>
      <c r="H125" s="27">
        <f t="shared" si="13"/>
        <v>0</v>
      </c>
      <c r="I125" s="35">
        <f>D125-август!D125</f>
        <v>735.7999999999884</v>
      </c>
    </row>
    <row r="126" spans="1:9" ht="12" customHeight="1">
      <c r="A126" s="1" t="s">
        <v>6</v>
      </c>
      <c r="B126" s="28"/>
      <c r="C126" s="28"/>
      <c r="D126" s="28"/>
      <c r="E126" s="28"/>
      <c r="F126" s="28"/>
      <c r="G126" s="28"/>
      <c r="H126" s="37"/>
      <c r="I126" s="36">
        <f>D126-июль!D126</f>
        <v>0</v>
      </c>
    </row>
    <row r="127" spans="1:9" ht="12.75">
      <c r="A127" s="5" t="s">
        <v>65</v>
      </c>
      <c r="B127" s="28">
        <v>855.03</v>
      </c>
      <c r="C127" s="28"/>
      <c r="D127" s="28">
        <v>36905.6</v>
      </c>
      <c r="E127" s="28"/>
      <c r="F127" s="28"/>
      <c r="G127" s="28">
        <v>25226</v>
      </c>
      <c r="H127" s="37"/>
      <c r="I127" s="36">
        <f>D127-август!D127</f>
        <v>-5352.800000000003</v>
      </c>
    </row>
    <row r="128" spans="1:9" ht="12.75">
      <c r="A128" s="1" t="s">
        <v>66</v>
      </c>
      <c r="B128" s="28">
        <v>3908.7</v>
      </c>
      <c r="C128" s="28"/>
      <c r="D128" s="28">
        <v>35722.8</v>
      </c>
      <c r="E128" s="28"/>
      <c r="F128" s="28"/>
      <c r="G128" s="28">
        <v>16789</v>
      </c>
      <c r="H128" s="37"/>
      <c r="I128" s="36">
        <f>D128-август!D128</f>
        <v>6088.600000000002</v>
      </c>
    </row>
    <row r="129" spans="1:9" ht="12.75">
      <c r="A129" s="3" t="s">
        <v>112</v>
      </c>
      <c r="B129" s="41">
        <f>B130-B131</f>
        <v>24000</v>
      </c>
      <c r="C129" s="41"/>
      <c r="D129" s="41">
        <f>D130-D131</f>
        <v>0</v>
      </c>
      <c r="E129" s="27"/>
      <c r="F129" s="27"/>
      <c r="G129" s="27">
        <f>G130-G131</f>
        <v>-25000</v>
      </c>
      <c r="H129" s="84"/>
      <c r="I129" s="35">
        <f>D129-июль!D129</f>
        <v>0</v>
      </c>
    </row>
    <row r="130" spans="1:9" ht="12.75">
      <c r="A130" s="2" t="s">
        <v>113</v>
      </c>
      <c r="B130" s="38">
        <v>54000</v>
      </c>
      <c r="C130" s="38"/>
      <c r="D130" s="28">
        <v>0</v>
      </c>
      <c r="E130" s="28"/>
      <c r="F130" s="28"/>
      <c r="G130" s="28">
        <v>0</v>
      </c>
      <c r="H130" s="37"/>
      <c r="I130" s="36">
        <f>D130-июнь!D130</f>
        <v>0</v>
      </c>
    </row>
    <row r="131" spans="1:9" ht="12.75">
      <c r="A131" s="2" t="s">
        <v>114</v>
      </c>
      <c r="B131" s="38">
        <v>30000</v>
      </c>
      <c r="C131" s="38"/>
      <c r="D131" s="28">
        <v>0</v>
      </c>
      <c r="E131" s="28"/>
      <c r="F131" s="28"/>
      <c r="G131" s="28">
        <v>25000</v>
      </c>
      <c r="H131" s="37"/>
      <c r="I131" s="36">
        <v>0</v>
      </c>
    </row>
    <row r="132" spans="1:9" ht="12.75">
      <c r="A132" s="16"/>
      <c r="B132" s="25"/>
      <c r="C132" s="25"/>
      <c r="D132" s="25"/>
      <c r="E132" s="25"/>
      <c r="F132" s="25"/>
      <c r="G132" s="25"/>
      <c r="H132" s="25"/>
      <c r="I132" s="25"/>
    </row>
    <row r="133" ht="12.75">
      <c r="D133" s="23" t="s">
        <v>140</v>
      </c>
    </row>
    <row r="134" ht="12" customHeight="1">
      <c r="A134" s="22" t="s">
        <v>85</v>
      </c>
    </row>
    <row r="135" ht="12.75" customHeight="1" hidden="1"/>
    <row r="137" spans="1:9" ht="31.5">
      <c r="A137" s="17" t="s">
        <v>119</v>
      </c>
      <c r="B137" s="24" t="s">
        <v>111</v>
      </c>
      <c r="C137" s="24"/>
      <c r="D137" s="24"/>
      <c r="E137" s="24"/>
      <c r="F137" s="24"/>
      <c r="G137" s="24"/>
      <c r="H137" s="24"/>
      <c r="I137" s="25"/>
    </row>
  </sheetData>
  <sheetProtection/>
  <mergeCells count="5">
    <mergeCell ref="A1:H1"/>
    <mergeCell ref="A2:H2"/>
    <mergeCell ref="A3:H3"/>
    <mergeCell ref="A6:I6"/>
    <mergeCell ref="A76:I7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user3</cp:lastModifiedBy>
  <cp:lastPrinted>2019-10-15T03:56:43Z</cp:lastPrinted>
  <dcterms:created xsi:type="dcterms:W3CDTF">2010-09-10T01:16:58Z</dcterms:created>
  <dcterms:modified xsi:type="dcterms:W3CDTF">2019-11-14T05:32:19Z</dcterms:modified>
  <cp:category/>
  <cp:version/>
  <cp:contentType/>
  <cp:contentStatus/>
</cp:coreProperties>
</file>