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120" windowHeight="8010" firstSheet="1" activeTab="1"/>
  </bookViews>
  <sheets>
    <sheet name="01.09.2022" sheetId="1" state="hidden" r:id="rId1"/>
    <sheet name="01.01.2023" sheetId="2" r:id="rId2"/>
  </sheets>
  <definedNames>
    <definedName name="_xlnm.Print_Titles" localSheetId="1">'01.01.2023'!$4:$6</definedName>
    <definedName name="_xlnm.Print_Titles" localSheetId="0">'01.09.2022'!$4:$6</definedName>
    <definedName name="_xlnm.Print_Area" localSheetId="1">'01.01.2023'!$A$1:$AD$32</definedName>
    <definedName name="_xlnm.Print_Area" localSheetId="0">'01.09.2022'!$A$1:$AD$31</definedName>
  </definedNames>
  <calcPr fullCalcOnLoad="1"/>
</workbook>
</file>

<file path=xl/sharedStrings.xml><?xml version="1.0" encoding="utf-8"?>
<sst xmlns="http://schemas.openxmlformats.org/spreadsheetml/2006/main" count="277" uniqueCount="112">
  <si>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</si>
  <si>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</si>
  <si>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</si>
  <si>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</si>
  <si>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</si>
  <si>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</si>
  <si>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</si>
  <si>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</si>
  <si>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</si>
  <si>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</si>
  <si>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</si>
  <si>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</si>
  <si>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</si>
  <si>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</si>
  <si>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</si>
  <si>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</si>
  <si>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</si>
  <si>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</si>
  <si>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</si>
  <si>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</si>
  <si>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</si>
  <si>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</si>
  <si>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</si>
  <si>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</si>
  <si>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</si>
  <si>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</si>
  <si>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</si>
  <si>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</si>
  <si>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</si>
  <si>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</si>
  <si>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</si>
  <si>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</si>
  <si>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</si>
  <si>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</si>
  <si>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</si>
  <si>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</si>
  <si>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</si>
  <si>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</si>
  <si>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</si>
  <si>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</si>
  <si>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</si>
  <si>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</si>
  <si>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</si>
  <si>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</si>
  <si>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</si>
  <si>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</si>
  <si>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</si>
  <si>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</si>
  <si>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</si>
  <si>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</si>
  <si>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</si>
  <si>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</si>
  <si>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</si>
  <si>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</si>
  <si>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</si>
  <si>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</si>
  <si>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</si>
  <si>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</si>
  <si>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</si>
  <si>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</si>
  <si>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</si>
  <si>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</si>
  <si>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</si>
  <si>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</si>
  <si>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</si>
  <si>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</si>
  <si>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</si>
  <si>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</si>
  <si>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</si>
  <si>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</si>
  <si>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</si>
  <si>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</si>
  <si>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</si>
  <si>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</si>
  <si>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</si>
  <si>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</si>
  <si>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</si>
  <si>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</si>
  <si>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</si>
  <si>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</si>
  <si>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</si>
  <si>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</si>
  <si>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</si>
  <si>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</si>
  <si>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</si>
  <si>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</si>
  <si>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</si>
  <si>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</si>
  <si>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</si>
  <si>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</si>
  <si>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</si>
  <si>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</si>
  <si>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</si>
  <si>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</si>
  <si>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</si>
  <si>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</si>
  <si>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</si>
  <si>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</si>
  <si>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</si>
  <si>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</si>
  <si>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</si>
  <si>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</si>
  <si>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</si>
  <si>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</si>
  <si>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</si>
  <si>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</si>
  <si>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</si>
  <si>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</si>
  <si>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</si>
  <si>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15.09.2022 года</t>
  </si>
  <si>
    <t>031F552431 031F55243F</t>
  </si>
  <si>
    <t>по состоянию на 01.01.2023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</si>
</sst>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4" fontId="50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0" fontId="50" fillId="0" borderId="19" xfId="0" applyFont="1" applyFill="1" applyBorder="1" applyAlignment="1">
      <alignment vertical="center"/>
    </xf>
    <xf numFmtId="4" fontId="51" fillId="0" borderId="19" xfId="0" applyNumberFormat="1" applyFont="1" applyFill="1" applyBorder="1" applyAlignment="1">
      <alignment vertical="center"/>
    </xf>
    <xf numFmtId="2" fontId="51" fillId="0" borderId="21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/>
    </xf>
    <xf numFmtId="4" fontId="50" fillId="0" borderId="16" xfId="0" applyNumberFormat="1" applyFont="1" applyFill="1" applyBorder="1" applyAlignment="1">
      <alignment horizontal="center"/>
    </xf>
    <xf numFmtId="4" fontId="50" fillId="0" borderId="16" xfId="0" applyNumberFormat="1" applyFont="1" applyFill="1" applyBorder="1" applyAlignment="1">
      <alignment/>
    </xf>
    <xf numFmtId="0" fontId="50" fillId="0" borderId="16" xfId="0" applyFont="1" applyFill="1" applyBorder="1" applyAlignment="1">
      <alignment/>
    </xf>
    <xf numFmtId="2" fontId="51" fillId="0" borderId="23" xfId="0" applyNumberFormat="1" applyFont="1" applyFill="1" applyBorder="1" applyAlignment="1">
      <alignment wrapText="1"/>
    </xf>
    <xf numFmtId="0" fontId="55" fillId="0" borderId="24" xfId="0" applyFont="1" applyFill="1" applyBorder="1" applyAlignment="1">
      <alignment horizontal="center" vertical="center"/>
    </xf>
    <xf numFmtId="4" fontId="50" fillId="0" borderId="24" xfId="0" applyNumberFormat="1" applyFont="1" applyFill="1" applyBorder="1" applyAlignment="1">
      <alignment horizontal="center"/>
    </xf>
    <xf numFmtId="4" fontId="50" fillId="0" borderId="24" xfId="0" applyNumberFormat="1" applyFont="1" applyFill="1" applyBorder="1" applyAlignment="1">
      <alignment/>
    </xf>
    <xf numFmtId="0" fontId="50" fillId="0" borderId="24" xfId="0" applyFont="1" applyFill="1" applyBorder="1" applyAlignment="1">
      <alignment/>
    </xf>
    <xf numFmtId="4" fontId="50" fillId="0" borderId="10" xfId="0" applyNumberFormat="1" applyFont="1" applyFill="1" applyBorder="1" applyAlignment="1">
      <alignment horizontal="center"/>
    </xf>
    <xf numFmtId="4" fontId="50" fillId="0" borderId="10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 horizontal="center" vertical="center"/>
    </xf>
    <xf numFmtId="4" fontId="51" fillId="0" borderId="24" xfId="0" applyNumberFormat="1" applyFont="1" applyFill="1" applyBorder="1" applyAlignment="1">
      <alignment vertical="center"/>
    </xf>
    <xf numFmtId="4" fontId="51" fillId="0" borderId="19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4" fontId="4" fillId="0" borderId="22" xfId="0" applyNumberFormat="1" applyFont="1" applyFill="1" applyBorder="1" applyAlignment="1">
      <alignment vertical="center"/>
    </xf>
    <xf numFmtId="4" fontId="50" fillId="0" borderId="25" xfId="0" applyNumberFormat="1" applyFont="1" applyFill="1" applyBorder="1" applyAlignment="1">
      <alignment vertical="center"/>
    </xf>
    <xf numFmtId="4" fontId="50" fillId="0" borderId="22" xfId="0" applyNumberFormat="1" applyFont="1" applyFill="1" applyBorder="1" applyAlignment="1">
      <alignment vertical="center"/>
    </xf>
    <xf numFmtId="0" fontId="50" fillId="0" borderId="22" xfId="0" applyFont="1" applyFill="1" applyBorder="1" applyAlignment="1">
      <alignment vertical="center"/>
    </xf>
    <xf numFmtId="4" fontId="51" fillId="0" borderId="22" xfId="0" applyNumberFormat="1" applyFont="1" applyFill="1" applyBorder="1" applyAlignment="1">
      <alignment vertical="center"/>
    </xf>
    <xf numFmtId="0" fontId="50" fillId="0" borderId="26" xfId="0" applyFont="1" applyFill="1" applyBorder="1" applyAlignment="1">
      <alignment/>
    </xf>
    <xf numFmtId="0" fontId="54" fillId="0" borderId="27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29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4" fillId="0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4" fillId="0" borderId="22" xfId="0" applyFont="1" applyFill="1" applyBorder="1" applyAlignment="1">
      <alignment horizontal="center" vertical="center" wrapText="1"/>
    </xf>
    <xf numFmtId="4" fontId="50" fillId="0" borderId="22" xfId="0" applyNumberFormat="1" applyFont="1" applyFill="1" applyBorder="1" applyAlignment="1">
      <alignment horizontal="center"/>
    </xf>
    <xf numFmtId="4" fontId="50" fillId="0" borderId="33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right" vertical="center"/>
    </xf>
    <xf numFmtId="4" fontId="4" fillId="0" borderId="33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E8" sqref="AE8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hidden="1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hidden="1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bestFit="1" customWidth="1"/>
    <col min="32" max="16384" width="9.140625" style="15" customWidth="1"/>
  </cols>
  <sheetData>
    <row r="1" spans="1:23" ht="55.5" customHeight="1">
      <c r="A1" s="88" t="s">
        <v>61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ht="26.25" customHeight="1">
      <c r="A2" s="88" t="s">
        <v>109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ht="15.75" thickBot="1">
      <c r="W3" s="17" t="s">
        <v>12</v>
      </c>
    </row>
    <row r="4" spans="1:31" ht="15" customHeight="1">
      <c r="A4" s="89" t="s">
        <v>46</v>
      </c>
      <c r="B4" s="91" t="s">
        <v>2</v>
      </c>
      <c r="C4" s="91" t="s">
        <v>3</v>
      </c>
      <c r="D4" s="93"/>
      <c r="E4" s="94" t="s">
        <v>47</v>
      </c>
      <c r="F4" s="91" t="s">
        <v>33</v>
      </c>
      <c r="G4" s="91" t="s">
        <v>30</v>
      </c>
      <c r="H4" s="91" t="s">
        <v>17</v>
      </c>
      <c r="I4" s="91" t="s">
        <v>91</v>
      </c>
      <c r="J4" s="100"/>
      <c r="K4" s="100"/>
      <c r="L4" s="100"/>
      <c r="M4" s="100"/>
      <c r="N4" s="91" t="s">
        <v>92</v>
      </c>
      <c r="O4" s="100"/>
      <c r="P4" s="100"/>
      <c r="Q4" s="100"/>
      <c r="R4" s="100"/>
      <c r="S4" s="91" t="s">
        <v>48</v>
      </c>
      <c r="T4" s="100"/>
      <c r="U4" s="100"/>
      <c r="V4" s="100"/>
      <c r="W4" s="101"/>
      <c r="X4" s="80" t="s">
        <v>26</v>
      </c>
      <c r="Y4" s="81"/>
      <c r="Z4" s="81"/>
      <c r="AA4" s="81"/>
      <c r="AB4" s="82"/>
      <c r="AC4" s="42"/>
      <c r="AD4" s="43"/>
      <c r="AE4" s="86" t="s">
        <v>86</v>
      </c>
    </row>
    <row r="5" spans="1:31" ht="59.25" customHeight="1">
      <c r="A5" s="90"/>
      <c r="B5" s="92"/>
      <c r="C5" s="92"/>
      <c r="D5" s="92"/>
      <c r="E5" s="95"/>
      <c r="F5" s="102"/>
      <c r="G5" s="102"/>
      <c r="H5" s="102"/>
      <c r="I5" s="41" t="s">
        <v>4</v>
      </c>
      <c r="J5" s="41" t="s">
        <v>49</v>
      </c>
      <c r="K5" s="41" t="s">
        <v>1</v>
      </c>
      <c r="L5" s="41" t="s">
        <v>14</v>
      </c>
      <c r="M5" s="19" t="s">
        <v>19</v>
      </c>
      <c r="N5" s="41" t="s">
        <v>4</v>
      </c>
      <c r="O5" s="41" t="s">
        <v>64</v>
      </c>
      <c r="P5" s="41" t="s">
        <v>1</v>
      </c>
      <c r="Q5" s="41" t="s">
        <v>14</v>
      </c>
      <c r="R5" s="19" t="s">
        <v>19</v>
      </c>
      <c r="S5" s="41" t="s">
        <v>4</v>
      </c>
      <c r="T5" s="41" t="s">
        <v>64</v>
      </c>
      <c r="U5" s="41" t="s">
        <v>1</v>
      </c>
      <c r="V5" s="41" t="s">
        <v>14</v>
      </c>
      <c r="W5" s="20" t="s">
        <v>19</v>
      </c>
      <c r="X5" s="21" t="s">
        <v>4</v>
      </c>
      <c r="Y5" s="41" t="s">
        <v>0</v>
      </c>
      <c r="Z5" s="41" t="s">
        <v>1</v>
      </c>
      <c r="AA5" s="41" t="s">
        <v>14</v>
      </c>
      <c r="AB5" s="19" t="s">
        <v>19</v>
      </c>
      <c r="AC5" s="18"/>
      <c r="AD5" s="41" t="s">
        <v>85</v>
      </c>
      <c r="AE5" s="87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83" t="s">
        <v>11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5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83" t="s">
        <v>23</v>
      </c>
      <c r="B8" s="84"/>
      <c r="C8" s="84"/>
      <c r="D8" s="84"/>
      <c r="E8" s="84"/>
      <c r="F8" s="84"/>
      <c r="G8" s="84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111" t="s">
        <v>5</v>
      </c>
      <c r="B9" s="105" t="s">
        <v>8</v>
      </c>
      <c r="C9" s="105" t="s">
        <v>45</v>
      </c>
      <c r="D9" s="32" t="s">
        <v>93</v>
      </c>
      <c r="E9" s="96" t="s">
        <v>50</v>
      </c>
      <c r="F9" s="97" t="s">
        <v>72</v>
      </c>
      <c r="G9" s="97" t="s">
        <v>95</v>
      </c>
      <c r="H9" s="105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111"/>
      <c r="B10" s="112"/>
      <c r="C10" s="106"/>
      <c r="D10" s="3" t="s">
        <v>94</v>
      </c>
      <c r="E10" s="96"/>
      <c r="F10" s="97"/>
      <c r="G10" s="97"/>
      <c r="H10" s="106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111"/>
      <c r="B11" s="112"/>
      <c r="C11" s="106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111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111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107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107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98" t="s">
        <v>24</v>
      </c>
      <c r="B17" s="99"/>
      <c r="C17" s="99"/>
      <c r="D17" s="99"/>
      <c r="E17" s="99"/>
      <c r="F17" s="99"/>
      <c r="G17" s="99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20224113.46</v>
      </c>
      <c r="O17" s="13">
        <f t="shared" si="7"/>
        <v>0</v>
      </c>
      <c r="P17" s="13">
        <f t="shared" si="7"/>
        <v>20068643</v>
      </c>
      <c r="Q17" s="13">
        <f t="shared" si="7"/>
        <v>155470.46</v>
      </c>
      <c r="R17" s="13">
        <f t="shared" si="7"/>
        <v>0</v>
      </c>
      <c r="S17" s="13">
        <f t="shared" si="7"/>
        <v>15313742.41</v>
      </c>
      <c r="T17" s="13">
        <f t="shared" si="7"/>
        <v>0</v>
      </c>
      <c r="U17" s="13">
        <f t="shared" si="7"/>
        <v>15158271.95</v>
      </c>
      <c r="V17" s="13">
        <f t="shared" si="7"/>
        <v>155470.46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32.17490198192662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108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19969379.46</v>
      </c>
      <c r="O19" s="2"/>
      <c r="P19" s="2">
        <v>19820243</v>
      </c>
      <c r="Q19" s="2">
        <v>149136.46</v>
      </c>
      <c r="R19" s="2"/>
      <c r="S19" s="2">
        <f>T19+U19+V19</f>
        <v>15059008.41</v>
      </c>
      <c r="T19" s="2"/>
      <c r="U19" s="2">
        <v>14909871.95</v>
      </c>
      <c r="V19" s="2">
        <v>149136.46</v>
      </c>
      <c r="W19" s="5">
        <v>0</v>
      </c>
      <c r="X19" s="6">
        <f>Y19+Z19+AA19</f>
        <v>5475791.590000001</v>
      </c>
      <c r="Y19" s="7">
        <f>J19-T19</f>
        <v>0</v>
      </c>
      <c r="Z19" s="7">
        <f>K19-U19</f>
        <v>5419528.050000001</v>
      </c>
      <c r="AA19" s="7">
        <f>L19-V19</f>
        <v>56263.54000000001</v>
      </c>
      <c r="AB19" s="7"/>
      <c r="AC19" s="37" t="s">
        <v>29</v>
      </c>
      <c r="AD19" s="7">
        <f t="shared" si="3"/>
        <v>73.33408852289772</v>
      </c>
      <c r="AE19" s="46"/>
    </row>
    <row r="20" spans="1:31" s="9" customFormat="1" ht="216.75">
      <c r="A20" s="109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110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>O21+P21+Q21</f>
        <v>254734</v>
      </c>
      <c r="O21" s="2"/>
      <c r="P21" s="2">
        <v>248400</v>
      </c>
      <c r="Q21" s="2">
        <v>6334</v>
      </c>
      <c r="R21" s="2"/>
      <c r="S21" s="2">
        <f aca="true" t="shared" si="8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98" t="s">
        <v>38</v>
      </c>
      <c r="B22" s="99"/>
      <c r="C22" s="99"/>
      <c r="D22" s="99"/>
      <c r="E22" s="99"/>
      <c r="F22" s="99"/>
      <c r="G22" s="99"/>
      <c r="H22" s="99"/>
      <c r="I22" s="2">
        <f>I24+I25</f>
        <v>0</v>
      </c>
      <c r="J22" s="2">
        <f aca="true" t="shared" si="9" ref="J22:V22">J24+J25</f>
        <v>0</v>
      </c>
      <c r="K22" s="2">
        <f t="shared" si="9"/>
        <v>0</v>
      </c>
      <c r="L22" s="2">
        <f t="shared" si="9"/>
        <v>0</v>
      </c>
      <c r="M22" s="2">
        <f t="shared" si="9"/>
        <v>0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12">
        <f>W23+W24</f>
        <v>0</v>
      </c>
      <c r="X22" s="11">
        <f>X23</f>
        <v>0</v>
      </c>
      <c r="Y22" s="7">
        <f aca="true" t="shared" si="10" ref="Y22:AA23">J22-T22</f>
        <v>0</v>
      </c>
      <c r="Z22" s="7">
        <f t="shared" si="10"/>
        <v>0</v>
      </c>
      <c r="AA22" s="7">
        <f t="shared" si="10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1" ref="I23:I28">J23+K23+L23</f>
        <v>0</v>
      </c>
      <c r="J23" s="2"/>
      <c r="K23" s="2"/>
      <c r="L23" s="2"/>
      <c r="M23" s="2">
        <v>0</v>
      </c>
      <c r="N23" s="2">
        <f aca="true" t="shared" si="12" ref="N23:N28">O23+P23+Q23+R23</f>
        <v>0</v>
      </c>
      <c r="O23" s="2"/>
      <c r="P23" s="2"/>
      <c r="Q23" s="2"/>
      <c r="R23" s="2">
        <v>0</v>
      </c>
      <c r="S23" s="2">
        <f t="shared" si="8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0"/>
        <v>0</v>
      </c>
      <c r="Z23" s="7">
        <f t="shared" si="10"/>
        <v>0</v>
      </c>
      <c r="AA23" s="7">
        <f t="shared" si="10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1"/>
        <v>0</v>
      </c>
      <c r="J24" s="2"/>
      <c r="K24" s="2"/>
      <c r="L24" s="2"/>
      <c r="M24" s="2"/>
      <c r="N24" s="2">
        <f t="shared" si="12"/>
        <v>0</v>
      </c>
      <c r="O24" s="2"/>
      <c r="P24" s="2"/>
      <c r="Q24" s="2"/>
      <c r="R24" s="2"/>
      <c r="S24" s="2">
        <f t="shared" si="8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1"/>
        <v>0</v>
      </c>
      <c r="J25" s="2"/>
      <c r="K25" s="2"/>
      <c r="L25" s="2"/>
      <c r="M25" s="2"/>
      <c r="N25" s="2">
        <f t="shared" si="12"/>
        <v>0</v>
      </c>
      <c r="O25" s="2"/>
      <c r="P25" s="2"/>
      <c r="Q25" s="2"/>
      <c r="R25" s="2"/>
      <c r="S25" s="2">
        <f t="shared" si="8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98" t="s">
        <v>36</v>
      </c>
      <c r="B26" s="99"/>
      <c r="C26" s="99"/>
      <c r="D26" s="99"/>
      <c r="E26" s="99"/>
      <c r="F26" s="99"/>
      <c r="G26" s="99"/>
      <c r="H26" s="99"/>
      <c r="I26" s="2">
        <f t="shared" si="11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12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8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1"/>
        <v>0</v>
      </c>
      <c r="J27" s="2"/>
      <c r="K27" s="2"/>
      <c r="L27" s="2"/>
      <c r="M27" s="2"/>
      <c r="N27" s="2">
        <f t="shared" si="12"/>
        <v>0</v>
      </c>
      <c r="O27" s="2"/>
      <c r="P27" s="2"/>
      <c r="Q27" s="2"/>
      <c r="R27" s="2"/>
      <c r="S27" s="2">
        <f t="shared" si="8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1"/>
        <v>0</v>
      </c>
      <c r="J28" s="2"/>
      <c r="K28" s="2"/>
      <c r="L28" s="2"/>
      <c r="M28" s="2"/>
      <c r="N28" s="2">
        <f t="shared" si="12"/>
        <v>0</v>
      </c>
      <c r="O28" s="2"/>
      <c r="P28" s="2"/>
      <c r="Q28" s="2"/>
      <c r="R28" s="2"/>
      <c r="S28" s="2">
        <f t="shared" si="8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103" t="s">
        <v>44</v>
      </c>
      <c r="B29" s="104"/>
      <c r="C29" s="104"/>
      <c r="D29" s="104"/>
      <c r="E29" s="104"/>
      <c r="F29" s="104"/>
      <c r="G29" s="104"/>
      <c r="H29" s="104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68537752.66</v>
      </c>
      <c r="O29" s="49">
        <f t="shared" si="14"/>
        <v>45443608.64</v>
      </c>
      <c r="P29" s="49">
        <f t="shared" si="14"/>
        <v>22460364.9</v>
      </c>
      <c r="Q29" s="49">
        <f t="shared" si="14"/>
        <v>633779.12</v>
      </c>
      <c r="R29" s="49">
        <f t="shared" si="14"/>
        <v>0</v>
      </c>
      <c r="S29" s="49">
        <f t="shared" si="14"/>
        <v>63627381.61</v>
      </c>
      <c r="T29" s="49">
        <f t="shared" si="14"/>
        <v>45443608.64</v>
      </c>
      <c r="U29" s="49">
        <f t="shared" si="14"/>
        <v>17549993.849999998</v>
      </c>
      <c r="V29" s="49">
        <f t="shared" si="14"/>
        <v>633779.12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35.102903543182165</v>
      </c>
      <c r="AE29" s="54">
        <f>S29/I29*100</f>
        <v>35.102903543182165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tabSelected="1" zoomScale="85" zoomScaleNormal="85" zoomScaleSheetLayoutView="75" zoomScalePageLayoutView="0" workbookViewId="0" topLeftCell="F1">
      <pane ySplit="6" topLeftCell="A14" activePane="bottomLeft" state="frozen"/>
      <selection pane="topLeft" activeCell="A2" sqref="A2"/>
      <selection pane="bottomLeft" activeCell="M18" sqref="M18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hidden="1" customWidth="1"/>
    <col min="32" max="32" width="14.00390625" style="15" customWidth="1"/>
    <col min="33" max="16384" width="9.140625" style="15" customWidth="1"/>
  </cols>
  <sheetData>
    <row r="1" spans="1:23" ht="55.5" customHeight="1">
      <c r="A1" s="88" t="s">
        <v>61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ht="26.25" customHeight="1">
      <c r="A2" s="88" t="s">
        <v>111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ht="15.75" thickBot="1">
      <c r="W3" s="17" t="s">
        <v>12</v>
      </c>
    </row>
    <row r="4" spans="1:32" ht="15" customHeight="1">
      <c r="A4" s="89" t="s">
        <v>46</v>
      </c>
      <c r="B4" s="91" t="s">
        <v>2</v>
      </c>
      <c r="C4" s="91" t="s">
        <v>3</v>
      </c>
      <c r="D4" s="93"/>
      <c r="E4" s="94" t="s">
        <v>47</v>
      </c>
      <c r="F4" s="91" t="s">
        <v>33</v>
      </c>
      <c r="G4" s="91" t="s">
        <v>30</v>
      </c>
      <c r="H4" s="91" t="s">
        <v>17</v>
      </c>
      <c r="I4" s="91" t="s">
        <v>91</v>
      </c>
      <c r="J4" s="100"/>
      <c r="K4" s="100"/>
      <c r="L4" s="100"/>
      <c r="M4" s="100"/>
      <c r="N4" s="91" t="s">
        <v>92</v>
      </c>
      <c r="O4" s="100"/>
      <c r="P4" s="100"/>
      <c r="Q4" s="100"/>
      <c r="R4" s="100"/>
      <c r="S4" s="91" t="s">
        <v>48</v>
      </c>
      <c r="T4" s="100"/>
      <c r="U4" s="100"/>
      <c r="V4" s="100"/>
      <c r="W4" s="101"/>
      <c r="X4" s="80" t="s">
        <v>26</v>
      </c>
      <c r="Y4" s="81"/>
      <c r="Z4" s="81"/>
      <c r="AA4" s="81"/>
      <c r="AB4" s="82"/>
      <c r="AC4" s="42"/>
      <c r="AD4" s="43"/>
      <c r="AE4" s="120" t="s">
        <v>86</v>
      </c>
      <c r="AF4" s="113" t="s">
        <v>85</v>
      </c>
    </row>
    <row r="5" spans="1:32" ht="59.25" customHeight="1">
      <c r="A5" s="90"/>
      <c r="B5" s="92"/>
      <c r="C5" s="92"/>
      <c r="D5" s="92"/>
      <c r="E5" s="95"/>
      <c r="F5" s="102"/>
      <c r="G5" s="102"/>
      <c r="H5" s="102"/>
      <c r="I5" s="55" t="s">
        <v>4</v>
      </c>
      <c r="J5" s="55" t="s">
        <v>49</v>
      </c>
      <c r="K5" s="55" t="s">
        <v>1</v>
      </c>
      <c r="L5" s="55" t="s">
        <v>14</v>
      </c>
      <c r="M5" s="19" t="s">
        <v>19</v>
      </c>
      <c r="N5" s="55" t="s">
        <v>4</v>
      </c>
      <c r="O5" s="55" t="s">
        <v>64</v>
      </c>
      <c r="P5" s="55" t="s">
        <v>1</v>
      </c>
      <c r="Q5" s="55" t="s">
        <v>14</v>
      </c>
      <c r="R5" s="19" t="s">
        <v>19</v>
      </c>
      <c r="S5" s="55" t="s">
        <v>4</v>
      </c>
      <c r="T5" s="55" t="s">
        <v>64</v>
      </c>
      <c r="U5" s="55" t="s">
        <v>1</v>
      </c>
      <c r="V5" s="55" t="s">
        <v>14</v>
      </c>
      <c r="W5" s="20" t="s">
        <v>19</v>
      </c>
      <c r="X5" s="21" t="s">
        <v>4</v>
      </c>
      <c r="Y5" s="55" t="s">
        <v>0</v>
      </c>
      <c r="Z5" s="55" t="s">
        <v>1</v>
      </c>
      <c r="AA5" s="55" t="s">
        <v>14</v>
      </c>
      <c r="AB5" s="19" t="s">
        <v>19</v>
      </c>
      <c r="AC5" s="18"/>
      <c r="AD5" s="55" t="s">
        <v>85</v>
      </c>
      <c r="AE5" s="121"/>
      <c r="AF5" s="95"/>
    </row>
    <row r="6" spans="1:32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57"/>
      <c r="AF6" s="62">
        <v>17</v>
      </c>
    </row>
    <row r="7" spans="1:32" s="26" customFormat="1" ht="18.75">
      <c r="A7" s="83" t="s">
        <v>11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5"/>
      <c r="X7" s="25"/>
      <c r="Y7" s="23"/>
      <c r="Z7" s="23"/>
      <c r="AA7" s="23"/>
      <c r="AB7" s="23"/>
      <c r="AC7" s="23"/>
      <c r="AD7" s="23"/>
      <c r="AE7" s="57"/>
      <c r="AF7" s="62"/>
    </row>
    <row r="8" spans="1:32" s="26" customFormat="1" ht="18.75">
      <c r="A8" s="83" t="s">
        <v>23</v>
      </c>
      <c r="B8" s="84"/>
      <c r="C8" s="84"/>
      <c r="D8" s="84"/>
      <c r="E8" s="84"/>
      <c r="F8" s="84"/>
      <c r="G8" s="84"/>
      <c r="H8" s="23"/>
      <c r="I8" s="12">
        <f aca="true" t="shared" si="0" ref="I8:V8">I11+I12+I14+I16</f>
        <v>182373362.38</v>
      </c>
      <c r="J8" s="12">
        <f t="shared" si="0"/>
        <v>165652635.91</v>
      </c>
      <c r="K8" s="12">
        <f t="shared" si="0"/>
        <v>12914607.989999998</v>
      </c>
      <c r="L8" s="12">
        <f t="shared" si="0"/>
        <v>3806118.48</v>
      </c>
      <c r="M8" s="12">
        <f t="shared" si="0"/>
        <v>0</v>
      </c>
      <c r="N8" s="12">
        <f t="shared" si="0"/>
        <v>167176899.2</v>
      </c>
      <c r="O8" s="12">
        <f t="shared" si="0"/>
        <v>151580577</v>
      </c>
      <c r="P8" s="12">
        <f t="shared" si="0"/>
        <v>12564736.89</v>
      </c>
      <c r="Q8" s="12">
        <f t="shared" si="0"/>
        <v>3031585.31</v>
      </c>
      <c r="R8" s="12">
        <f t="shared" si="0"/>
        <v>0</v>
      </c>
      <c r="S8" s="12">
        <f t="shared" si="0"/>
        <v>154657958.15</v>
      </c>
      <c r="T8" s="12">
        <f t="shared" si="0"/>
        <v>144131534.63</v>
      </c>
      <c r="U8" s="12">
        <f t="shared" si="0"/>
        <v>7494838.209999999</v>
      </c>
      <c r="V8" s="12">
        <f t="shared" si="0"/>
        <v>3031585.31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84.80293181618754</v>
      </c>
      <c r="AE8" s="58">
        <f>S8/I8*100</f>
        <v>84.80293181618754</v>
      </c>
      <c r="AF8" s="68">
        <f>S8/I8*100</f>
        <v>84.80293181618754</v>
      </c>
    </row>
    <row r="9" spans="1:32" s="9" customFormat="1" ht="96" customHeight="1">
      <c r="A9" s="111" t="s">
        <v>5</v>
      </c>
      <c r="B9" s="105" t="s">
        <v>8</v>
      </c>
      <c r="C9" s="105" t="s">
        <v>45</v>
      </c>
      <c r="D9" s="32" t="s">
        <v>93</v>
      </c>
      <c r="E9" s="96" t="s">
        <v>50</v>
      </c>
      <c r="F9" s="97" t="s">
        <v>72</v>
      </c>
      <c r="G9" s="97" t="s">
        <v>95</v>
      </c>
      <c r="H9" s="105" t="s">
        <v>16</v>
      </c>
      <c r="I9" s="33">
        <f>J9+K9+L9</f>
        <v>8096306.49</v>
      </c>
      <c r="J9" s="33">
        <v>7345374.08</v>
      </c>
      <c r="K9" s="33">
        <v>386598.61</v>
      </c>
      <c r="L9" s="33">
        <v>364333.8</v>
      </c>
      <c r="M9" s="33"/>
      <c r="N9" s="33">
        <f>O9+P9+Q9</f>
        <v>8096306.48</v>
      </c>
      <c r="O9" s="33">
        <v>7345374.07</v>
      </c>
      <c r="P9" s="33">
        <v>386598.61</v>
      </c>
      <c r="Q9" s="33">
        <v>364333.8</v>
      </c>
      <c r="R9" s="33">
        <v>0</v>
      </c>
      <c r="S9" s="33">
        <f>T9+U9+V9</f>
        <v>8096306.48</v>
      </c>
      <c r="T9" s="33">
        <v>7345374.07</v>
      </c>
      <c r="U9" s="33">
        <v>386598.61</v>
      </c>
      <c r="V9" s="33">
        <v>364333.8</v>
      </c>
      <c r="W9" s="5">
        <v>0</v>
      </c>
      <c r="X9" s="6">
        <f>Y9+Z9+AA9</f>
        <v>0.009999999776482582</v>
      </c>
      <c r="Y9" s="7">
        <f aca="true" t="shared" si="2" ref="Y9:AB10">J9-T9</f>
        <v>0.009999999776482582</v>
      </c>
      <c r="Z9" s="7">
        <f t="shared" si="2"/>
        <v>0</v>
      </c>
      <c r="AA9" s="7">
        <f t="shared" si="2"/>
        <v>0</v>
      </c>
      <c r="AB9" s="7">
        <f t="shared" si="2"/>
        <v>0</v>
      </c>
      <c r="AC9" s="8"/>
      <c r="AD9" s="7">
        <f aca="true" t="shared" si="3" ref="AD9:AD30">S9/I9*100</f>
        <v>99.9999998764869</v>
      </c>
      <c r="AE9" s="58">
        <f>S9/I9*100</f>
        <v>99.9999998764869</v>
      </c>
      <c r="AF9" s="63"/>
    </row>
    <row r="10" spans="1:32" s="9" customFormat="1" ht="96.75" customHeight="1">
      <c r="A10" s="111"/>
      <c r="B10" s="112"/>
      <c r="C10" s="106"/>
      <c r="D10" s="3" t="s">
        <v>94</v>
      </c>
      <c r="E10" s="96"/>
      <c r="F10" s="97"/>
      <c r="G10" s="97"/>
      <c r="H10" s="106"/>
      <c r="I10" s="33">
        <f>J10+K10+L10</f>
        <v>42150477.559999995</v>
      </c>
      <c r="J10" s="33">
        <v>38241020.75</v>
      </c>
      <c r="K10" s="33">
        <v>2012685.33</v>
      </c>
      <c r="L10" s="33">
        <v>1896771.48</v>
      </c>
      <c r="M10" s="33"/>
      <c r="N10" s="33">
        <f>O10+P10+Q10</f>
        <v>34823375.67</v>
      </c>
      <c r="O10" s="33">
        <v>31593507.55</v>
      </c>
      <c r="P10" s="33">
        <v>1662816.21</v>
      </c>
      <c r="Q10" s="33">
        <v>1567051.91</v>
      </c>
      <c r="R10" s="33"/>
      <c r="S10" s="33">
        <f>T10+U10+V10</f>
        <v>34823375.67</v>
      </c>
      <c r="T10" s="33">
        <v>31593507.55</v>
      </c>
      <c r="U10" s="33">
        <v>1662816.21</v>
      </c>
      <c r="V10" s="33">
        <v>1567051.91</v>
      </c>
      <c r="W10" s="5"/>
      <c r="X10" s="6">
        <f>Y10+Z10+AA10</f>
        <v>7327101.89</v>
      </c>
      <c r="Y10" s="7">
        <f t="shared" si="2"/>
        <v>6647513.199999999</v>
      </c>
      <c r="Z10" s="7">
        <f t="shared" si="2"/>
        <v>349869.1200000001</v>
      </c>
      <c r="AA10" s="7">
        <f t="shared" si="2"/>
        <v>329719.57000000007</v>
      </c>
      <c r="AB10" s="7">
        <f t="shared" si="2"/>
        <v>0</v>
      </c>
      <c r="AC10" s="8"/>
      <c r="AD10" s="7">
        <f t="shared" si="3"/>
        <v>82.61679982256412</v>
      </c>
      <c r="AE10" s="58">
        <f>S10/I10*100</f>
        <v>82.61679982256412</v>
      </c>
      <c r="AF10" s="66"/>
    </row>
    <row r="11" spans="1:32" s="9" customFormat="1" ht="22.5" customHeight="1">
      <c r="A11" s="111"/>
      <c r="B11" s="112"/>
      <c r="C11" s="106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</v>
      </c>
      <c r="M11" s="36">
        <f t="shared" si="4"/>
        <v>0</v>
      </c>
      <c r="N11" s="36">
        <f>N10+N9</f>
        <v>42919682.150000006</v>
      </c>
      <c r="O11" s="36">
        <f t="shared" si="4"/>
        <v>38938881.620000005</v>
      </c>
      <c r="P11" s="36">
        <f t="shared" si="4"/>
        <v>2049414.8199999998</v>
      </c>
      <c r="Q11" s="36">
        <f t="shared" si="4"/>
        <v>1931385.71</v>
      </c>
      <c r="R11" s="36">
        <f t="shared" si="4"/>
        <v>0</v>
      </c>
      <c r="S11" s="36">
        <f t="shared" si="4"/>
        <v>42919682.150000006</v>
      </c>
      <c r="T11" s="36">
        <f t="shared" si="4"/>
        <v>38938881.620000005</v>
      </c>
      <c r="U11" s="36">
        <f t="shared" si="4"/>
        <v>2049414.8199999998</v>
      </c>
      <c r="V11" s="36">
        <f t="shared" si="4"/>
        <v>1931385.71</v>
      </c>
      <c r="W11" s="10">
        <f t="shared" si="4"/>
        <v>0</v>
      </c>
      <c r="X11" s="11">
        <f t="shared" si="4"/>
        <v>7327101.899999999</v>
      </c>
      <c r="Y11" s="12">
        <f t="shared" si="4"/>
        <v>6647513.209999999</v>
      </c>
      <c r="Z11" s="12">
        <f t="shared" si="4"/>
        <v>349869.1200000001</v>
      </c>
      <c r="AA11" s="7">
        <f>L11-V11</f>
        <v>329719.56999999983</v>
      </c>
      <c r="AB11" s="12">
        <f t="shared" si="4"/>
        <v>0</v>
      </c>
      <c r="AC11" s="8"/>
      <c r="AD11" s="12">
        <f t="shared" si="3"/>
        <v>85.41776943832092</v>
      </c>
      <c r="AE11" s="59"/>
      <c r="AF11" s="68">
        <f>S11/I11*100</f>
        <v>85.41776943832092</v>
      </c>
    </row>
    <row r="12" spans="1:32" s="9" customFormat="1" ht="73.5" customHeight="1" hidden="1">
      <c r="A12" s="111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59"/>
      <c r="AF12" s="64"/>
    </row>
    <row r="13" spans="1:32" s="9" customFormat="1" ht="12.75" hidden="1">
      <c r="A13" s="111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59"/>
      <c r="AF13" s="64"/>
    </row>
    <row r="14" spans="1:33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21871878.33</v>
      </c>
      <c r="J14" s="2">
        <v>16605066.45</v>
      </c>
      <c r="K14" s="2">
        <v>5069898.68</v>
      </c>
      <c r="L14" s="2">
        <v>196913.2</v>
      </c>
      <c r="M14" s="2"/>
      <c r="N14" s="2">
        <f>O14+P14+Q14+R14</f>
        <v>14250457.049999999</v>
      </c>
      <c r="O14" s="2">
        <v>9180558.37</v>
      </c>
      <c r="P14" s="2">
        <v>5069898.68</v>
      </c>
      <c r="Q14" s="2"/>
      <c r="R14" s="2"/>
      <c r="S14" s="2">
        <f>T14+U14+V14</f>
        <v>1731516</v>
      </c>
      <c r="T14" s="2">
        <v>1731516</v>
      </c>
      <c r="U14" s="2"/>
      <c r="V14" s="2"/>
      <c r="W14" s="5"/>
      <c r="X14" s="6">
        <f>Y14+Z14+AA14</f>
        <v>20140362.33</v>
      </c>
      <c r="Y14" s="7">
        <f>J14-T14</f>
        <v>14873550.45</v>
      </c>
      <c r="Z14" s="7">
        <f>K14-U14</f>
        <v>5069898.68</v>
      </c>
      <c r="AA14" s="7">
        <f>L14-V14</f>
        <v>196913.2</v>
      </c>
      <c r="AB14" s="7"/>
      <c r="AC14" s="38" t="s">
        <v>27</v>
      </c>
      <c r="AD14" s="7">
        <f t="shared" si="3"/>
        <v>7.916631456499146</v>
      </c>
      <c r="AE14" s="59"/>
      <c r="AF14" s="64"/>
      <c r="AG14" s="39"/>
    </row>
    <row r="15" spans="1:33" s="9" customFormat="1" ht="12.75">
      <c r="A15" s="107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110254700</v>
      </c>
      <c r="J15" s="13">
        <f aca="true" t="shared" si="6" ref="J15:V15">J16</f>
        <v>103461174.63</v>
      </c>
      <c r="K15" s="13">
        <f t="shared" si="6"/>
        <v>5445425.37</v>
      </c>
      <c r="L15" s="13">
        <f t="shared" si="6"/>
        <v>1348100</v>
      </c>
      <c r="M15" s="13">
        <f t="shared" si="6"/>
        <v>0</v>
      </c>
      <c r="N15" s="13">
        <f t="shared" si="6"/>
        <v>110006760</v>
      </c>
      <c r="O15" s="13">
        <f t="shared" si="6"/>
        <v>103461137.01</v>
      </c>
      <c r="P15" s="13">
        <f t="shared" si="6"/>
        <v>5445423.39</v>
      </c>
      <c r="Q15" s="13">
        <f t="shared" si="6"/>
        <v>1100199.6</v>
      </c>
      <c r="R15" s="13">
        <f t="shared" si="6"/>
        <v>0</v>
      </c>
      <c r="S15" s="13">
        <f t="shared" si="6"/>
        <v>110006760</v>
      </c>
      <c r="T15" s="13">
        <f t="shared" si="6"/>
        <v>103461137.01</v>
      </c>
      <c r="U15" s="13">
        <f t="shared" si="6"/>
        <v>5445423.39</v>
      </c>
      <c r="V15" s="13">
        <f t="shared" si="6"/>
        <v>1100199.6</v>
      </c>
      <c r="W15" s="40"/>
      <c r="X15" s="6"/>
      <c r="Y15" s="7"/>
      <c r="Z15" s="7"/>
      <c r="AA15" s="7"/>
      <c r="AB15" s="7"/>
      <c r="AC15" s="38"/>
      <c r="AD15" s="12">
        <f t="shared" si="3"/>
        <v>99.77512069780245</v>
      </c>
      <c r="AE15" s="59"/>
      <c r="AF15" s="68">
        <f>S15/I15*100</f>
        <v>99.77512069780245</v>
      </c>
      <c r="AG15" s="39"/>
    </row>
    <row r="16" spans="1:33" s="9" customFormat="1" ht="117" customHeight="1">
      <c r="A16" s="107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110</v>
      </c>
      <c r="G16" s="4" t="s">
        <v>100</v>
      </c>
      <c r="H16" s="3" t="s">
        <v>16</v>
      </c>
      <c r="I16" s="33">
        <f>J16+K16+L16</f>
        <v>110254700</v>
      </c>
      <c r="J16" s="33">
        <v>103461174.63</v>
      </c>
      <c r="K16" s="33">
        <v>5445425.37</v>
      </c>
      <c r="L16" s="33">
        <v>1348100</v>
      </c>
      <c r="M16" s="33"/>
      <c r="N16" s="33">
        <f>O16+P16+Q16</f>
        <v>110006760</v>
      </c>
      <c r="O16" s="33">
        <v>103461137.01</v>
      </c>
      <c r="P16" s="33">
        <v>5445423.39</v>
      </c>
      <c r="Q16" s="33">
        <v>1100199.6</v>
      </c>
      <c r="R16" s="33"/>
      <c r="S16" s="33">
        <f>T16+U16+V16</f>
        <v>110006760</v>
      </c>
      <c r="T16" s="33">
        <v>103461137.01</v>
      </c>
      <c r="U16" s="33">
        <v>5445423.39</v>
      </c>
      <c r="V16" s="33">
        <v>1100199.6</v>
      </c>
      <c r="W16" s="40"/>
      <c r="X16" s="6"/>
      <c r="Y16" s="7"/>
      <c r="Z16" s="7"/>
      <c r="AA16" s="7"/>
      <c r="AB16" s="7"/>
      <c r="AC16" s="38"/>
      <c r="AD16" s="7">
        <f t="shared" si="3"/>
        <v>99.77512069780245</v>
      </c>
      <c r="AE16" s="59"/>
      <c r="AF16" s="69"/>
      <c r="AG16" s="39"/>
    </row>
    <row r="17" spans="1:32" s="9" customFormat="1" ht="18.75">
      <c r="A17" s="98" t="s">
        <v>24</v>
      </c>
      <c r="B17" s="99"/>
      <c r="C17" s="99"/>
      <c r="D17" s="99"/>
      <c r="E17" s="99"/>
      <c r="F17" s="99"/>
      <c r="G17" s="99"/>
      <c r="H17" s="3"/>
      <c r="I17" s="13">
        <f>I19+I20+I18</f>
        <v>20789534</v>
      </c>
      <c r="J17" s="13">
        <f>J19+J20+J21+J18</f>
        <v>0</v>
      </c>
      <c r="K17" s="13">
        <f>K19+K20+K18</f>
        <v>20577800</v>
      </c>
      <c r="L17" s="13">
        <f>L19+L20+L18</f>
        <v>211734</v>
      </c>
      <c r="M17" s="13">
        <f>M19+M20+M21</f>
        <v>0</v>
      </c>
      <c r="N17" s="13">
        <f>N19+N20</f>
        <v>16776764.120000001</v>
      </c>
      <c r="O17" s="13">
        <f>O19+O20+O21</f>
        <v>0</v>
      </c>
      <c r="P17" s="13">
        <f>P19+P20</f>
        <v>16605167.98</v>
      </c>
      <c r="Q17" s="13">
        <f>Q19+Q20</f>
        <v>171596.14</v>
      </c>
      <c r="R17" s="13">
        <f>R19+R20+R21</f>
        <v>0</v>
      </c>
      <c r="S17" s="13">
        <f>S19+S20</f>
        <v>16776764.120000001</v>
      </c>
      <c r="T17" s="13">
        <f>T19+T20+T21</f>
        <v>0</v>
      </c>
      <c r="U17" s="13">
        <f>U19+U20</f>
        <v>16605167.98</v>
      </c>
      <c r="V17" s="13">
        <f>V19+V20</f>
        <v>171596.14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80.69812493151602</v>
      </c>
      <c r="AE17" s="59"/>
      <c r="AF17" s="68">
        <f>S17/I17*100</f>
        <v>80.69812493151602</v>
      </c>
    </row>
    <row r="18" spans="1:32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0</v>
      </c>
      <c r="J18" s="2"/>
      <c r="K18" s="2"/>
      <c r="L18" s="2"/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59"/>
      <c r="AF18" s="64"/>
    </row>
    <row r="19" spans="1:32" s="9" customFormat="1" ht="195.75" customHeight="1">
      <c r="A19" s="108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16522030.120000001</v>
      </c>
      <c r="O19" s="2"/>
      <c r="P19" s="2">
        <v>16356767.98</v>
      </c>
      <c r="Q19" s="2">
        <v>165262.14</v>
      </c>
      <c r="R19" s="2"/>
      <c r="S19" s="2">
        <f>T19+U19+V19</f>
        <v>16522030.120000001</v>
      </c>
      <c r="T19" s="2"/>
      <c r="U19" s="2">
        <v>16356767.98</v>
      </c>
      <c r="V19" s="2">
        <v>165262.14</v>
      </c>
      <c r="W19" s="5">
        <v>0</v>
      </c>
      <c r="X19" s="6">
        <f>Y19+Z19+AA19</f>
        <v>4012769.8799999994</v>
      </c>
      <c r="Y19" s="7">
        <f>J19-T19</f>
        <v>0</v>
      </c>
      <c r="Z19" s="7">
        <f>K19-U19</f>
        <v>3972632.0199999996</v>
      </c>
      <c r="AA19" s="7">
        <f>L19-V19</f>
        <v>40137.859999999986</v>
      </c>
      <c r="AB19" s="7"/>
      <c r="AC19" s="37" t="s">
        <v>29</v>
      </c>
      <c r="AD19" s="7">
        <f t="shared" si="3"/>
        <v>80.45868535364357</v>
      </c>
      <c r="AE19" s="59"/>
      <c r="AF19" s="67"/>
    </row>
    <row r="20" spans="1:32" s="9" customFormat="1" ht="15" customHeight="1">
      <c r="A20" s="109"/>
      <c r="B20" s="118" t="s">
        <v>71</v>
      </c>
      <c r="C20" s="118" t="s">
        <v>62</v>
      </c>
      <c r="D20" s="118" t="s">
        <v>84</v>
      </c>
      <c r="E20" s="118" t="s">
        <v>54</v>
      </c>
      <c r="F20" s="118" t="s">
        <v>63</v>
      </c>
      <c r="G20" s="118" t="s">
        <v>106</v>
      </c>
      <c r="H20" s="118" t="s">
        <v>22</v>
      </c>
      <c r="I20" s="116">
        <v>254734</v>
      </c>
      <c r="J20" s="116"/>
      <c r="K20" s="116">
        <v>248400</v>
      </c>
      <c r="L20" s="116">
        <v>6334</v>
      </c>
      <c r="M20" s="116"/>
      <c r="N20" s="116">
        <f>O21+P20+Q20</f>
        <v>254734</v>
      </c>
      <c r="O20" s="116"/>
      <c r="P20" s="116">
        <v>248400</v>
      </c>
      <c r="Q20" s="116">
        <v>6334</v>
      </c>
      <c r="R20" s="116"/>
      <c r="S20" s="116">
        <f>T21+U20+V20</f>
        <v>254734</v>
      </c>
      <c r="T20" s="116"/>
      <c r="U20" s="116">
        <v>248400</v>
      </c>
      <c r="V20" s="116">
        <v>6334</v>
      </c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 t="e">
        <f>#REF!/#REF!*100</f>
        <v>#REF!</v>
      </c>
      <c r="AE20" s="59"/>
      <c r="AF20" s="114"/>
    </row>
    <row r="21" spans="1:32" s="9" customFormat="1" ht="205.5" customHeight="1">
      <c r="A21" s="110"/>
      <c r="B21" s="119"/>
      <c r="C21" s="119"/>
      <c r="D21" s="119"/>
      <c r="E21" s="119"/>
      <c r="F21" s="119"/>
      <c r="G21" s="119"/>
      <c r="H21" s="119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40">
        <v>0</v>
      </c>
      <c r="X21" s="6"/>
      <c r="Y21" s="7"/>
      <c r="Z21" s="7"/>
      <c r="AA21" s="7"/>
      <c r="AB21" s="7"/>
      <c r="AC21" s="37"/>
      <c r="AD21" s="7">
        <f>S20/I20*100</f>
        <v>100</v>
      </c>
      <c r="AE21" s="59"/>
      <c r="AF21" s="115"/>
    </row>
    <row r="22" spans="1:32" s="9" customFormat="1" ht="18.75">
      <c r="A22" s="98" t="s">
        <v>38</v>
      </c>
      <c r="B22" s="99"/>
      <c r="C22" s="99"/>
      <c r="D22" s="99"/>
      <c r="E22" s="99"/>
      <c r="F22" s="99"/>
      <c r="G22" s="99"/>
      <c r="H22" s="99"/>
      <c r="I22" s="2">
        <f>I24+I25</f>
        <v>0</v>
      </c>
      <c r="J22" s="2">
        <f aca="true" t="shared" si="7" ref="J22:V22">J24+J25</f>
        <v>0</v>
      </c>
      <c r="K22" s="2">
        <f t="shared" si="7"/>
        <v>0</v>
      </c>
      <c r="L22" s="2">
        <f t="shared" si="7"/>
        <v>0</v>
      </c>
      <c r="M22" s="2">
        <f t="shared" si="7"/>
        <v>0</v>
      </c>
      <c r="N22" s="2">
        <f t="shared" si="7"/>
        <v>0</v>
      </c>
      <c r="O22" s="2">
        <f t="shared" si="7"/>
        <v>0</v>
      </c>
      <c r="P22" s="2">
        <f t="shared" si="7"/>
        <v>0</v>
      </c>
      <c r="Q22" s="2">
        <f t="shared" si="7"/>
        <v>0</v>
      </c>
      <c r="R22" s="2">
        <f t="shared" si="7"/>
        <v>0</v>
      </c>
      <c r="S22" s="2">
        <f t="shared" si="7"/>
        <v>0</v>
      </c>
      <c r="T22" s="2">
        <f t="shared" si="7"/>
        <v>0</v>
      </c>
      <c r="U22" s="2">
        <f t="shared" si="7"/>
        <v>0</v>
      </c>
      <c r="V22" s="2">
        <f t="shared" si="7"/>
        <v>0</v>
      </c>
      <c r="W22" s="12">
        <f>W23+W24</f>
        <v>0</v>
      </c>
      <c r="X22" s="11">
        <f>X23</f>
        <v>0</v>
      </c>
      <c r="Y22" s="7">
        <f aca="true" t="shared" si="8" ref="Y22:AA23">J22-T22</f>
        <v>0</v>
      </c>
      <c r="Z22" s="7">
        <f t="shared" si="8"/>
        <v>0</v>
      </c>
      <c r="AA22" s="7">
        <f t="shared" si="8"/>
        <v>0</v>
      </c>
      <c r="AB22" s="7"/>
      <c r="AC22" s="8"/>
      <c r="AD22" s="12" t="e">
        <f t="shared" si="3"/>
        <v>#DIV/0!</v>
      </c>
      <c r="AE22" s="59"/>
      <c r="AF22" s="67"/>
    </row>
    <row r="23" spans="1:32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9" ref="I23:I28">J23+K23+L23</f>
        <v>0</v>
      </c>
      <c r="J23" s="2"/>
      <c r="K23" s="2"/>
      <c r="L23" s="2"/>
      <c r="M23" s="2">
        <v>0</v>
      </c>
      <c r="N23" s="2">
        <f aca="true" t="shared" si="10" ref="N23:N28">O23+P23+Q23+R23</f>
        <v>0</v>
      </c>
      <c r="O23" s="2"/>
      <c r="P23" s="2"/>
      <c r="Q23" s="2"/>
      <c r="R23" s="2">
        <v>0</v>
      </c>
      <c r="S23" s="2">
        <f aca="true" t="shared" si="11" ref="S23:S28">T23+U23+V23</f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8"/>
        <v>0</v>
      </c>
      <c r="Z23" s="7">
        <f t="shared" si="8"/>
        <v>0</v>
      </c>
      <c r="AA23" s="7">
        <f t="shared" si="8"/>
        <v>0</v>
      </c>
      <c r="AB23" s="7"/>
      <c r="AC23" s="8"/>
      <c r="AD23" s="12" t="e">
        <f t="shared" si="3"/>
        <v>#DIV/0!</v>
      </c>
      <c r="AE23" s="59"/>
      <c r="AF23" s="64"/>
    </row>
    <row r="24" spans="1:32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9"/>
        <v>0</v>
      </c>
      <c r="J24" s="2"/>
      <c r="K24" s="2"/>
      <c r="L24" s="2"/>
      <c r="M24" s="2"/>
      <c r="N24" s="2">
        <f t="shared" si="10"/>
        <v>0</v>
      </c>
      <c r="O24" s="2"/>
      <c r="P24" s="2"/>
      <c r="Q24" s="2"/>
      <c r="R24" s="2"/>
      <c r="S24" s="2">
        <f t="shared" si="11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59"/>
      <c r="AF24" s="64"/>
    </row>
    <row r="25" spans="1:32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9"/>
        <v>0</v>
      </c>
      <c r="J25" s="2"/>
      <c r="K25" s="2"/>
      <c r="L25" s="2"/>
      <c r="M25" s="2"/>
      <c r="N25" s="2">
        <f t="shared" si="10"/>
        <v>0</v>
      </c>
      <c r="O25" s="2"/>
      <c r="P25" s="2"/>
      <c r="Q25" s="2"/>
      <c r="R25" s="2"/>
      <c r="S25" s="2">
        <f t="shared" si="11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59"/>
      <c r="AF25" s="64"/>
    </row>
    <row r="26" spans="1:32" s="9" customFormat="1" ht="19.5" hidden="1" thickBot="1">
      <c r="A26" s="98" t="s">
        <v>36</v>
      </c>
      <c r="B26" s="99"/>
      <c r="C26" s="99"/>
      <c r="D26" s="99"/>
      <c r="E26" s="99"/>
      <c r="F26" s="99"/>
      <c r="G26" s="99"/>
      <c r="H26" s="99"/>
      <c r="I26" s="2">
        <f t="shared" si="9"/>
        <v>0</v>
      </c>
      <c r="J26" s="13">
        <f aca="true" t="shared" si="12" ref="J26:W26">J27</f>
        <v>0</v>
      </c>
      <c r="K26" s="13">
        <f t="shared" si="12"/>
        <v>0</v>
      </c>
      <c r="L26" s="13">
        <f t="shared" si="12"/>
        <v>0</v>
      </c>
      <c r="M26" s="13">
        <f t="shared" si="12"/>
        <v>0</v>
      </c>
      <c r="N26" s="2">
        <f t="shared" si="10"/>
        <v>0</v>
      </c>
      <c r="O26" s="13">
        <f t="shared" si="12"/>
        <v>0</v>
      </c>
      <c r="P26" s="13">
        <f t="shared" si="12"/>
        <v>0</v>
      </c>
      <c r="Q26" s="13">
        <f t="shared" si="12"/>
        <v>0</v>
      </c>
      <c r="R26" s="13">
        <f t="shared" si="12"/>
        <v>0</v>
      </c>
      <c r="S26" s="2">
        <f t="shared" si="11"/>
        <v>0</v>
      </c>
      <c r="T26" s="13">
        <f t="shared" si="12"/>
        <v>0</v>
      </c>
      <c r="U26" s="13">
        <f t="shared" si="12"/>
        <v>0</v>
      </c>
      <c r="V26" s="13">
        <f t="shared" si="12"/>
        <v>0</v>
      </c>
      <c r="W26" s="10">
        <f t="shared" si="12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59"/>
      <c r="AF26" s="64"/>
    </row>
    <row r="27" spans="1:32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9"/>
        <v>0</v>
      </c>
      <c r="J27" s="2"/>
      <c r="K27" s="2"/>
      <c r="L27" s="2"/>
      <c r="M27" s="2"/>
      <c r="N27" s="2">
        <f t="shared" si="10"/>
        <v>0</v>
      </c>
      <c r="O27" s="2"/>
      <c r="P27" s="2"/>
      <c r="Q27" s="2"/>
      <c r="R27" s="2"/>
      <c r="S27" s="2">
        <f t="shared" si="11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59"/>
      <c r="AF27" s="64"/>
    </row>
    <row r="28" spans="1:32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9"/>
        <v>0</v>
      </c>
      <c r="J28" s="2"/>
      <c r="K28" s="2"/>
      <c r="L28" s="2"/>
      <c r="M28" s="2"/>
      <c r="N28" s="2">
        <f t="shared" si="10"/>
        <v>0</v>
      </c>
      <c r="O28" s="2"/>
      <c r="P28" s="2"/>
      <c r="Q28" s="2"/>
      <c r="R28" s="2"/>
      <c r="S28" s="2">
        <f t="shared" si="11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60"/>
      <c r="AF28" s="65"/>
    </row>
    <row r="29" spans="1:32" s="9" customFormat="1" ht="13.5" thickBot="1">
      <c r="A29" s="71"/>
      <c r="B29" s="72"/>
      <c r="C29" s="73"/>
      <c r="D29" s="73"/>
      <c r="E29" s="73"/>
      <c r="F29" s="56"/>
      <c r="G29" s="73"/>
      <c r="H29" s="73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28"/>
      <c r="X29" s="75"/>
      <c r="Y29" s="76"/>
      <c r="Z29" s="76"/>
      <c r="AA29" s="76"/>
      <c r="AB29" s="76"/>
      <c r="AC29" s="77"/>
      <c r="AD29" s="78"/>
      <c r="AE29" s="79"/>
      <c r="AF29" s="65"/>
    </row>
    <row r="30" spans="1:32" s="9" customFormat="1" ht="21" customHeight="1" thickBot="1">
      <c r="A30" s="103" t="s">
        <v>44</v>
      </c>
      <c r="B30" s="104"/>
      <c r="C30" s="104"/>
      <c r="D30" s="104"/>
      <c r="E30" s="104"/>
      <c r="F30" s="104"/>
      <c r="G30" s="104"/>
      <c r="H30" s="104"/>
      <c r="I30" s="49">
        <f aca="true" t="shared" si="13" ref="I30:V30">I8+I17+I22+I26</f>
        <v>203162896.38</v>
      </c>
      <c r="J30" s="49">
        <f t="shared" si="13"/>
        <v>165652635.91</v>
      </c>
      <c r="K30" s="49">
        <f t="shared" si="13"/>
        <v>33492407.99</v>
      </c>
      <c r="L30" s="49">
        <f t="shared" si="13"/>
        <v>4017852.48</v>
      </c>
      <c r="M30" s="49">
        <f t="shared" si="13"/>
        <v>0</v>
      </c>
      <c r="N30" s="49">
        <f t="shared" si="13"/>
        <v>183953663.32</v>
      </c>
      <c r="O30" s="49">
        <f t="shared" si="13"/>
        <v>151580577</v>
      </c>
      <c r="P30" s="49">
        <f t="shared" si="13"/>
        <v>29169904.87</v>
      </c>
      <c r="Q30" s="49">
        <f t="shared" si="13"/>
        <v>3203181.45</v>
      </c>
      <c r="R30" s="49">
        <f t="shared" si="13"/>
        <v>0</v>
      </c>
      <c r="S30" s="49">
        <f t="shared" si="13"/>
        <v>171434722.27</v>
      </c>
      <c r="T30" s="49">
        <f t="shared" si="13"/>
        <v>144131534.63</v>
      </c>
      <c r="U30" s="49">
        <f t="shared" si="13"/>
        <v>24100006.189999998</v>
      </c>
      <c r="V30" s="49">
        <f t="shared" si="13"/>
        <v>3203181.45</v>
      </c>
      <c r="W30" s="30" t="e">
        <f>W8+W17+#REF!+W22+W26</f>
        <v>#REF!</v>
      </c>
      <c r="X30" s="50" t="e">
        <f>X8+X17+#REF!+X22+X26</f>
        <v>#REF!</v>
      </c>
      <c r="Y30" s="51" t="e">
        <f>Y8+Y17+#REF!+Y22+Y26</f>
        <v>#REF!</v>
      </c>
      <c r="Z30" s="51" t="e">
        <f>Z8+Z17+#REF!+Z22+Z26</f>
        <v>#REF!</v>
      </c>
      <c r="AA30" s="51" t="e">
        <f>AA8+AA17+#REF!+AA22+AA26</f>
        <v>#REF!</v>
      </c>
      <c r="AB30" s="51" t="e">
        <f>AB8+AB17+#REF!+AB22+AB26</f>
        <v>#REF!</v>
      </c>
      <c r="AC30" s="52"/>
      <c r="AD30" s="53">
        <f t="shared" si="3"/>
        <v>84.38288945701238</v>
      </c>
      <c r="AE30" s="61">
        <f>S30/I30*100</f>
        <v>84.38288945701238</v>
      </c>
      <c r="AF30" s="70">
        <f>S30/I30*100</f>
        <v>84.38288945701238</v>
      </c>
    </row>
    <row r="31" ht="57.75" customHeight="1">
      <c r="I31" s="31"/>
    </row>
    <row r="32" ht="15" customHeight="1"/>
    <row r="33" ht="19.5" customHeight="1"/>
    <row r="34" ht="18.75" customHeight="1"/>
    <row r="38" ht="15">
      <c r="I38" s="29"/>
    </row>
    <row r="40" ht="15">
      <c r="I40" s="31"/>
    </row>
  </sheetData>
  <sheetProtection/>
  <mergeCells count="52">
    <mergeCell ref="AE4:AE5"/>
    <mergeCell ref="A7:W7"/>
    <mergeCell ref="A8:G8"/>
    <mergeCell ref="A1:W1"/>
    <mergeCell ref="A2:W2"/>
    <mergeCell ref="A4:A5"/>
    <mergeCell ref="B4:B5"/>
    <mergeCell ref="C4:D5"/>
    <mergeCell ref="E4:E5"/>
    <mergeCell ref="F4:F5"/>
    <mergeCell ref="E9:E10"/>
    <mergeCell ref="F9:F10"/>
    <mergeCell ref="G9:G10"/>
    <mergeCell ref="N4:R4"/>
    <mergeCell ref="S4:W4"/>
    <mergeCell ref="X4:AB4"/>
    <mergeCell ref="G4:G5"/>
    <mergeCell ref="H4:H5"/>
    <mergeCell ref="I4:M4"/>
    <mergeCell ref="A30:H30"/>
    <mergeCell ref="H9:H10"/>
    <mergeCell ref="A15:A16"/>
    <mergeCell ref="A17:G17"/>
    <mergeCell ref="A19:A21"/>
    <mergeCell ref="A22:H22"/>
    <mergeCell ref="A26:H26"/>
    <mergeCell ref="A9:A13"/>
    <mergeCell ref="B9:B11"/>
    <mergeCell ref="C9:C11"/>
    <mergeCell ref="B20:B21"/>
    <mergeCell ref="C20:C21"/>
    <mergeCell ref="D20:D21"/>
    <mergeCell ref="E20:E21"/>
    <mergeCell ref="F20:F21"/>
    <mergeCell ref="G20:G21"/>
    <mergeCell ref="S20:S21"/>
    <mergeCell ref="H20:H21"/>
    <mergeCell ref="I20:I21"/>
    <mergeCell ref="J20:J21"/>
    <mergeCell ref="K20:K21"/>
    <mergeCell ref="L20:L21"/>
    <mergeCell ref="M20:M21"/>
    <mergeCell ref="AF4:AF5"/>
    <mergeCell ref="AF20:AF21"/>
    <mergeCell ref="T20:T21"/>
    <mergeCell ref="U20:U21"/>
    <mergeCell ref="V20:V21"/>
    <mergeCell ref="N20:N21"/>
    <mergeCell ref="O20:O21"/>
    <mergeCell ref="P20:P21"/>
    <mergeCell ref="Q20:Q21"/>
    <mergeCell ref="R20:R21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2023-01-20T05:48:21Z</dcterms:modified>
  <cp:category/>
  <cp:version/>
  <cp:contentType/>
  <cp:contentStatus/>
</cp:coreProperties>
</file>