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4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</sheets>
  <definedNames>
    <definedName name="_xlnm._FilterDatabase" localSheetId="3" hidden="1">'Апрель '!$A$7:$I$124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3">'Апрель '!$4:$5</definedName>
    <definedName name="_xlnm.Print_Titles" localSheetId="4">'Май'!$4:$5</definedName>
    <definedName name="_xlnm.Print_Titles" localSheetId="2">'Март'!$4:$5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<sst xmlns="http://schemas.openxmlformats.org/spreadsheetml/2006/main" count="671" uniqueCount="160">
  <si>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</si>
  <si>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</si>
  <si>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</si>
  <si>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</si>
  <si>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</si>
  <si>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</si>
  <si>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</si>
  <si>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</si>
  <si>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</si>
  <si>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</si>
  <si>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</si>
  <si>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</si>
  <si>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</si>
  <si>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</si>
  <si>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</si>
  <si>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</si>
  <si>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</si>
  <si>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</si>
  <si>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</si>
  <si>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</si>
  <si>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</si>
  <si>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</si>
  <si>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</si>
  <si>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</si>
  <si>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</si>
  <si>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</si>
  <si>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</si>
  <si>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</si>
  <si>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</si>
  <si>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</si>
  <si>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</si>
  <si>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</si>
  <si>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</si>
  <si>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</si>
  <si>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</si>
  <si>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</si>
  <si>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</si>
  <si>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</si>
  <si>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</si>
  <si>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</si>
  <si>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</si>
  <si>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</si>
  <si>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</si>
  <si>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</si>
  <si>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</si>
  <si>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</si>
  <si>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</si>
  <si>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</si>
  <si>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</si>
  <si>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</si>
  <si>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</si>
  <si>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</si>
  <si>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</si>
  <si>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</si>
  <si>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</si>
  <si>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</si>
  <si>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</si>
  <si>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</si>
  <si>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</si>
  <si>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</si>
  <si>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</si>
  <si>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</si>
  <si>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</si>
  <si>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</si>
  <si>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</si>
  <si>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</si>
  <si>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</si>
  <si>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</si>
  <si>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</si>
  <si>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</si>
  <si>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</si>
  <si>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</si>
  <si>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</si>
  <si>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</si>
  <si>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</si>
  <si>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</si>
  <si>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</si>
  <si>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</si>
  <si>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</si>
  <si>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</si>
  <si>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</si>
  <si>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</si>
  <si>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</si>
  <si>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</si>
  <si>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</si>
  <si>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</si>
  <si>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</si>
  <si>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</si>
  <si>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</si>
  <si>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</si>
  <si>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</si>
  <si>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</si>
  <si>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</si>
  <si>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</si>
  <si>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</si>
  <si>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</si>
  <si>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</si>
  <si>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</si>
  <si>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</si>
  <si>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</si>
  <si>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</si>
  <si>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</si>
  <si>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</si>
  <si>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</si>
  <si>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</si>
  <si>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</si>
  <si>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</si>
  <si>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</si>
  <si>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</si>
  <si>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</si>
  <si>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</si>
  <si>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</si>
  <si>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</si>
  <si>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</si>
  <si>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</si>
  <si>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</si>
  <si>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</si>
  <si>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</si>
  <si>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</si>
  <si>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</si>
  <si>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</si>
  <si>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</si>
  <si>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</si>
  <si>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</si>
  <si>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</si>
  <si>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</si>
  <si>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</si>
  <si>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</si>
  <si>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</si>
  <si>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</si>
  <si>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</si>
  <si>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</si>
  <si>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</si>
  <si>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</si>
  <si>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</si>
  <si>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</si>
  <si>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</si>
  <si>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</si>
  <si>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</si>
  <si>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</si>
  <si>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</si>
  <si>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</si>
  <si>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</si>
  <si>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</si>
  <si>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</si>
  <si>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</si>
  <si>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</si>
  <si>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</si>
  <si>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</si>
  <si>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</si>
  <si>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</si>
  <si>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</si>
  <si>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</si>
  <si>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</si>
  <si>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</si>
  <si>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</si>
  <si>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</si>
  <si>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</si>
  <si>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</si>
  <si>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 01.06.2015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</si>
</sst>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105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4" t="s">
        <v>82</v>
      </c>
      <c r="B9" s="61">
        <f>B11+B12+B13+B14</f>
        <v>213968.80000000002</v>
      </c>
      <c r="C9" s="61">
        <f>C11+C12+C13+C14</f>
        <v>9711.300000000001</v>
      </c>
      <c r="D9" s="61">
        <f>D11+D12+D13+D14</f>
        <v>9074.93</v>
      </c>
      <c r="E9" s="63">
        <f>$D:$D/$B:$B*100</f>
        <v>4.241239844313751</v>
      </c>
      <c r="F9" s="61">
        <f>$D:$D/$C:$C*100</f>
        <v>93.44711830547918</v>
      </c>
      <c r="G9" s="61">
        <f>G11+G12+G13+G14</f>
        <v>11445.679999999998</v>
      </c>
      <c r="H9" s="63">
        <f>$D:$D/$G:$G*100</f>
        <v>79.28694494341971</v>
      </c>
      <c r="I9" s="61">
        <f>I11+I12+I13+I14</f>
        <v>9074.93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 aca="true" t="shared" si="5" ref="H37:H50"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 t="shared" si="5"/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 t="shared" si="5"/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 t="shared" si="5"/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 t="shared" si="5"/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t="shared" si="5"/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5" t="s">
        <v>34</v>
      </c>
      <c r="B67" s="66"/>
      <c r="C67" s="66"/>
      <c r="D67" s="66"/>
      <c r="E67" s="66"/>
      <c r="F67" s="66"/>
      <c r="G67" s="66"/>
      <c r="H67" s="66"/>
      <c r="I67" s="67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 aca="true" t="shared" si="10" ref="H69:H112"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 t="shared" si="10"/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 t="shared" si="10"/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 t="shared" si="10"/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 t="shared" si="10"/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 t="shared" si="10"/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 t="shared" si="10"/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 t="shared" si="10"/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 t="shared" si="10"/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t="shared" si="10"/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 t="shared" si="10"/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 t="shared" si="10"/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 t="shared" si="10"/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 t="shared" si="10"/>
        <v>0</v>
      </c>
      <c r="I104" s="37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 t="shared" si="10"/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 t="shared" si="10"/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 t="shared" si="10"/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 t="shared" si="10"/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7:I67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A6:I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135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136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25675.2</v>
      </c>
      <c r="D9" s="61">
        <f>D11+D12+D13+D14</f>
        <v>24392.739999999998</v>
      </c>
      <c r="E9" s="63">
        <f>$D:$D/$B:$B*100</f>
        <v>11.400138711812186</v>
      </c>
      <c r="F9" s="61">
        <f>$D:$D/$C:$C*100</f>
        <v>95.00506325169813</v>
      </c>
      <c r="G9" s="61">
        <f>G11+G12+G13+G14</f>
        <v>30276.72</v>
      </c>
      <c r="H9" s="63">
        <f>$D:$D/$G:$G*100</f>
        <v>80.56599261743015</v>
      </c>
      <c r="I9" s="61">
        <f>I11+I12+I13+I14</f>
        <v>15317.78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 aca="true" t="shared" si="3" ref="H43:H50"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4" ref="E44:E50">$D:$D/$B:$B*100</f>
        <v>52.957857142857144</v>
      </c>
      <c r="F44" s="35">
        <f aca="true" t="shared" si="5" ref="F44:F50">$D:$D/$C:$C*100</f>
        <v>219.35207100591714</v>
      </c>
      <c r="G44" s="37">
        <v>564.12</v>
      </c>
      <c r="H44" s="35">
        <f t="shared" si="3"/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4"/>
        <v>12.491177137672942</v>
      </c>
      <c r="F45" s="35">
        <f t="shared" si="5"/>
        <v>83.15255465635944</v>
      </c>
      <c r="G45" s="45">
        <f>G46+G47+G48+G49+G50+G51+G52+G54+G55+G56+G57</f>
        <v>1596.6000000000001</v>
      </c>
      <c r="H45" s="35">
        <f t="shared" si="3"/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4"/>
        <v>5.079913606911448</v>
      </c>
      <c r="F46" s="35">
        <f t="shared" si="5"/>
        <v>71.92660550458714</v>
      </c>
      <c r="G46" s="37">
        <v>16.73</v>
      </c>
      <c r="H46" s="35">
        <f t="shared" si="3"/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4"/>
        <v>15.714285714285714</v>
      </c>
      <c r="F47" s="35">
        <f t="shared" si="5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4"/>
        <v>61.40000000000001</v>
      </c>
      <c r="F48" s="35">
        <f t="shared" si="5"/>
        <v>460.50000000000006</v>
      </c>
      <c r="G48" s="37">
        <v>8</v>
      </c>
      <c r="H48" s="35">
        <f t="shared" si="3"/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4"/>
        <v>18.257270693512304</v>
      </c>
      <c r="F49" s="35">
        <f t="shared" si="5"/>
        <v>255.03125</v>
      </c>
      <c r="G49" s="37">
        <v>34.86</v>
      </c>
      <c r="H49" s="35">
        <f t="shared" si="3"/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4"/>
        <v>21.737564322469982</v>
      </c>
      <c r="F50" s="35">
        <f t="shared" si="5"/>
        <v>169.08605737158103</v>
      </c>
      <c r="G50" s="37">
        <v>298.32</v>
      </c>
      <c r="H50" s="35">
        <f t="shared" si="3"/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6" ref="E59:E65">$D:$D/$B:$B*100</f>
        <v>12.690621037558818</v>
      </c>
      <c r="F59" s="35">
        <f aca="true" t="shared" si="7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6"/>
        <v>11.747787554881556</v>
      </c>
      <c r="F60" s="35">
        <f t="shared" si="7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6"/>
        <v>11.990216140831023</v>
      </c>
      <c r="F61" s="35">
        <f t="shared" si="7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6"/>
        <v>21.291443153268037</v>
      </c>
      <c r="F62" s="35">
        <f t="shared" si="7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6"/>
        <v>7.523358775103567</v>
      </c>
      <c r="F63" s="35">
        <f t="shared" si="7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6"/>
        <v>10.53347871350569</v>
      </c>
      <c r="F64" s="35">
        <f t="shared" si="7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 t="e">
        <f t="shared" si="7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9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5">
        <f>$D:$D/$G:$G*100</f>
        <v>0</v>
      </c>
      <c r="I70" s="37"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5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5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5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5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5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5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5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8" ref="E83:E98">$D:$D/$B:$B*100</f>
        <v>0</v>
      </c>
      <c r="F83" s="38">
        <f aca="true" t="shared" si="9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8"/>
        <v>2.985983142055704</v>
      </c>
      <c r="F84" s="38">
        <f t="shared" si="9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8"/>
        <v>12.404911925677228</v>
      </c>
      <c r="F85" s="38">
        <f t="shared" si="9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8"/>
        <v>13.209567229586423</v>
      </c>
      <c r="F86" s="35">
        <f t="shared" si="9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8"/>
        <v>15.746387516263976</v>
      </c>
      <c r="F87" s="38">
        <f t="shared" si="9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8"/>
        <v>0</v>
      </c>
      <c r="F88" s="38">
        <f t="shared" si="9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8"/>
        <v>7.516358643510832</v>
      </c>
      <c r="F89" s="38">
        <f t="shared" si="9"/>
        <v>85.1762637934963</v>
      </c>
      <c r="G89" s="46">
        <v>1386.7</v>
      </c>
      <c r="H89" s="38">
        <f aca="true" t="shared" si="10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8"/>
        <v>15.166316912862559</v>
      </c>
      <c r="F90" s="38">
        <f t="shared" si="9"/>
        <v>91.77533532041728</v>
      </c>
      <c r="G90" s="46">
        <v>2689.4</v>
      </c>
      <c r="H90" s="38">
        <f t="shared" si="10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8"/>
        <v>11.077064807326828</v>
      </c>
      <c r="F91" s="35">
        <f t="shared" si="9"/>
        <v>95.57134659057111</v>
      </c>
      <c r="G91" s="45">
        <f>G92+G93+G94+G95</f>
        <v>112368.09999999999</v>
      </c>
      <c r="H91" s="35">
        <f t="shared" si="10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8"/>
        <v>11.301279803056703</v>
      </c>
      <c r="F92" s="38">
        <f t="shared" si="9"/>
        <v>94.68892432111824</v>
      </c>
      <c r="G92" s="46">
        <v>43541.2</v>
      </c>
      <c r="H92" s="38">
        <f t="shared" si="10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8"/>
        <v>11.177843235468469</v>
      </c>
      <c r="F93" s="38">
        <f t="shared" si="9"/>
        <v>97.91407032424895</v>
      </c>
      <c r="G93" s="46">
        <v>61936.7</v>
      </c>
      <c r="H93" s="38">
        <f t="shared" si="10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8"/>
        <v>7.740105301379812</v>
      </c>
      <c r="F94" s="38">
        <f t="shared" si="9"/>
        <v>83.39283094527849</v>
      </c>
      <c r="G94" s="46">
        <v>1805</v>
      </c>
      <c r="H94" s="38">
        <f t="shared" si="10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8"/>
        <v>9.750126312935677</v>
      </c>
      <c r="F95" s="38">
        <f t="shared" si="9"/>
        <v>81.57261667468553</v>
      </c>
      <c r="G95" s="37">
        <v>5085.2</v>
      </c>
      <c r="H95" s="38">
        <f t="shared" si="10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8"/>
        <v>7.478561382018194</v>
      </c>
      <c r="F96" s="35">
        <f t="shared" si="9"/>
        <v>83.57451310107446</v>
      </c>
      <c r="G96" s="45">
        <f>G97+G98</f>
        <v>11216.199999999999</v>
      </c>
      <c r="H96" s="35">
        <f t="shared" si="10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8"/>
        <v>7.112893366793345</v>
      </c>
      <c r="F97" s="38">
        <f t="shared" si="9"/>
        <v>81.96895922093731</v>
      </c>
      <c r="G97" s="46">
        <v>9873.3</v>
      </c>
      <c r="H97" s="38">
        <f t="shared" si="10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8"/>
        <v>11.155366040329257</v>
      </c>
      <c r="F98" s="38">
        <f t="shared" si="9"/>
        <v>95.57711609233857</v>
      </c>
      <c r="G98" s="46">
        <v>1342.9</v>
      </c>
      <c r="H98" s="38">
        <f t="shared" si="10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45">
        <f t="shared" si="11"/>
        <v>0</v>
      </c>
      <c r="F99" s="45">
        <f t="shared" si="11"/>
        <v>0</v>
      </c>
      <c r="G99" s="45">
        <f t="shared" si="11"/>
        <v>0</v>
      </c>
      <c r="H99" s="45">
        <f t="shared" si="11"/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2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2"/>
        <v>7.587617134809761</v>
      </c>
      <c r="F101" s="35">
        <f aca="true" t="shared" si="13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2"/>
        <v>6.844444444444445</v>
      </c>
      <c r="F102" s="38">
        <f t="shared" si="13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2"/>
        <v>10.798682963129083</v>
      </c>
      <c r="F103" s="38">
        <f t="shared" si="13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2"/>
        <v>8.159573727956914</v>
      </c>
      <c r="F104" s="38">
        <f t="shared" si="13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2"/>
        <v>0</v>
      </c>
      <c r="F105" s="38">
        <f t="shared" si="13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2"/>
        <v>11.393553521687226</v>
      </c>
      <c r="F106" s="38">
        <f t="shared" si="13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2"/>
        <v>16.784071609952633</v>
      </c>
      <c r="F107" s="35">
        <f t="shared" si="13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2"/>
        <v>17.36366693665658</v>
      </c>
      <c r="F108" s="38">
        <f t="shared" si="13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20</v>
      </c>
      <c r="D111" s="36">
        <f t="shared" si="14"/>
        <v>11.6</v>
      </c>
      <c r="E111" s="36">
        <f t="shared" si="14"/>
        <v>57.99999999999999</v>
      </c>
      <c r="F111" s="36">
        <f t="shared" si="14"/>
        <v>57.99999999999999</v>
      </c>
      <c r="G111" s="36">
        <f t="shared" si="14"/>
        <v>0</v>
      </c>
      <c r="H111" s="38">
        <v>0</v>
      </c>
      <c r="I111" s="36">
        <f t="shared" si="14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45">
        <f>H69+H78+H79+H80+H86+H91+H96+H101+H107+H111</f>
        <v>1449.941467844384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9" sqref="I59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148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43118.399999999994</v>
      </c>
      <c r="D9" s="61">
        <f>D11+D12+D13+D14</f>
        <v>39302.46</v>
      </c>
      <c r="E9" s="63">
        <f>$D:$D/$B:$B*100</f>
        <v>18.368313511128722</v>
      </c>
      <c r="F9" s="61">
        <f>$D:$D/$C:$C*100</f>
        <v>91.15008905710789</v>
      </c>
      <c r="G9" s="61">
        <f>G11+G12+G13+G14</f>
        <v>50876.01</v>
      </c>
      <c r="H9" s="63">
        <f>$D:$D/$G:$G*100</f>
        <v>77.25145898823433</v>
      </c>
      <c r="I9" s="61">
        <f>I11+I12+I13+I14</f>
        <v>14909.72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 aca="true" t="shared" si="6" ref="H45:H50"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 t="shared" si="6"/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 t="shared" si="6"/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 t="shared" si="6"/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 t="shared" si="6"/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7" ref="E59:E65">$D:$D/$B:$B*100</f>
        <v>19.833756614676535</v>
      </c>
      <c r="F59" s="35">
        <f aca="true" t="shared" si="8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7"/>
        <v>18.098299798139227</v>
      </c>
      <c r="F60" s="35">
        <f t="shared" si="8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7"/>
        <v>18.324761583023644</v>
      </c>
      <c r="F61" s="35">
        <f t="shared" si="8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7"/>
        <v>33.60711487573336</v>
      </c>
      <c r="F62" s="35">
        <f t="shared" si="8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7"/>
        <v>9.625592265151031</v>
      </c>
      <c r="F63" s="35">
        <f t="shared" si="8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7"/>
        <v>16.981400915077625</v>
      </c>
      <c r="F64" s="35">
        <f t="shared" si="8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9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9" ref="E83:E108">$D:$D/$B:$B*100</f>
        <v>16.149738381040322</v>
      </c>
      <c r="F83" s="38">
        <f aca="true" t="shared" si="10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9"/>
        <v>9.747738224123243</v>
      </c>
      <c r="F84" s="38">
        <f t="shared" si="10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9"/>
        <v>19.23476699541736</v>
      </c>
      <c r="F85" s="38">
        <f t="shared" si="10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9"/>
        <v>14.437111207744014</v>
      </c>
      <c r="F86" s="35">
        <f t="shared" si="10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9"/>
        <v>15.746390271250235</v>
      </c>
      <c r="F87" s="38">
        <f t="shared" si="10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9"/>
        <v>0.009934679482403199</v>
      </c>
      <c r="F88" s="38">
        <f t="shared" si="10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9"/>
        <v>12.149472177221867</v>
      </c>
      <c r="F89" s="38">
        <f t="shared" si="10"/>
        <v>83.97855788417125</v>
      </c>
      <c r="G89" s="46">
        <v>3140.43</v>
      </c>
      <c r="H89" s="38">
        <f aca="true" t="shared" si="11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9"/>
        <v>23.612823243621023</v>
      </c>
      <c r="F90" s="38">
        <f t="shared" si="10"/>
        <v>96.76686260814384</v>
      </c>
      <c r="G90" s="46">
        <v>4276.185</v>
      </c>
      <c r="H90" s="38">
        <f t="shared" si="11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9"/>
        <v>18.349976574542058</v>
      </c>
      <c r="F91" s="35">
        <f t="shared" si="10"/>
        <v>97.14077464020434</v>
      </c>
      <c r="G91" s="45">
        <f>G92+G93+G94+G95</f>
        <v>191435.4</v>
      </c>
      <c r="H91" s="35">
        <f t="shared" si="11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9"/>
        <v>18.49153874612943</v>
      </c>
      <c r="F92" s="38">
        <f t="shared" si="10"/>
        <v>98.25734608185027</v>
      </c>
      <c r="G92" s="46">
        <v>77335.09</v>
      </c>
      <c r="H92" s="38">
        <f t="shared" si="11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9"/>
        <v>18.506156974008498</v>
      </c>
      <c r="F93" s="38">
        <f t="shared" si="10"/>
        <v>98.21385070812777</v>
      </c>
      <c r="G93" s="46">
        <v>100915.52</v>
      </c>
      <c r="H93" s="38">
        <f t="shared" si="11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9"/>
        <v>12.50751470001841</v>
      </c>
      <c r="F94" s="38">
        <f t="shared" si="10"/>
        <v>64.31736246183391</v>
      </c>
      <c r="G94" s="46">
        <v>4190.07</v>
      </c>
      <c r="H94" s="38">
        <f t="shared" si="11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9"/>
        <v>18.216147802333925</v>
      </c>
      <c r="F95" s="38">
        <f t="shared" si="10"/>
        <v>92.43508662514532</v>
      </c>
      <c r="G95" s="37">
        <v>8994.72</v>
      </c>
      <c r="H95" s="38">
        <f t="shared" si="11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9"/>
        <v>13.541752173597338</v>
      </c>
      <c r="F96" s="35">
        <f t="shared" si="10"/>
        <v>81.6049839011784</v>
      </c>
      <c r="G96" s="45">
        <f>G97+G98</f>
        <v>18540.28</v>
      </c>
      <c r="H96" s="35">
        <f t="shared" si="11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9"/>
        <v>12.954539201897017</v>
      </c>
      <c r="F97" s="38">
        <f t="shared" si="10"/>
        <v>79.57999727688292</v>
      </c>
      <c r="G97" s="46">
        <v>16230.78</v>
      </c>
      <c r="H97" s="38">
        <f t="shared" si="11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9"/>
        <v>19.45501242013537</v>
      </c>
      <c r="F98" s="38">
        <f t="shared" si="10"/>
        <v>98.39322716239417</v>
      </c>
      <c r="G98" s="46">
        <v>2309.5</v>
      </c>
      <c r="H98" s="38">
        <f t="shared" si="11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9"/>
        <v>13.25495056970004</v>
      </c>
      <c r="F101" s="35">
        <f aca="true" t="shared" si="13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9"/>
        <v>11.655555555555557</v>
      </c>
      <c r="F102" s="38">
        <f t="shared" si="13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9"/>
        <v>17.7987543196159</v>
      </c>
      <c r="F103" s="38">
        <f t="shared" si="13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9"/>
        <v>15.565341808148839</v>
      </c>
      <c r="F104" s="38">
        <f t="shared" si="13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9"/>
        <v>1.5827272571946032</v>
      </c>
      <c r="F105" s="38">
        <f t="shared" si="13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9"/>
        <v>18.69160366096299</v>
      </c>
      <c r="F106" s="38">
        <f t="shared" si="13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9"/>
        <v>25.42545029180922</v>
      </c>
      <c r="F107" s="35">
        <f t="shared" si="13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9"/>
        <v>25.306666306544766</v>
      </c>
      <c r="F108" s="38">
        <f t="shared" si="13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11.6</v>
      </c>
      <c r="D111" s="36">
        <f t="shared" si="14"/>
        <v>11.6</v>
      </c>
      <c r="E111" s="38">
        <f>$D:$D/$B:$B*100</f>
        <v>57.99999999999999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-23376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8" sqref="I118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153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60213.299999999996</v>
      </c>
      <c r="D9" s="61">
        <f>D11+D12+D13+D14</f>
        <v>55729.99</v>
      </c>
      <c r="E9" s="63">
        <f>$D:$D/$B:$B*100</f>
        <v>26.045848740564043</v>
      </c>
      <c r="F9" s="61">
        <f>$D:$D/$C:$C*100</f>
        <v>92.55428617929925</v>
      </c>
      <c r="G9" s="61">
        <f>G11+G12+G13+G14</f>
        <v>71051.53000000001</v>
      </c>
      <c r="H9" s="63">
        <f>$D:$D/$G:$G*100</f>
        <v>78.43601678950472</v>
      </c>
      <c r="I9" s="61">
        <f>I11+I12+I13+I14</f>
        <v>16427.53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 aca="true" t="shared" si="1" ref="H11:H31"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 t="shared" si="1"/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 t="shared" si="1"/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2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 t="shared" si="1"/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2"/>
        <v>43.1456903416632</v>
      </c>
      <c r="F16" s="35">
        <f t="shared" si="0"/>
        <v>120.96480969593877</v>
      </c>
      <c r="G16" s="37">
        <v>2153.01</v>
      </c>
      <c r="H16" s="35">
        <f t="shared" si="1"/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2"/>
        <v>27.68292682926829</v>
      </c>
      <c r="F17" s="35">
        <f t="shared" si="0"/>
        <v>97.11229946524064</v>
      </c>
      <c r="G17" s="37">
        <v>38.73</v>
      </c>
      <c r="H17" s="35">
        <f t="shared" si="1"/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2"/>
        <v>40.79008647928046</v>
      </c>
      <c r="F18" s="35">
        <f t="shared" si="0"/>
        <v>125.29062347110249</v>
      </c>
      <c r="G18" s="37">
        <v>3322.5</v>
      </c>
      <c r="H18" s="35">
        <f t="shared" si="1"/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2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2"/>
        <v>41.21605057586144</v>
      </c>
      <c r="F20" s="35">
        <f t="shared" si="0"/>
        <v>95.70994580984183</v>
      </c>
      <c r="G20" s="45">
        <f>G21+G22+G23</f>
        <v>16386.12</v>
      </c>
      <c r="H20" s="35">
        <f t="shared" si="1"/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2"/>
        <v>41.38082810356757</v>
      </c>
      <c r="F21" s="35">
        <f t="shared" si="0"/>
        <v>95.28025132341679</v>
      </c>
      <c r="G21" s="37">
        <v>16026.86</v>
      </c>
      <c r="H21" s="35">
        <f t="shared" si="1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2"/>
        <v>38.462675535846266</v>
      </c>
      <c r="F22" s="35">
        <f t="shared" si="0"/>
        <v>337.9220779220779</v>
      </c>
      <c r="G22" s="37">
        <v>33.23</v>
      </c>
      <c r="H22" s="35">
        <f t="shared" si="1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2"/>
        <v>34.93712979320378</v>
      </c>
      <c r="F23" s="35">
        <f t="shared" si="0"/>
        <v>96.35998853539697</v>
      </c>
      <c r="G23" s="37">
        <v>326.03</v>
      </c>
      <c r="H23" s="35">
        <f t="shared" si="1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2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1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2"/>
        <v>12.233054404636174</v>
      </c>
      <c r="F25" s="35">
        <f t="shared" si="0"/>
        <v>189.42049647769207</v>
      </c>
      <c r="G25" s="37">
        <v>440.02</v>
      </c>
      <c r="H25" s="35">
        <f t="shared" si="1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2"/>
        <v>23.471851889118074</v>
      </c>
      <c r="F26" s="35">
        <f t="shared" si="0"/>
        <v>93.39924817047401</v>
      </c>
      <c r="G26" s="37">
        <v>3736.11</v>
      </c>
      <c r="H26" s="35">
        <f t="shared" si="1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2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1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2"/>
        <v>23.032378783707486</v>
      </c>
      <c r="F28" s="35">
        <f t="shared" si="0"/>
        <v>84.31049354775345</v>
      </c>
      <c r="G28" s="37">
        <v>3725.34</v>
      </c>
      <c r="H28" s="35">
        <f t="shared" si="1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2"/>
        <v>20.344827586206897</v>
      </c>
      <c r="F29" s="35">
        <f t="shared" si="0"/>
        <v>73.75</v>
      </c>
      <c r="G29" s="37">
        <v>16</v>
      </c>
      <c r="H29" s="35">
        <f t="shared" si="1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2"/>
        <v>0</v>
      </c>
      <c r="F30" s="35">
        <f t="shared" si="0"/>
        <v>0</v>
      </c>
      <c r="G30" s="37">
        <v>12</v>
      </c>
      <c r="H30" s="35">
        <f t="shared" si="1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1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2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2"/>
        <v>32.3166671041005</v>
      </c>
      <c r="F35" s="35">
        <f t="shared" si="3"/>
        <v>121.91867449996698</v>
      </c>
      <c r="G35" s="37">
        <f>G36+G37</f>
        <v>14900.4</v>
      </c>
      <c r="H35" s="35">
        <f>$D:$D/$G:$G*100</f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2"/>
        <v>32.240159352237654</v>
      </c>
      <c r="F36" s="35">
        <f t="shared" si="3"/>
        <v>132.3257505773672</v>
      </c>
      <c r="G36" s="37">
        <v>8421.4</v>
      </c>
      <c r="H36" s="35">
        <f>$D:$D/$G:$G*100</f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2"/>
        <v>32.44252022436551</v>
      </c>
      <c r="F37" s="35">
        <f t="shared" si="3"/>
        <v>108.02957616030797</v>
      </c>
      <c r="G37" s="37">
        <v>6479</v>
      </c>
      <c r="H37" s="35">
        <f aca="true" t="shared" si="4" ref="H37:H54">$D:$D/$G:$G*100</f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2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2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2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2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 t="shared" si="4"/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 t="shared" si="4"/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 t="shared" si="4"/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 t="shared" si="4"/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 t="shared" si="4"/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9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</row>
    <row r="71" spans="1:9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</row>
    <row r="72" spans="1:9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</row>
    <row r="78" spans="1:9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</row>
    <row r="79" spans="1:9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</row>
    <row r="80" spans="1:9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</row>
    <row r="84" spans="1:9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</row>
    <row r="85" spans="1:9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</row>
    <row r="86" spans="1:9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74997.68000000001</v>
      </c>
    </row>
    <row r="87" spans="1:9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</row>
    <row r="88" spans="1:9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v>0</v>
      </c>
      <c r="I88" s="46">
        <v>0</v>
      </c>
    </row>
    <row r="89" spans="1:9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</row>
    <row r="90" spans="1:9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</row>
    <row r="91" spans="1:9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</row>
    <row r="92" spans="1:9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</row>
    <row r="93" spans="1:9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</row>
    <row r="94" spans="1:9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</row>
    <row r="95" spans="1:9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</row>
    <row r="96" spans="1:9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</row>
    <row r="97" spans="1:9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</row>
    <row r="98" spans="1:9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</row>
    <row r="99" spans="1:9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</row>
    <row r="102" spans="1:9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</row>
    <row r="103" spans="1:9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</row>
    <row r="104" spans="1:9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</row>
    <row r="105" spans="1:9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</row>
    <row r="106" spans="1:9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</row>
    <row r="108" spans="1:9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</row>
    <row r="112" spans="1:9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186091.66</v>
      </c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56365.56999999998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-D67+D113</f>
        <v>-84741.40999999997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41" sqref="D4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1.87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77019.8</v>
      </c>
      <c r="D9" s="61">
        <f>D11+D12+D13+D14</f>
        <v>73457.00000000001</v>
      </c>
      <c r="E9" s="63">
        <f>$D:$D/$B:$B*100</f>
        <v>34.33070615902879</v>
      </c>
      <c r="F9" s="61">
        <f>$D:$D/$C:$C*100</f>
        <v>95.37417651045577</v>
      </c>
      <c r="G9" s="61">
        <f>G11+G12+G13+G14</f>
        <v>90766.90999999999</v>
      </c>
      <c r="H9" s="63">
        <f>$D:$D/$G:$G*100</f>
        <v>80.92927257301149</v>
      </c>
      <c r="I9" s="61">
        <f>I11+I12+I13+I14</f>
        <v>17727.01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</v>
      </c>
      <c r="E40" s="35">
        <f t="shared" si="4"/>
        <v>26.267951281585166</v>
      </c>
      <c r="F40" s="35">
        <f t="shared" si="5"/>
        <v>46.78646592196859</v>
      </c>
      <c r="G40" s="36">
        <v>657.48</v>
      </c>
      <c r="H40" s="35">
        <f t="shared" si="6"/>
        <v>43.95570967938188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149394.77000000005</v>
      </c>
      <c r="E60" s="35">
        <f t="shared" si="9"/>
        <v>36.89835727405943</v>
      </c>
      <c r="F60" s="35">
        <f t="shared" si="10"/>
        <v>99.80060557172753</v>
      </c>
      <c r="G60" s="45">
        <f>G7+G15+G20+G24+G27+G31+G34+G40+G41+G42+G59+G46</f>
        <v>158845.66999999998</v>
      </c>
      <c r="H60" s="35">
        <f>$D:$D/$G:$G*100</f>
        <v>94.05026274874227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691014.8300000001</v>
      </c>
      <c r="E68" s="35">
        <f t="shared" si="9"/>
        <v>39.403158512208805</v>
      </c>
      <c r="F68" s="35">
        <f>$D:$D/$C:$C*100</f>
        <v>96.82405829204458</v>
      </c>
      <c r="G68" s="45">
        <f>G61+G60</f>
        <v>680558.6799999999</v>
      </c>
      <c r="H68" s="35">
        <f>$D:$D/$G:$G*100</f>
        <v>101.53640682387595</v>
      </c>
      <c r="I68" s="45">
        <f>I61+I60</f>
        <v>129412.68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64703.25</v>
      </c>
      <c r="C70" s="45">
        <f>C71+C72+C73+C74+C75+C76+C77+C78</f>
        <v>24970.84</v>
      </c>
      <c r="D70" s="45">
        <f>D71+D72+D73+D74+D75+D76+D77+D78</f>
        <v>23911.125</v>
      </c>
      <c r="E70" s="35">
        <f>$D:$D/$B:$B*100</f>
        <v>36.955060217222474</v>
      </c>
      <c r="F70" s="35">
        <f>$D:$D/$C:$C*100</f>
        <v>95.75619002003938</v>
      </c>
      <c r="G70" s="45">
        <f>G71+G72+G73+G74+G75+G76+G77+G78</f>
        <v>24870.666</v>
      </c>
      <c r="H70" s="35">
        <f>$D:$D/$G:$G*100</f>
        <v>96.14187653840874</v>
      </c>
      <c r="I70" s="45">
        <f>I71+I72+I73+I74+I75+I76+I77+I78</f>
        <v>5343.95</v>
      </c>
    </row>
    <row r="71" spans="1:9" ht="14.25" customHeight="1">
      <c r="A71" s="14" t="s">
        <v>36</v>
      </c>
      <c r="B71" s="46">
        <v>928.47</v>
      </c>
      <c r="C71" s="46">
        <v>0</v>
      </c>
      <c r="D71" s="46">
        <v>0</v>
      </c>
      <c r="E71" s="38">
        <f>$D:$D/$B:$B*100</f>
        <v>0</v>
      </c>
      <c r="F71" s="38" t="e">
        <f>$D:$D/$C:$C*100</f>
        <v>#DIV/0!</v>
      </c>
      <c r="G71" s="46">
        <v>487.077</v>
      </c>
      <c r="H71" s="38">
        <f>$D:$D/$G:$G*100</f>
        <v>0</v>
      </c>
      <c r="I71" s="46">
        <v>0</v>
      </c>
    </row>
    <row r="72" spans="1:9" ht="12.75">
      <c r="A72" s="14" t="s">
        <v>37</v>
      </c>
      <c r="B72" s="46">
        <v>5370.5</v>
      </c>
      <c r="C72" s="46">
        <v>1779.58</v>
      </c>
      <c r="D72" s="46">
        <v>1675.15</v>
      </c>
      <c r="E72" s="38">
        <f>$D:$D/$B:$B*100</f>
        <v>31.19169537287031</v>
      </c>
      <c r="F72" s="38">
        <f>$D:$D/$C:$C*100</f>
        <v>94.13176142685353</v>
      </c>
      <c r="G72" s="46">
        <v>2040.64</v>
      </c>
      <c r="H72" s="38">
        <f>$D:$D/$G:$G*100</f>
        <v>82.08944252783441</v>
      </c>
      <c r="I72" s="46">
        <v>314.57</v>
      </c>
    </row>
    <row r="73" spans="1:9" ht="25.5">
      <c r="A73" s="14" t="s">
        <v>38</v>
      </c>
      <c r="B73" s="46">
        <v>35384.24</v>
      </c>
      <c r="C73" s="46">
        <v>14535.61</v>
      </c>
      <c r="D73" s="46">
        <v>13898.09</v>
      </c>
      <c r="E73" s="38">
        <f>$D:$D/$B:$B*100</f>
        <v>39.27762755396188</v>
      </c>
      <c r="F73" s="38">
        <f>$D:$D/$C:$C*100</f>
        <v>95.61408155557282</v>
      </c>
      <c r="G73" s="46">
        <v>14005.75</v>
      </c>
      <c r="H73" s="38">
        <f>$D:$D/$G:$G*100</f>
        <v>99.23131570961927</v>
      </c>
      <c r="I73" s="46">
        <v>2840.86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37">
        <v>0</v>
      </c>
    </row>
    <row r="75" spans="1:9" ht="25.5">
      <c r="A75" s="3" t="s">
        <v>39</v>
      </c>
      <c r="B75" s="46">
        <v>10138.64</v>
      </c>
      <c r="C75" s="46">
        <v>4244.38</v>
      </c>
      <c r="D75" s="46">
        <v>4160.78</v>
      </c>
      <c r="E75" s="38">
        <f>$D:$D/$B:$B*100</f>
        <v>41.038837556121926</v>
      </c>
      <c r="F75" s="38">
        <f>$D:$D/$C:$C*100</f>
        <v>98.03033658626231</v>
      </c>
      <c r="G75" s="46">
        <v>3755.069</v>
      </c>
      <c r="H75" s="38">
        <f>$D:$D/$G:$G*100</f>
        <v>110.80435539267054</v>
      </c>
      <c r="I75" s="46">
        <v>898.78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v>0</v>
      </c>
    </row>
    <row r="78" spans="1:9" ht="12.75">
      <c r="A78" s="3" t="s">
        <v>42</v>
      </c>
      <c r="B78" s="46">
        <v>12581.4</v>
      </c>
      <c r="C78" s="46">
        <v>4411.27</v>
      </c>
      <c r="D78" s="46">
        <v>4177.105</v>
      </c>
      <c r="E78" s="38">
        <f>$D:$D/$B:$B*100</f>
        <v>33.20063744893255</v>
      </c>
      <c r="F78" s="38">
        <f>$D:$D/$C:$C*100</f>
        <v>94.69166475867492</v>
      </c>
      <c r="G78" s="46">
        <v>4582.13</v>
      </c>
      <c r="H78" s="38">
        <f>$D:$D/$G:$G*100</f>
        <v>91.16077020948772</v>
      </c>
      <c r="I78" s="46">
        <v>1289.74</v>
      </c>
    </row>
    <row r="79" spans="1:9" ht="12.75">
      <c r="A79" s="13" t="s">
        <v>43</v>
      </c>
      <c r="B79" s="36">
        <v>260.2</v>
      </c>
      <c r="C79" s="36">
        <v>83.29</v>
      </c>
      <c r="D79" s="36">
        <v>83.29</v>
      </c>
      <c r="E79" s="35">
        <f>$D:$D/$B:$B*100</f>
        <v>32.009992313604926</v>
      </c>
      <c r="F79" s="35">
        <f>$D:$D/$C:$C*100</f>
        <v>100</v>
      </c>
      <c r="G79" s="36">
        <v>56.26</v>
      </c>
      <c r="H79" s="35">
        <f>$D:$D/$G:$G*100</f>
        <v>148.04479203697122</v>
      </c>
      <c r="I79" s="36">
        <v>31.63</v>
      </c>
    </row>
    <row r="80" spans="1:9" ht="25.5">
      <c r="A80" s="15" t="s">
        <v>44</v>
      </c>
      <c r="B80" s="36">
        <v>2045.473</v>
      </c>
      <c r="C80" s="36">
        <v>912.076</v>
      </c>
      <c r="D80" s="36">
        <v>802.92</v>
      </c>
      <c r="E80" s="35">
        <f>$D:$D/$B:$B*100</f>
        <v>39.25351251275377</v>
      </c>
      <c r="F80" s="35">
        <f>$D:$D/$C:$C*100</f>
        <v>88.03213767273779</v>
      </c>
      <c r="G80" s="36">
        <v>816.7</v>
      </c>
      <c r="H80" s="35">
        <f>$D:$D/$G:$G*100</f>
        <v>98.31272192971714</v>
      </c>
      <c r="I80" s="36">
        <v>271.61</v>
      </c>
    </row>
    <row r="81" spans="1:9" ht="12.75">
      <c r="A81" s="13" t="s">
        <v>45</v>
      </c>
      <c r="B81" s="45">
        <f>B82+B83+B84+B85+B86</f>
        <v>128708.1</v>
      </c>
      <c r="C81" s="45">
        <f>C82+C83+C84+C85+C86</f>
        <v>28332.745</v>
      </c>
      <c r="D81" s="45">
        <f>D82+D83+D84+D85+D86</f>
        <v>21077.49</v>
      </c>
      <c r="E81" s="35">
        <f>$D:$D/$B:$B*100</f>
        <v>16.37619543758318</v>
      </c>
      <c r="F81" s="35">
        <f>$D:$D/$C:$C*100</f>
        <v>74.3926859187135</v>
      </c>
      <c r="G81" s="45">
        <f>G82+G83+G84+G85+G86</f>
        <v>18534.71</v>
      </c>
      <c r="H81" s="35">
        <f>$D:$D/$G:$G*100</f>
        <v>113.71901691475077</v>
      </c>
      <c r="I81" s="45">
        <f>I82+I83+I84+I85+I86</f>
        <v>2241.02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v>0</v>
      </c>
    </row>
    <row r="84" spans="1:9" ht="12.75">
      <c r="A84" s="14" t="s">
        <v>46</v>
      </c>
      <c r="B84" s="46">
        <v>12996</v>
      </c>
      <c r="C84" s="46">
        <v>4273.025</v>
      </c>
      <c r="D84" s="46">
        <v>4270.21</v>
      </c>
      <c r="E84" s="38">
        <f aca="true" t="shared" si="11" ref="E84:E109">$D:$D/$B:$B*100</f>
        <v>32.85787934749153</v>
      </c>
      <c r="F84" s="38">
        <f aca="true" t="shared" si="12" ref="F84:F99">$D:$D/$C:$C*100</f>
        <v>99.93412161173877</v>
      </c>
      <c r="G84" s="46">
        <v>3463.83</v>
      </c>
      <c r="H84" s="38">
        <f>$D:$D/$G:$G*100</f>
        <v>123.2800108550362</v>
      </c>
      <c r="I84" s="46">
        <v>1103.51</v>
      </c>
    </row>
    <row r="85" spans="1:9" ht="12.75">
      <c r="A85" s="16" t="s">
        <v>89</v>
      </c>
      <c r="B85" s="37">
        <v>104840.6</v>
      </c>
      <c r="C85" s="37">
        <v>19385.7</v>
      </c>
      <c r="D85" s="37">
        <v>12934.58</v>
      </c>
      <c r="E85" s="38">
        <f t="shared" si="11"/>
        <v>12.337376932219007</v>
      </c>
      <c r="F85" s="38">
        <f t="shared" si="12"/>
        <v>66.72227466637779</v>
      </c>
      <c r="G85" s="37">
        <v>11493.51</v>
      </c>
      <c r="H85" s="38">
        <f>$D:$D/$G:$G*100</f>
        <v>112.53811933865285</v>
      </c>
      <c r="I85" s="37">
        <v>330.82</v>
      </c>
    </row>
    <row r="86" spans="1:9" ht="12.75">
      <c r="A86" s="14" t="s">
        <v>47</v>
      </c>
      <c r="B86" s="46">
        <v>10871.5</v>
      </c>
      <c r="C86" s="46">
        <v>4674.02</v>
      </c>
      <c r="D86" s="46">
        <v>3872.7</v>
      </c>
      <c r="E86" s="38">
        <f t="shared" si="11"/>
        <v>35.62249919514326</v>
      </c>
      <c r="F86" s="38">
        <f t="shared" si="12"/>
        <v>82.85587139122211</v>
      </c>
      <c r="G86" s="46">
        <v>3577.37</v>
      </c>
      <c r="H86" s="38">
        <f>$D:$D/$G:$G*100</f>
        <v>108.25550613998551</v>
      </c>
      <c r="I86" s="46">
        <v>806.69</v>
      </c>
    </row>
    <row r="87" spans="1:9" ht="12.75">
      <c r="A87" s="13" t="s">
        <v>48</v>
      </c>
      <c r="B87" s="45">
        <f>B88+B89+B90+B91</f>
        <v>258911.84999999998</v>
      </c>
      <c r="C87" s="45">
        <f>C88+C89+C90+C91</f>
        <v>138977.73500000002</v>
      </c>
      <c r="D87" s="45">
        <f>D88+D89+D90+D91</f>
        <v>126863.74</v>
      </c>
      <c r="E87" s="35">
        <f t="shared" si="11"/>
        <v>48.99881562006529</v>
      </c>
      <c r="F87" s="35">
        <f t="shared" si="12"/>
        <v>91.28349947565341</v>
      </c>
      <c r="G87" s="45">
        <f>G88+G89+G90+G91</f>
        <v>19493.3</v>
      </c>
      <c r="H87" s="35">
        <f>$D:$D/$G:$G*100</f>
        <v>650.8068926246455</v>
      </c>
      <c r="I87" s="45">
        <f>I88+I89+I90+I91</f>
        <v>74997.68000000001</v>
      </c>
    </row>
    <row r="88" spans="1:9" ht="12.75">
      <c r="A88" s="14" t="s">
        <v>49</v>
      </c>
      <c r="B88" s="46">
        <v>171342.8</v>
      </c>
      <c r="C88" s="46">
        <v>105034.49</v>
      </c>
      <c r="D88" s="46">
        <v>99075.13</v>
      </c>
      <c r="E88" s="38">
        <f t="shared" si="11"/>
        <v>57.82275648582842</v>
      </c>
      <c r="F88" s="38">
        <f t="shared" si="12"/>
        <v>94.32628272865418</v>
      </c>
      <c r="G88" s="46">
        <v>0</v>
      </c>
      <c r="H88" s="38">
        <v>0</v>
      </c>
      <c r="I88" s="46">
        <v>72075.13</v>
      </c>
    </row>
    <row r="89" spans="1:9" ht="12.75">
      <c r="A89" s="14" t="s">
        <v>50</v>
      </c>
      <c r="B89" s="46">
        <v>22949.91</v>
      </c>
      <c r="C89" s="46">
        <v>4412.16</v>
      </c>
      <c r="D89" s="46">
        <v>2.28</v>
      </c>
      <c r="E89" s="38">
        <f t="shared" si="11"/>
        <v>0.009934679482403199</v>
      </c>
      <c r="F89" s="38">
        <f t="shared" si="12"/>
        <v>0.05167536988685814</v>
      </c>
      <c r="G89" s="46">
        <v>4659.84</v>
      </c>
      <c r="H89" s="38">
        <v>0</v>
      </c>
      <c r="I89" s="46">
        <v>0</v>
      </c>
    </row>
    <row r="90" spans="1:9" ht="12.75">
      <c r="A90" s="14" t="s">
        <v>51</v>
      </c>
      <c r="B90" s="46">
        <v>33178.75</v>
      </c>
      <c r="C90" s="46">
        <v>9011.019</v>
      </c>
      <c r="D90" s="46">
        <v>7919.34</v>
      </c>
      <c r="E90" s="38">
        <f t="shared" si="11"/>
        <v>23.868711147948613</v>
      </c>
      <c r="F90" s="38">
        <f t="shared" si="12"/>
        <v>87.88506605079847</v>
      </c>
      <c r="G90" s="46">
        <v>7448.92</v>
      </c>
      <c r="H90" s="38">
        <f aca="true" t="shared" si="13" ref="H90:H99">$D:$D/$G:$G*100</f>
        <v>106.31527791948363</v>
      </c>
      <c r="I90" s="46">
        <v>1280.82</v>
      </c>
    </row>
    <row r="91" spans="1:9" ht="12.75">
      <c r="A91" s="14" t="s">
        <v>52</v>
      </c>
      <c r="B91" s="46">
        <v>31440.39</v>
      </c>
      <c r="C91" s="46">
        <v>20520.066</v>
      </c>
      <c r="D91" s="46">
        <v>19866.99</v>
      </c>
      <c r="E91" s="38">
        <f t="shared" si="11"/>
        <v>63.189387917897974</v>
      </c>
      <c r="F91" s="38">
        <f t="shared" si="12"/>
        <v>96.81737865755404</v>
      </c>
      <c r="G91" s="46">
        <v>7384.54</v>
      </c>
      <c r="H91" s="38">
        <f t="shared" si="13"/>
        <v>269.03490264796454</v>
      </c>
      <c r="I91" s="46">
        <v>1641.73</v>
      </c>
    </row>
    <row r="92" spans="1:9" ht="12.75">
      <c r="A92" s="17" t="s">
        <v>53</v>
      </c>
      <c r="B92" s="45">
        <f>B93+B94+B95+B96</f>
        <v>987315.75</v>
      </c>
      <c r="C92" s="45">
        <f>C93+C94+C95+C96</f>
        <v>403556.19999999995</v>
      </c>
      <c r="D92" s="45">
        <f>D93+D94+D95+D96</f>
        <v>384947.83</v>
      </c>
      <c r="E92" s="35">
        <f t="shared" si="11"/>
        <v>38.98933345284931</v>
      </c>
      <c r="F92" s="35">
        <f t="shared" si="12"/>
        <v>95.38890246265578</v>
      </c>
      <c r="G92" s="45">
        <f>G93+G94+G95+G96</f>
        <v>416713.377</v>
      </c>
      <c r="H92" s="35">
        <f t="shared" si="13"/>
        <v>92.37712328107001</v>
      </c>
      <c r="I92" s="45">
        <f>I93+I94+I95+I96</f>
        <v>77114.45</v>
      </c>
    </row>
    <row r="93" spans="1:9" ht="12.75">
      <c r="A93" s="14" t="s">
        <v>54</v>
      </c>
      <c r="B93" s="46">
        <v>369970.89</v>
      </c>
      <c r="C93" s="46">
        <v>148853.84</v>
      </c>
      <c r="D93" s="46">
        <v>145888.54</v>
      </c>
      <c r="E93" s="38">
        <f t="shared" si="11"/>
        <v>39.43243750879968</v>
      </c>
      <c r="F93" s="38">
        <f t="shared" si="12"/>
        <v>98.00791165347162</v>
      </c>
      <c r="G93" s="46">
        <v>137193.733</v>
      </c>
      <c r="H93" s="38">
        <f t="shared" si="13"/>
        <v>106.33761237475767</v>
      </c>
      <c r="I93" s="46">
        <v>28877.21</v>
      </c>
    </row>
    <row r="94" spans="1:9" ht="12.75">
      <c r="A94" s="14" t="s">
        <v>55</v>
      </c>
      <c r="B94" s="46">
        <v>541882.7</v>
      </c>
      <c r="C94" s="46">
        <v>222362.86</v>
      </c>
      <c r="D94" s="46">
        <v>214792.04</v>
      </c>
      <c r="E94" s="38">
        <f t="shared" si="11"/>
        <v>39.63810618054425</v>
      </c>
      <c r="F94" s="38">
        <f t="shared" si="12"/>
        <v>96.59528574151278</v>
      </c>
      <c r="G94" s="46">
        <v>247437.404</v>
      </c>
      <c r="H94" s="38">
        <f t="shared" si="13"/>
        <v>86.80661715962717</v>
      </c>
      <c r="I94" s="46">
        <v>41856.06</v>
      </c>
    </row>
    <row r="95" spans="1:9" ht="12.75">
      <c r="A95" s="14" t="s">
        <v>56</v>
      </c>
      <c r="B95" s="46">
        <v>25733.04</v>
      </c>
      <c r="C95" s="46">
        <v>12533.35</v>
      </c>
      <c r="D95" s="46">
        <v>5983.31</v>
      </c>
      <c r="E95" s="38">
        <f t="shared" si="11"/>
        <v>23.251469705872296</v>
      </c>
      <c r="F95" s="38">
        <f t="shared" si="12"/>
        <v>47.739112049053126</v>
      </c>
      <c r="G95" s="46">
        <v>15419.02</v>
      </c>
      <c r="H95" s="38">
        <f t="shared" si="13"/>
        <v>38.80473596895263</v>
      </c>
      <c r="I95" s="46">
        <v>1784.55</v>
      </c>
    </row>
    <row r="96" spans="1:9" ht="12.75">
      <c r="A96" s="14" t="s">
        <v>57</v>
      </c>
      <c r="B96" s="46">
        <v>49729.12</v>
      </c>
      <c r="C96" s="46">
        <v>19806.15</v>
      </c>
      <c r="D96" s="37">
        <v>18283.94</v>
      </c>
      <c r="E96" s="38">
        <f t="shared" si="11"/>
        <v>36.76706927450154</v>
      </c>
      <c r="F96" s="38">
        <f t="shared" si="12"/>
        <v>92.31445788303127</v>
      </c>
      <c r="G96" s="37">
        <v>16663.22</v>
      </c>
      <c r="H96" s="38">
        <f t="shared" si="13"/>
        <v>109.7263314053346</v>
      </c>
      <c r="I96" s="37">
        <v>4596.63</v>
      </c>
    </row>
    <row r="97" spans="1:9" ht="25.5">
      <c r="A97" s="17" t="s">
        <v>58</v>
      </c>
      <c r="B97" s="45">
        <f>B98+B99</f>
        <v>147176.22999999998</v>
      </c>
      <c r="C97" s="45">
        <f>C98+C99</f>
        <v>47748.332</v>
      </c>
      <c r="D97" s="45">
        <f>D98+D99</f>
        <v>35357.549999999996</v>
      </c>
      <c r="E97" s="35">
        <f t="shared" si="11"/>
        <v>24.02395413987707</v>
      </c>
      <c r="F97" s="35">
        <f t="shared" si="12"/>
        <v>74.04981183426469</v>
      </c>
      <c r="G97" s="45">
        <f>G98+G99</f>
        <v>35545.394</v>
      </c>
      <c r="H97" s="35">
        <f t="shared" si="13"/>
        <v>99.47153771878291</v>
      </c>
      <c r="I97" s="45">
        <f>I98+I99</f>
        <v>12374.88</v>
      </c>
    </row>
    <row r="98" spans="1:9" ht="12.75">
      <c r="A98" s="14" t="s">
        <v>59</v>
      </c>
      <c r="B98" s="46">
        <v>133982.87</v>
      </c>
      <c r="C98" s="46">
        <v>43068.33</v>
      </c>
      <c r="D98" s="46">
        <v>30698.92</v>
      </c>
      <c r="E98" s="38">
        <f t="shared" si="11"/>
        <v>22.91257083834672</v>
      </c>
      <c r="F98" s="38">
        <f t="shared" si="12"/>
        <v>71.27956900116628</v>
      </c>
      <c r="G98" s="46">
        <v>31190.894</v>
      </c>
      <c r="H98" s="38">
        <f t="shared" si="13"/>
        <v>98.42269990722292</v>
      </c>
      <c r="I98" s="46">
        <v>10666.8</v>
      </c>
    </row>
    <row r="99" spans="1:9" ht="25.5">
      <c r="A99" s="14" t="s">
        <v>60</v>
      </c>
      <c r="B99" s="46">
        <v>13193.36</v>
      </c>
      <c r="C99" s="46">
        <v>4680.002</v>
      </c>
      <c r="D99" s="46">
        <v>4658.63</v>
      </c>
      <c r="E99" s="38">
        <f t="shared" si="11"/>
        <v>35.310413723266855</v>
      </c>
      <c r="F99" s="38">
        <f t="shared" si="12"/>
        <v>99.54333352848994</v>
      </c>
      <c r="G99" s="46">
        <v>4354.5</v>
      </c>
      <c r="H99" s="38">
        <f t="shared" si="13"/>
        <v>106.98426914685956</v>
      </c>
      <c r="I99" s="46">
        <v>1708.08</v>
      </c>
    </row>
    <row r="100" spans="1:9" ht="12.75">
      <c r="A100" s="17" t="s">
        <v>124</v>
      </c>
      <c r="B100" s="45">
        <f>B101</f>
        <v>44.8</v>
      </c>
      <c r="C100" s="45">
        <f aca="true" t="shared" si="14" ref="C100:I100">C101</f>
        <v>4.8</v>
      </c>
      <c r="D100" s="45">
        <f t="shared" si="14"/>
        <v>4.8</v>
      </c>
      <c r="E100" s="35">
        <f t="shared" si="11"/>
        <v>10.714285714285715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>
        <v>44.8</v>
      </c>
      <c r="C101" s="46">
        <v>4.8</v>
      </c>
      <c r="D101" s="46">
        <v>4.8</v>
      </c>
      <c r="E101" s="38">
        <f t="shared" si="11"/>
        <v>10.714285714285715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48960.479999999996</v>
      </c>
      <c r="D102" s="45">
        <f>D103+D104+D105+D106+D107</f>
        <v>37726.43</v>
      </c>
      <c r="E102" s="35">
        <f t="shared" si="11"/>
        <v>28.20167940335058</v>
      </c>
      <c r="F102" s="35">
        <f aca="true" t="shared" si="15" ref="F102:F109">$D:$D/$C:$C*100</f>
        <v>77.05486139024782</v>
      </c>
      <c r="G102" s="45">
        <f>G103+G104+G105+G106+G107</f>
        <v>162061.52200000003</v>
      </c>
      <c r="H102" s="35">
        <f>$D:$D/$G:$G*100</f>
        <v>23.27907916352902</v>
      </c>
      <c r="I102" s="45">
        <f>I103+I104+I105+I106+I107</f>
        <v>10955.109999999999</v>
      </c>
    </row>
    <row r="103" spans="1:9" ht="12.75">
      <c r="A103" s="14" t="s">
        <v>62</v>
      </c>
      <c r="B103" s="46">
        <v>900</v>
      </c>
      <c r="C103" s="46">
        <v>267.64</v>
      </c>
      <c r="D103" s="46">
        <v>194.04</v>
      </c>
      <c r="E103" s="38">
        <f t="shared" si="11"/>
        <v>21.56</v>
      </c>
      <c r="F103" s="38">
        <f t="shared" si="15"/>
        <v>72.50037363622776</v>
      </c>
      <c r="G103" s="46">
        <v>245.625</v>
      </c>
      <c r="H103" s="38">
        <f>$D:$D/$G:$G*100</f>
        <v>78.99847328244275</v>
      </c>
      <c r="I103" s="46">
        <v>45.03</v>
      </c>
    </row>
    <row r="104" spans="1:9" ht="12.75">
      <c r="A104" s="14" t="s">
        <v>63</v>
      </c>
      <c r="B104" s="46">
        <v>49049.5</v>
      </c>
      <c r="C104" s="46">
        <v>18868.39</v>
      </c>
      <c r="D104" s="46">
        <v>18404.39</v>
      </c>
      <c r="E104" s="38">
        <f t="shared" si="11"/>
        <v>37.52207463888521</v>
      </c>
      <c r="F104" s="38">
        <f t="shared" si="15"/>
        <v>97.54086066696735</v>
      </c>
      <c r="G104" s="46">
        <v>18989.86</v>
      </c>
      <c r="H104" s="38">
        <f>$D:$D/$G:$G*100</f>
        <v>96.91693356349124</v>
      </c>
      <c r="I104" s="46">
        <v>5627.9</v>
      </c>
    </row>
    <row r="105" spans="1:9" ht="12.75">
      <c r="A105" s="14" t="s">
        <v>64</v>
      </c>
      <c r="B105" s="46">
        <v>22434.1</v>
      </c>
      <c r="C105" s="46">
        <v>7719.45</v>
      </c>
      <c r="D105" s="46">
        <v>7719.45</v>
      </c>
      <c r="E105" s="38">
        <f t="shared" si="11"/>
        <v>34.40944811692914</v>
      </c>
      <c r="F105" s="38">
        <f t="shared" si="15"/>
        <v>100</v>
      </c>
      <c r="G105" s="46">
        <v>131905.48</v>
      </c>
      <c r="H105" s="38">
        <f>$D:$D/$G:$G*100</f>
        <v>5.852258753768228</v>
      </c>
      <c r="I105" s="46">
        <v>1789.6</v>
      </c>
    </row>
    <row r="106" spans="1:9" ht="12.75">
      <c r="A106" s="14" t="s">
        <v>65</v>
      </c>
      <c r="B106" s="37">
        <v>36260.1</v>
      </c>
      <c r="C106" s="37">
        <v>11743.02</v>
      </c>
      <c r="D106" s="37">
        <v>1451.92</v>
      </c>
      <c r="E106" s="38">
        <f t="shared" si="11"/>
        <v>4.004180904079139</v>
      </c>
      <c r="F106" s="38">
        <f t="shared" si="15"/>
        <v>12.364110765373812</v>
      </c>
      <c r="G106" s="37">
        <v>890.71</v>
      </c>
      <c r="H106" s="38">
        <v>0</v>
      </c>
      <c r="I106" s="37">
        <v>547.18</v>
      </c>
    </row>
    <row r="107" spans="1:9" ht="12.75">
      <c r="A107" s="14" t="s">
        <v>66</v>
      </c>
      <c r="B107" s="46">
        <v>25130</v>
      </c>
      <c r="C107" s="46">
        <v>10361.98</v>
      </c>
      <c r="D107" s="46">
        <v>9956.63</v>
      </c>
      <c r="E107" s="38">
        <f t="shared" si="11"/>
        <v>39.62049343414245</v>
      </c>
      <c r="F107" s="38">
        <f t="shared" si="15"/>
        <v>96.08810285292965</v>
      </c>
      <c r="G107" s="46">
        <v>10029.847</v>
      </c>
      <c r="H107" s="38">
        <f>$D:$D/$G:$G*100</f>
        <v>99.27000880472055</v>
      </c>
      <c r="I107" s="46">
        <v>2945.4</v>
      </c>
    </row>
    <row r="108" spans="1:9" ht="12.75">
      <c r="A108" s="17" t="s">
        <v>73</v>
      </c>
      <c r="B108" s="36">
        <f>B109+B110+B111</f>
        <v>32246.78</v>
      </c>
      <c r="C108" s="36">
        <f>C109+C110+C111</f>
        <v>13722.13</v>
      </c>
      <c r="D108" s="36">
        <f>D109+D110+D111</f>
        <v>13642.359999999999</v>
      </c>
      <c r="E108" s="35">
        <f t="shared" si="11"/>
        <v>42.30611552533307</v>
      </c>
      <c r="F108" s="35">
        <f t="shared" si="15"/>
        <v>99.41867625507118</v>
      </c>
      <c r="G108" s="36">
        <f>G109+G110+G111</f>
        <v>12208.369999999999</v>
      </c>
      <c r="H108" s="35">
        <f>$D:$D/$G:$G*100</f>
        <v>111.74595789609916</v>
      </c>
      <c r="I108" s="36">
        <f>I109+I110+I111</f>
        <v>2761.33</v>
      </c>
    </row>
    <row r="109" spans="1:9" ht="12.75">
      <c r="A109" s="54" t="s">
        <v>74</v>
      </c>
      <c r="B109" s="37">
        <v>22253.13</v>
      </c>
      <c r="C109" s="37">
        <v>9543.38</v>
      </c>
      <c r="D109" s="37">
        <v>9543.38</v>
      </c>
      <c r="E109" s="38">
        <f t="shared" si="11"/>
        <v>42.885562615236594</v>
      </c>
      <c r="F109" s="38">
        <f t="shared" si="15"/>
        <v>100</v>
      </c>
      <c r="G109" s="37">
        <v>9169.8</v>
      </c>
      <c r="H109" s="38">
        <f>$D:$D/$G:$G*100</f>
        <v>104.07402560579293</v>
      </c>
      <c r="I109" s="37">
        <v>2000.8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37">
        <v>0</v>
      </c>
    </row>
    <row r="111" spans="1:9" ht="25.5">
      <c r="A111" s="18" t="s">
        <v>85</v>
      </c>
      <c r="B111" s="37">
        <v>9993.65</v>
      </c>
      <c r="C111" s="37">
        <v>4178.75</v>
      </c>
      <c r="D111" s="37">
        <v>4098.98</v>
      </c>
      <c r="E111" s="38">
        <f>$D:$D/$B:$B*100</f>
        <v>41.01584506161412</v>
      </c>
      <c r="F111" s="38">
        <f>$D:$D/$C:$C*100</f>
        <v>98.09105593778042</v>
      </c>
      <c r="G111" s="37">
        <v>3038.57</v>
      </c>
      <c r="H111" s="38">
        <f>$D:$D/$G:$G*100</f>
        <v>134.8983238826158</v>
      </c>
      <c r="I111" s="37">
        <v>760.53</v>
      </c>
    </row>
    <row r="112" spans="1:9" ht="26.25" customHeight="1">
      <c r="A112" s="19" t="s">
        <v>96</v>
      </c>
      <c r="B112" s="36">
        <f>B113</f>
        <v>20</v>
      </c>
      <c r="C112" s="36">
        <f aca="true" t="shared" si="16" ref="C112:I112">C113</f>
        <v>20</v>
      </c>
      <c r="D112" s="36">
        <f t="shared" si="16"/>
        <v>11.58</v>
      </c>
      <c r="E112" s="38">
        <f>$D:$D/$B:$B*100</f>
        <v>57.9</v>
      </c>
      <c r="F112" s="38">
        <f>$D:$D/$C:$C*100</f>
        <v>57.9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>
        <v>20</v>
      </c>
      <c r="C113" s="37">
        <v>20</v>
      </c>
      <c r="D113" s="37">
        <v>11.58</v>
      </c>
      <c r="E113" s="38">
        <f>$D:$D/$B:$B*100</f>
        <v>57.9</v>
      </c>
      <c r="F113" s="38">
        <f>$D:$D/$C:$C*100</f>
        <v>57.9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1755206.133</v>
      </c>
      <c r="C114" s="45">
        <f>C70+C79+C80+C81+C87+C92+C97+C100+C102+C108+C112</f>
        <v>707288.628</v>
      </c>
      <c r="D114" s="45">
        <f>D70+D79+D80+D81+D87+D92+D97+D100+D102+D108+D112</f>
        <v>644429.1150000001</v>
      </c>
      <c r="E114" s="35">
        <f>$D:$D/$B:$B*100</f>
        <v>36.715295308280474</v>
      </c>
      <c r="F114" s="35">
        <f>$D:$D/$C:$C*100</f>
        <v>91.11260799176883</v>
      </c>
      <c r="G114" s="45">
        <f>G70+G79+G80+G81+G87+G92+G97+G100+G102+G108+G112</f>
        <v>690300.299</v>
      </c>
      <c r="H114" s="35">
        <f>$D:$D/$G:$G*100</f>
        <v>93.35489437474517</v>
      </c>
      <c r="I114" s="45">
        <f>I70+I79+I80+I81+I87+I92+I97+I100+I102+I108+I112</f>
        <v>186091.66</v>
      </c>
    </row>
    <row r="115" spans="1:9" ht="26.25" customHeight="1">
      <c r="A115" s="21" t="s">
        <v>68</v>
      </c>
      <c r="B115" s="39">
        <f>B68-B114</f>
        <v>-1501.9729999995325</v>
      </c>
      <c r="C115" s="39">
        <f>C68-C114</f>
        <v>6392.292000000016</v>
      </c>
      <c r="D115" s="39">
        <f>D68-D114</f>
        <v>46585.71499999997</v>
      </c>
      <c r="E115" s="39"/>
      <c r="F115" s="39"/>
      <c r="G115" s="39">
        <f>G68-G114</f>
        <v>-9741.619000000064</v>
      </c>
      <c r="H115" s="39"/>
      <c r="I115" s="39">
        <f>I68-I114</f>
        <v>-56678.98000000001</v>
      </c>
    </row>
    <row r="116" spans="1:9" ht="24" customHeight="1">
      <c r="A116" s="3" t="s">
        <v>69</v>
      </c>
      <c r="B116" s="37" t="s">
        <v>103</v>
      </c>
      <c r="C116" s="37"/>
      <c r="D116" s="37" t="s">
        <v>159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-46585.71499999997</v>
      </c>
      <c r="E117" s="37"/>
      <c r="F117" s="37"/>
      <c r="G117" s="50"/>
      <c r="H117" s="47"/>
      <c r="I117" s="36">
        <f>I119+I120</f>
        <v>-38155.700999999994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12751.386</v>
      </c>
      <c r="E119" s="37"/>
      <c r="F119" s="37"/>
      <c r="G119" s="37"/>
      <c r="H119" s="47"/>
      <c r="I119" s="37">
        <f>D119-'Апрель '!D118</f>
        <v>-7107.893999999998</v>
      </c>
    </row>
    <row r="120" spans="1:9" ht="12.75">
      <c r="A120" s="3" t="s">
        <v>72</v>
      </c>
      <c r="B120" s="37">
        <v>1413</v>
      </c>
      <c r="C120" s="37"/>
      <c r="D120" s="37">
        <f>45997.699-12751.386</f>
        <v>33246.313</v>
      </c>
      <c r="E120" s="37"/>
      <c r="F120" s="37"/>
      <c r="G120" s="37"/>
      <c r="H120" s="47"/>
      <c r="I120" s="37">
        <f>D120-'Апрель '!D119</f>
        <v>-31047.806999999993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C9:C10"/>
    <mergeCell ref="D9:D10"/>
    <mergeCell ref="E9:E10"/>
    <mergeCell ref="F9:F10"/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nadya</cp:lastModifiedBy>
  <cp:lastPrinted>2015-05-20T05:07:18Z</cp:lastPrinted>
  <dcterms:created xsi:type="dcterms:W3CDTF">2010-09-10T01:16:58Z</dcterms:created>
  <dcterms:modified xsi:type="dcterms:W3CDTF">2015-06-29T05:15:34Z</dcterms:modified>
  <cp:category/>
  <cp:version/>
  <cp:contentType/>
  <cp:contentStatus/>
</cp:coreProperties>
</file>