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2"/>
  </bookViews>
  <sheets>
    <sheet name="Январь" sheetId="1" r:id="rId1"/>
    <sheet name="февраль" sheetId="2" r:id="rId2"/>
    <sheet name="март" sheetId="3" r:id="rId3"/>
    <sheet name="апрель" sheetId="4" state="hidden" r:id="rId4"/>
    <sheet name="май1" sheetId="5" state="hidden" r:id="rId5"/>
    <sheet name="май" sheetId="6" state="hidden" r:id="rId6"/>
    <sheet name="июнь" sheetId="7" state="hidden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<sst xmlns="http://schemas.openxmlformats.org/spreadsheetml/2006/main" count="2140" uniqueCount="189">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</sst>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:I10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176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68</v>
      </c>
      <c r="E4" s="18" t="s">
        <v>66</v>
      </c>
      <c r="F4" s="18" t="s">
        <v>69</v>
      </c>
      <c r="G4" s="18" t="s">
        <v>178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179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180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118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119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128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120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121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181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122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123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129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130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131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132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133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134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135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136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137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138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124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5" t="s">
        <v>22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4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152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126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175</v>
      </c>
      <c r="C128" s="28"/>
      <c r="D128" s="28" t="s">
        <v>182</v>
      </c>
      <c r="E128" s="28"/>
      <c r="F128" s="28"/>
      <c r="G128" s="28" t="s">
        <v>140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142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163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70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119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128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7" t="s">
        <v>120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121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143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122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1" t="s">
        <v>123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129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130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131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138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60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5" t="s">
        <v>22</v>
      </c>
      <c r="B71" s="96"/>
      <c r="C71" s="96"/>
      <c r="D71" s="96"/>
      <c r="E71" s="96"/>
      <c r="F71" s="96"/>
      <c r="G71" s="96"/>
      <c r="H71" s="96"/>
      <c r="I71" s="97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6">
        <v>30.1</v>
      </c>
      <c r="C76" s="76">
        <v>30.1</v>
      </c>
      <c r="D76" s="76">
        <v>0</v>
      </c>
      <c r="E76" s="29">
        <v>0</v>
      </c>
      <c r="F76" s="29">
        <v>0</v>
      </c>
      <c r="G76" s="76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74">
        <v>75501.4</v>
      </c>
      <c r="C90" s="74">
        <v>59722.9</v>
      </c>
      <c r="D90" s="74">
        <v>4638.6</v>
      </c>
      <c r="E90" s="49">
        <f aca="true" t="shared" si="7" ref="E90:E95">$D:$D/$B:$B*100</f>
        <v>6.143727136185555</v>
      </c>
      <c r="F90" s="29">
        <v>0</v>
      </c>
      <c r="G90" s="74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152</v>
      </c>
      <c r="B95" s="88">
        <v>1768.4</v>
      </c>
      <c r="C95" s="89">
        <v>1146.4</v>
      </c>
      <c r="D95" s="89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90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127</v>
      </c>
      <c r="C122" s="28"/>
      <c r="D122" s="28" t="s">
        <v>165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7"/>
      <c r="I127" s="35">
        <f>D127-август!D127</f>
        <v>-30000</v>
      </c>
    </row>
    <row r="128" spans="1:9" ht="12.75">
      <c r="A128" s="2" t="s">
        <v>100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80" t="s">
        <v>148</v>
      </c>
      <c r="C135" s="24" t="s">
        <v>149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167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68</v>
      </c>
      <c r="E4" s="18" t="s">
        <v>66</v>
      </c>
      <c r="F4" s="18" t="s">
        <v>69</v>
      </c>
      <c r="G4" s="18" t="s">
        <v>170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168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120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121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143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123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6">
        <v>30.1</v>
      </c>
      <c r="C77" s="76">
        <v>0</v>
      </c>
      <c r="D77" s="76">
        <v>0</v>
      </c>
      <c r="E77" s="29">
        <v>0</v>
      </c>
      <c r="F77" s="29">
        <v>0</v>
      </c>
      <c r="G77" s="76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74">
        <v>100266.2</v>
      </c>
      <c r="C91" s="74">
        <v>23141.6</v>
      </c>
      <c r="D91" s="74">
        <v>21198.4</v>
      </c>
      <c r="E91" s="49">
        <f aca="true" t="shared" si="1" ref="E91:E96">$D:$D/$B:$B*100</f>
        <v>21.142119677418712</v>
      </c>
      <c r="F91" s="29">
        <v>0</v>
      </c>
      <c r="G91" s="74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152</v>
      </c>
      <c r="B96" s="88">
        <v>1768.4</v>
      </c>
      <c r="C96" s="89">
        <v>509.2</v>
      </c>
      <c r="D96" s="89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9"/>
      <c r="F122" s="79"/>
      <c r="G122" s="30">
        <f>G71-G121</f>
        <v>99946.82999999961</v>
      </c>
      <c r="H122" s="79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127</v>
      </c>
      <c r="C123" s="45"/>
      <c r="D123" s="45" t="s">
        <v>166</v>
      </c>
      <c r="E123" s="45"/>
      <c r="F123" s="45"/>
      <c r="G123" s="45"/>
      <c r="H123" s="44"/>
      <c r="I123" s="78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7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91"/>
      <c r="C131" s="91"/>
      <c r="D131" s="91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80" t="s">
        <v>148</v>
      </c>
      <c r="C136" s="24" t="s">
        <v>149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171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172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168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120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121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143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123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92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92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92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92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92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124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4">
        <v>105115.1</v>
      </c>
      <c r="C91" s="74">
        <v>46977.6</v>
      </c>
      <c r="D91" s="74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92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152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127</v>
      </c>
      <c r="C123" s="28"/>
      <c r="D123" s="28" t="s">
        <v>173</v>
      </c>
      <c r="E123" s="28"/>
      <c r="F123" s="28"/>
      <c r="G123" s="28" t="s">
        <v>125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142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8" t="s">
        <v>102</v>
      </c>
      <c r="B1" s="98"/>
      <c r="C1" s="98"/>
      <c r="D1" s="98"/>
      <c r="E1" s="98"/>
      <c r="F1" s="98"/>
      <c r="G1" s="31"/>
    </row>
    <row r="2" spans="1:7" ht="15">
      <c r="A2" s="99" t="s">
        <v>174</v>
      </c>
      <c r="B2" s="99"/>
      <c r="C2" s="99"/>
      <c r="D2" s="99"/>
      <c r="E2" s="99"/>
      <c r="F2" s="99"/>
      <c r="G2" s="32"/>
    </row>
    <row r="3" spans="1:7" ht="5.25" customHeight="1" hidden="1">
      <c r="A3" s="100" t="s">
        <v>0</v>
      </c>
      <c r="B3" s="100"/>
      <c r="C3" s="100"/>
      <c r="D3" s="100"/>
      <c r="E3" s="100"/>
      <c r="F3" s="100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139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6" t="s">
        <v>3</v>
      </c>
      <c r="B6" s="107"/>
      <c r="C6" s="107"/>
      <c r="D6" s="107"/>
      <c r="E6" s="107"/>
      <c r="F6" s="107"/>
      <c r="G6" s="108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168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118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119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128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120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121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143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122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123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129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130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131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132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133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134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135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136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137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138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124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5" t="s">
        <v>22</v>
      </c>
      <c r="B71" s="96"/>
      <c r="C71" s="96"/>
      <c r="D71" s="96"/>
      <c r="E71" s="96"/>
      <c r="F71" s="96"/>
      <c r="G71" s="97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4">
        <v>102519.5</v>
      </c>
      <c r="C90" s="74">
        <v>97683.2</v>
      </c>
      <c r="D90" s="49">
        <f>$D:$D/$B:$B*100</f>
        <v>28.674757480133678</v>
      </c>
      <c r="E90" s="74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152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127</v>
      </c>
      <c r="C122" s="28" t="s">
        <v>175</v>
      </c>
      <c r="D122" s="28"/>
      <c r="E122" s="28" t="s">
        <v>127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142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184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68</v>
      </c>
      <c r="E4" s="18" t="s">
        <v>66</v>
      </c>
      <c r="F4" s="18" t="s">
        <v>69</v>
      </c>
      <c r="G4" s="18" t="s">
        <v>178</v>
      </c>
      <c r="H4" s="18" t="s">
        <v>65</v>
      </c>
      <c r="I4" s="18" t="s">
        <v>71</v>
      </c>
    </row>
    <row r="5" spans="1:9" ht="12.75">
      <c r="A5" s="9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04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179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180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118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119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128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120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121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181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122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123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129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130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131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132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133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134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135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136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137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138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124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94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94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5" t="s">
        <v>22</v>
      </c>
      <c r="B79" s="96"/>
      <c r="C79" s="96"/>
      <c r="D79" s="96"/>
      <c r="E79" s="96"/>
      <c r="F79" s="96"/>
      <c r="G79" s="96"/>
      <c r="H79" s="96"/>
      <c r="I79" s="97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152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 aca="true" t="shared" si="1" ref="E105:E117">$D:$D/$B:$B*100</f>
        <v>11.194560363112284</v>
      </c>
      <c r="F105" s="29">
        <f aca="true" t="shared" si="2" ref="F105:F113"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 t="shared" si="1"/>
        <v>10.895942293708812</v>
      </c>
      <c r="F106" s="29">
        <f t="shared" si="2"/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 t="shared" si="1"/>
        <v>11.009747427676132</v>
      </c>
      <c r="F107" s="29">
        <f t="shared" si="2"/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 t="shared" si="1"/>
        <v>2.933361674992029</v>
      </c>
      <c r="F108" s="29">
        <f t="shared" si="2"/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 t="shared" si="1"/>
        <v>5.595090408537829</v>
      </c>
      <c r="F109" s="29">
        <f t="shared" si="2"/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 t="shared" si="1"/>
        <v>10.074033213651441</v>
      </c>
      <c r="F110" s="29">
        <f t="shared" si="2"/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 t="shared" si="1"/>
        <v>5.282672494143133</v>
      </c>
      <c r="F111" s="26">
        <f t="shared" si="2"/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 t="shared" si="1"/>
        <v>6.183065468977217</v>
      </c>
      <c r="F112" s="29">
        <f t="shared" si="2"/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 t="shared" si="1"/>
        <v>0.8395313200777397</v>
      </c>
      <c r="F113" s="29">
        <f t="shared" si="2"/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 t="shared" si="1"/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 t="shared" si="1"/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 t="shared" si="1"/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175</v>
      </c>
      <c r="C130" s="28"/>
      <c r="D130" s="28" t="s">
        <v>183</v>
      </c>
      <c r="E130" s="28"/>
      <c r="F130" s="28"/>
      <c r="G130" s="28" t="s">
        <v>183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3" ref="C131:H131">C133+C134</f>
        <v>0</v>
      </c>
      <c r="D131" s="27">
        <f t="shared" si="3"/>
        <v>36272.2</v>
      </c>
      <c r="E131" s="27">
        <f t="shared" si="3"/>
        <v>0</v>
      </c>
      <c r="F131" s="27">
        <f t="shared" si="3"/>
        <v>0</v>
      </c>
      <c r="G131" s="27">
        <f>G133+G134</f>
        <v>23190</v>
      </c>
      <c r="H131" s="27">
        <f t="shared" si="3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142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98" zoomScaleNormal="98" zoomScalePageLayoutView="0" workbookViewId="0" topLeftCell="A1">
      <pane xSplit="1" ySplit="6" topLeftCell="B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E121" sqref="E12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187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186</v>
      </c>
      <c r="D4" s="18" t="s">
        <v>68</v>
      </c>
      <c r="E4" s="18" t="s">
        <v>66</v>
      </c>
      <c r="F4" s="18" t="s">
        <v>69</v>
      </c>
      <c r="G4" s="18" t="s">
        <v>178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>$D:$D/$B:$B*100</f>
        <v>21.981183561673827</v>
      </c>
      <c r="F7" s="26">
        <f>$D:$D/$C:$C*100</f>
        <v>113.91207497077535</v>
      </c>
      <c r="G7" s="35">
        <f>G8+G15+G20+G24+G27+G31+G34+G43+G44+G45+G49+G66</f>
        <v>268562.53</v>
      </c>
      <c r="H7" s="26">
        <f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>$D:$D/$B:$B*100</f>
        <v>22.707768817987283</v>
      </c>
      <c r="F8" s="26">
        <f>$D:$D/$C:$C*100</f>
        <v>115.37298680262842</v>
      </c>
      <c r="G8" s="26">
        <f>G9+G10</f>
        <v>52597.88</v>
      </c>
      <c r="H8" s="26">
        <f>$D:$D/$G:$G*100</f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>$D:$D/$B:$B*100</f>
        <v>61.118386067535226</v>
      </c>
      <c r="F9" s="26">
        <f>$D:$D/$C:$C*100</f>
        <v>322.90254609306413</v>
      </c>
      <c r="G9" s="27">
        <v>351.1</v>
      </c>
      <c r="H9" s="26">
        <f>$D:$D/$G:$G*100</f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>$D:$D/$B:$B*100</f>
        <v>21.85174532852986</v>
      </c>
      <c r="F10" s="26">
        <f>$D:$D/$C:$C*100</f>
        <v>110.92899041173152</v>
      </c>
      <c r="G10" s="47">
        <f>G11+G12+G13+G14</f>
        <v>52246.78</v>
      </c>
      <c r="H10" s="48">
        <f>$D:$D/$G:$G*100</f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>$D:$D/$B:$B*100</f>
        <v>22.345246782047482</v>
      </c>
      <c r="F11" s="26">
        <f>$D:$D/$C:$C*100</f>
        <v>110.96071153846152</v>
      </c>
      <c r="G11" s="28">
        <v>50900.08</v>
      </c>
      <c r="H11" s="26">
        <f>$D:$D/$G:$G*100</f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>$D:$D/$B:$B*100</f>
        <v>3.8905198746478797</v>
      </c>
      <c r="F12" s="26">
        <f>$D:$D/$C:$C*100</f>
        <v>142.88181818181818</v>
      </c>
      <c r="G12" s="28">
        <v>171.86</v>
      </c>
      <c r="H12" s="26">
        <f>$D:$D/$G:$G*100</f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>$D:$D/$B:$B*100</f>
        <v>6.372825759979561</v>
      </c>
      <c r="F13" s="26">
        <f>$D:$D/$C:$C*100</f>
        <v>64.4375</v>
      </c>
      <c r="G13" s="28">
        <v>482.57</v>
      </c>
      <c r="H13" s="26">
        <f>$D:$D/$G:$G*100</f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>$D:$D/$B:$B*100</f>
        <v>28.826802945045554</v>
      </c>
      <c r="F14" s="26">
        <f>$D:$D/$C:$C*100</f>
        <v>139.515</v>
      </c>
      <c r="G14" s="28">
        <v>692.27</v>
      </c>
      <c r="H14" s="26">
        <f>$D:$D/$G:$G*100</f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>$D:$D/$B:$B*100</f>
        <v>21.763073549257765</v>
      </c>
      <c r="F15" s="26">
        <f>$D:$D/$C:$C*100</f>
        <v>91.85255063899471</v>
      </c>
      <c r="G15" s="35">
        <f>G16+G17+G18+G19</f>
        <v>5587.3</v>
      </c>
      <c r="H15" s="26">
        <f>$D:$D/$G:$G*100</f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>$D:$D/$B:$B*100</f>
        <v>21.553130004233466</v>
      </c>
      <c r="F16" s="26">
        <f>$D:$D/$C:$C*100</f>
        <v>95.41487740684306</v>
      </c>
      <c r="G16" s="28">
        <v>2454.46</v>
      </c>
      <c r="H16" s="26">
        <f>$D:$D/$G:$G*100</f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>$D:$D/$B:$B*100</f>
        <v>27.267857142857142</v>
      </c>
      <c r="F17" s="26">
        <f>$D:$D/$C:$C*100</f>
        <v>101.8</v>
      </c>
      <c r="G17" s="28">
        <v>17.15</v>
      </c>
      <c r="H17" s="26">
        <f>$D:$D/$G:$G*100</f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>$D:$D/$B:$B*100</f>
        <v>23.16002705635331</v>
      </c>
      <c r="F18" s="26">
        <f>$D:$D/$C:$C*100</f>
        <v>91.3378015638807</v>
      </c>
      <c r="G18" s="28">
        <v>3598.74</v>
      </c>
      <c r="H18" s="26">
        <f>$D:$D/$G:$G*100</f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>$D:$D/$B:$B*100</f>
        <v>34.493725042783794</v>
      </c>
      <c r="F19" s="26">
        <f>$D:$D/$C:$C*100</f>
        <v>107.49777777777778</v>
      </c>
      <c r="G19" s="28">
        <v>-483.05</v>
      </c>
      <c r="H19" s="26">
        <f>$D:$D/$G:$G*100</f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>$D:$D/$B:$B*100</f>
        <v>24.71914883782738</v>
      </c>
      <c r="F20" s="26">
        <f>$D:$D/$C:$C*100</f>
        <v>112.50992715702002</v>
      </c>
      <c r="G20" s="35">
        <f>G21+G22+G23</f>
        <v>7542.089999999999</v>
      </c>
      <c r="H20" s="26">
        <f>$D:$D/$G:$G*100</f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>$D:$D/$B:$B*100</f>
        <v>25.030645259752156</v>
      </c>
      <c r="F21" s="26">
        <f>$D:$D/$C:$C*100</f>
        <v>121.51594495393813</v>
      </c>
      <c r="G21" s="28">
        <v>6748.679999999999</v>
      </c>
      <c r="H21" s="26">
        <f>$D:$D/$G:$G*100</f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>$D:$D/$B:$B*100</f>
        <v>13.653932082216263</v>
      </c>
      <c r="F22" s="26">
        <f>$D:$D/$C:$C*100</f>
        <v>16.297333333333334</v>
      </c>
      <c r="G22" s="28">
        <v>686.54</v>
      </c>
      <c r="H22" s="26">
        <f>$D:$D/$G:$G*100</f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>$D:$D/$B:$B*100</f>
        <v>24.40667361835245</v>
      </c>
      <c r="F23" s="26">
        <f>$D:$D/$C:$C*100</f>
        <v>219.01375502947508</v>
      </c>
      <c r="G23" s="28">
        <v>106.87</v>
      </c>
      <c r="H23" s="26">
        <f>$D:$D/$G:$G*100</f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>$D:$D/$B:$B*100</f>
        <v>11.712246112476443</v>
      </c>
      <c r="F24" s="26">
        <f>$D:$D/$C:$C*100</f>
        <v>110.09922068638649</v>
      </c>
      <c r="G24" s="35">
        <f>SUM(G25:G26)</f>
        <v>3658.9</v>
      </c>
      <c r="H24" s="26">
        <f>$D:$D/$G:$G*100</f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>$D:$D/$B:$B*100</f>
        <v>7.390996475319309</v>
      </c>
      <c r="F25" s="26">
        <f>$D:$D/$C:$C*100</f>
        <v>107.58846153846156</v>
      </c>
      <c r="G25" s="28">
        <v>1097.81</v>
      </c>
      <c r="H25" s="26">
        <f>$D:$D/$G:$G*100</f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>$D:$D/$B:$B*100</f>
        <v>16.41950506277379</v>
      </c>
      <c r="F26" s="26">
        <f>$D:$D/$C:$C*100</f>
        <v>111.37367292832347</v>
      </c>
      <c r="G26" s="28">
        <v>2561.09</v>
      </c>
      <c r="H26" s="26">
        <f>$D:$D/$G:$G*100</f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>$D:$D/$B:$B*100</f>
        <v>23.237213886020157</v>
      </c>
      <c r="F27" s="26">
        <f>$D:$D/$C:$C*100</f>
        <v>136.77274533174415</v>
      </c>
      <c r="G27" s="35">
        <f>G28+G29+G30</f>
        <v>3136.92</v>
      </c>
      <c r="H27" s="26">
        <f>$D:$D/$G:$G*100</f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>$D:$D/$B:$B*100</f>
        <v>23.281653394731645</v>
      </c>
      <c r="F28" s="26">
        <f>$D:$D/$C:$C*100</f>
        <v>136.7108</v>
      </c>
      <c r="G28" s="28">
        <v>3127.32</v>
      </c>
      <c r="H28" s="26">
        <f>$D:$D/$G:$G*100</f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>$D:$D/$B:$B*100</f>
        <v>5.660377358490567</v>
      </c>
      <c r="F29" s="26">
        <f>$D:$D/$C:$C*100</f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>$D:$D/$B:$B*100</f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>$D:$D/$C:$C*100</f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>$D:$D/$C:$C*100</f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128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>$D:$D/$C:$C*100</f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120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>$D:$D/$C:$C*100</f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121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>$D:$D/$C:$C*100</f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143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122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123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>$D:$D/$C:$C*100</f>
        <v>168.551912568306</v>
      </c>
      <c r="G47" s="28">
        <v>37.77</v>
      </c>
      <c r="H47" s="26">
        <f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>$D:$D/$B:$B*100</f>
        <v>48.29571428571428</v>
      </c>
      <c r="F48" s="26">
        <f>$D:$D/$C:$C*100</f>
        <v>307.33636363636367</v>
      </c>
      <c r="G48" s="28">
        <v>698.48</v>
      </c>
      <c r="H48" s="26">
        <f>$D:$D/$G:$G*100</f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>$D:$D/$B:$B*100</f>
        <v>52.71289537712895</v>
      </c>
      <c r="F49" s="26">
        <f>$D:$D/$C:$C*100</f>
        <v>239.11703839963212</v>
      </c>
      <c r="G49" s="27">
        <v>2961.12</v>
      </c>
      <c r="H49" s="26">
        <f>$D:$D/$G:$G*100</f>
        <v>35.11914410763495</v>
      </c>
      <c r="I49" s="27">
        <v>613.61</v>
      </c>
    </row>
    <row r="50" spans="1:9" ht="52.5" customHeight="1" hidden="1">
      <c r="A50" s="57" t="s">
        <v>129</v>
      </c>
      <c r="B50" s="28"/>
      <c r="C50" s="28"/>
      <c r="D50" s="28"/>
      <c r="E50" s="26" t="e">
        <f>$D:$D/$B:$B*100</f>
        <v>#DIV/0!</v>
      </c>
      <c r="F50" s="26" t="e">
        <f>$D:$D/$C:$C*100</f>
        <v>#DIV/0!</v>
      </c>
      <c r="G50" s="28"/>
      <c r="H50" s="26" t="e">
        <f>$D:$D/$G:$G*100</f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f>$D:$D/$B:$B*100</f>
        <v>#DIV/0!</v>
      </c>
      <c r="F51" s="26" t="e">
        <f>$D:$D/$C:$C*100</f>
        <v>#DIV/0!</v>
      </c>
      <c r="G51" s="28"/>
      <c r="H51" s="26" t="e">
        <f>$D:$D/$G:$G*100</f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f>$D:$D/$B:$B*100</f>
        <v>#DIV/0!</v>
      </c>
      <c r="F52" s="26" t="e">
        <f>$D:$D/$C:$C*100</f>
        <v>#DIV/0!</v>
      </c>
      <c r="G52" s="28"/>
      <c r="H52" s="26" t="e">
        <f>$D:$D/$G:$G*100</f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>$D:$D/$B:$B*100</f>
        <v>#DIV/0!</v>
      </c>
      <c r="F53" s="26" t="e">
        <f>$D:$D/$C:$C*100</f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>$D:$D/$C:$C*100</f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>$D:$D/$C:$C*100</f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>$D:$D/$C:$C*100</f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>$D:$D/$C:$C*100</f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f>$D:$D/$C:$C*100</f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f>$D:$D/$B:$B*100</f>
        <v>#DIV/0!</v>
      </c>
      <c r="F59" s="26" t="e">
        <f>$D:$D/$C:$C*100</f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>$D:$D/$B:$B*100</f>
        <v>-46.39226691612099</v>
      </c>
      <c r="F60" s="26" t="s">
        <v>111</v>
      </c>
      <c r="G60" s="27">
        <v>50.54</v>
      </c>
      <c r="H60" s="26">
        <f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>$D:$D/$B:$B*100</f>
        <v>21.973214926007785</v>
      </c>
      <c r="F61" s="26">
        <f>$D:$D/$C:$C*100</f>
        <v>113.91207497077535</v>
      </c>
      <c r="G61" s="35">
        <f>G8+G15+G20+G24+G27+G31+G34+G43+G44+G45+G60+G49</f>
        <v>84861.93</v>
      </c>
      <c r="H61" s="26">
        <f>$D:$D/$G:$G*100</f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>$D:$D/$B:$B*100</f>
        <v>16.50504900114216</v>
      </c>
      <c r="F62" s="26">
        <f>$D:$D/$C:$C*100</f>
        <v>99.86235159509145</v>
      </c>
      <c r="G62" s="35">
        <f>G63+G69+G68</f>
        <v>313747.97</v>
      </c>
      <c r="H62" s="26">
        <f>$D:$D/$G:$G*100</f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>$D:$D/$B:$B*100</f>
        <v>16.6466963755534</v>
      </c>
      <c r="F63" s="26">
        <f>$D:$D/$C:$C*100</f>
        <v>100.00000677914811</v>
      </c>
      <c r="G63" s="35">
        <f>G64+G65+G67+G66</f>
        <v>314603</v>
      </c>
      <c r="H63" s="26">
        <f>$D:$D/$G:$G*100</f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>$D:$D/$B:$B*100</f>
        <v>23.444144998405875</v>
      </c>
      <c r="F64" s="26">
        <f>$D:$D/$C:$C*100</f>
        <v>100</v>
      </c>
      <c r="G64" s="28">
        <v>97991.57999999999</v>
      </c>
      <c r="H64" s="26">
        <f>$D:$D/$G:$G*100</f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>$D:$D/$B:$B*100</f>
        <v>2.642249900371685</v>
      </c>
      <c r="F65" s="26">
        <f>$D:$D/$C:$C*100</f>
        <v>100.00012572828108</v>
      </c>
      <c r="G65" s="28">
        <v>31275.7</v>
      </c>
      <c r="H65" s="26">
        <f>$D:$D/$G:$G*100</f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>$D:$D/$B:$B*100</f>
        <v>17.64000352188432</v>
      </c>
      <c r="F66" s="26">
        <f>$D:$D/$C:$C*100</f>
        <v>100.00000568229956</v>
      </c>
      <c r="G66" s="28">
        <v>183751.14</v>
      </c>
      <c r="H66" s="26">
        <f>$D:$D/$G:$G*100</f>
        <v>95.7736098943386</v>
      </c>
      <c r="I66" s="28">
        <v>74228.41</v>
      </c>
    </row>
    <row r="67" spans="1:9" ht="12.75" customHeight="1">
      <c r="A67" s="2" t="s">
        <v>124</v>
      </c>
      <c r="B67" s="28">
        <v>573.0999999999999</v>
      </c>
      <c r="C67" s="28">
        <v>188.57</v>
      </c>
      <c r="D67" s="28">
        <v>188.57</v>
      </c>
      <c r="E67" s="26">
        <f>$D:$D/$B:$B*100</f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95" t="s">
        <v>22</v>
      </c>
      <c r="B71" s="96"/>
      <c r="C71" s="96"/>
      <c r="D71" s="96"/>
      <c r="E71" s="96"/>
      <c r="F71" s="96"/>
      <c r="G71" s="96"/>
      <c r="H71" s="96"/>
      <c r="I71" s="97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>B95</f>
        <v>1882.5</v>
      </c>
      <c r="C94" s="35">
        <f>C95</f>
        <v>374.3</v>
      </c>
      <c r="D94" s="35">
        <f>D95</f>
        <v>136.6</v>
      </c>
      <c r="E94" s="35">
        <f>E95</f>
        <v>0</v>
      </c>
      <c r="F94" s="35">
        <f>F95</f>
        <v>0</v>
      </c>
      <c r="G94" s="35">
        <f>G95</f>
        <v>0</v>
      </c>
      <c r="H94" s="35">
        <f>H95</f>
        <v>0</v>
      </c>
      <c r="I94" s="35">
        <f>D94-февраль!D102</f>
        <v>136.6</v>
      </c>
    </row>
    <row r="95" spans="1:9" ht="25.5">
      <c r="A95" s="42" t="s">
        <v>152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>B97+B98+B99+B101+B102+B100</f>
        <v>1570448.5000000002</v>
      </c>
      <c r="C96" s="35">
        <f>C97+C98+C99+C101+C102+C100</f>
        <v>291101.8</v>
      </c>
      <c r="D96" s="35">
        <f>D97+D98+D99+D101+D102+D100</f>
        <v>290002.26</v>
      </c>
      <c r="E96" s="35">
        <f aca="true" t="shared" si="0" ref="C96:I96">E97+E98+E99+E101+E102+E100</f>
        <v>88.63010378395754</v>
      </c>
      <c r="F96" s="35">
        <f t="shared" si="0"/>
        <v>535.2750737997319</v>
      </c>
      <c r="G96" s="35">
        <f>G97+G98+G99+G101+G102+G100</f>
        <v>277371.5</v>
      </c>
      <c r="H96" s="35">
        <f t="shared" si="0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>$D:$D/$B:$B*100</f>
        <v>19.08003736883662</v>
      </c>
      <c r="F97" s="29">
        <f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>$D:$D/$B:$B*100</f>
        <v>18.714135142718003</v>
      </c>
      <c r="F98" s="29">
        <f>$D:$D/$C:$C*100</f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>$D:$D/$B:$B*100</f>
        <v>19.38775969218909</v>
      </c>
      <c r="F99" s="29">
        <f>$D:$D/$C:$C*100</f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>$D:$D/$B:$B*100</f>
        <v>4.0791221768439705</v>
      </c>
      <c r="F100" s="29">
        <f>$D:$D/$C:$C*100</f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>$D:$D/$B:$B*100</f>
        <v>10.085833287617474</v>
      </c>
      <c r="F101" s="29">
        <f>$D:$D/$C:$C*100</f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>$D:$D/$B:$B*100</f>
        <v>17.283216115752385</v>
      </c>
      <c r="F102" s="29">
        <f>$D:$D/$C:$C*100</f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>$D:$D/$B:$B*100</f>
        <v>9.192735270825363</v>
      </c>
      <c r="F103" s="26">
        <f>$D:$D/$C:$C*100</f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>$D:$D/$B:$B*100</f>
        <v>10.756692992405235</v>
      </c>
      <c r="F104" s="29">
        <f>$D:$D/$C:$C*100</f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>$D:$D/$B:$B*100</f>
        <v>1.475136417999701</v>
      </c>
      <c r="F105" s="29">
        <f>$D:$D/$C:$C*100</f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>$D:$D/$B:$B*100</f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>$D:$D/$B:$B*100</f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>$D:$D/$B:$B*100</f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>$D:$D/$B:$B*100</f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175</v>
      </c>
      <c r="C122" s="28"/>
      <c r="D122" s="28" t="s">
        <v>188</v>
      </c>
      <c r="E122" s="28"/>
      <c r="F122" s="28"/>
      <c r="G122" s="28" t="s">
        <v>144</v>
      </c>
      <c r="H122" s="27"/>
      <c r="I122" s="36"/>
    </row>
    <row r="123" spans="1:9" ht="12.75">
      <c r="A123" s="3" t="s">
        <v>58</v>
      </c>
      <c r="B123" s="27">
        <f>B125+B126</f>
        <v>22149</v>
      </c>
      <c r="C123" s="27">
        <f>C125+C126</f>
        <v>0</v>
      </c>
      <c r="D123" s="27">
        <f>D125+D126</f>
        <v>40741.8</v>
      </c>
      <c r="E123" s="27">
        <f aca="true" t="shared" si="1" ref="C123:H123">E125+E126</f>
        <v>0</v>
      </c>
      <c r="F123" s="27">
        <f t="shared" si="1"/>
        <v>0</v>
      </c>
      <c r="G123" s="27">
        <f>G125+G126</f>
        <v>24681</v>
      </c>
      <c r="H123" s="27">
        <f t="shared" si="1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142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145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146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70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74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75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76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78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82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83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84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85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86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89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87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88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106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107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91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111</v>
      </c>
      <c r="I29" s="45">
        <v>8</v>
      </c>
    </row>
    <row r="30" spans="1:9" ht="26.25" customHeight="1">
      <c r="A30" s="57" t="s">
        <v>90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111</v>
      </c>
      <c r="G30" s="45">
        <v>15</v>
      </c>
      <c r="H30" s="66" t="s">
        <v>111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111</v>
      </c>
      <c r="F31" s="66" t="s">
        <v>111</v>
      </c>
      <c r="G31" s="65">
        <f>G32+G33</f>
        <v>0.14</v>
      </c>
      <c r="H31" s="66" t="s">
        <v>111</v>
      </c>
      <c r="I31" s="65">
        <f>I32+I33</f>
        <v>0</v>
      </c>
    </row>
    <row r="32" spans="1:9" ht="25.5">
      <c r="A32" s="57" t="s">
        <v>118</v>
      </c>
      <c r="B32" s="45">
        <v>0</v>
      </c>
      <c r="C32" s="45">
        <v>0</v>
      </c>
      <c r="D32" s="45">
        <v>0</v>
      </c>
      <c r="E32" s="66" t="s">
        <v>111</v>
      </c>
      <c r="F32" s="66" t="s">
        <v>111</v>
      </c>
      <c r="G32" s="45">
        <v>0.14</v>
      </c>
      <c r="H32" s="66" t="s">
        <v>111</v>
      </c>
      <c r="I32" s="45">
        <v>0</v>
      </c>
    </row>
    <row r="33" spans="1:9" ht="25.5">
      <c r="A33" s="57" t="s">
        <v>92</v>
      </c>
      <c r="B33" s="45">
        <v>0</v>
      </c>
      <c r="C33" s="45">
        <v>0</v>
      </c>
      <c r="D33" s="45">
        <v>0.07</v>
      </c>
      <c r="E33" s="66" t="s">
        <v>111</v>
      </c>
      <c r="F33" s="66" t="s">
        <v>111</v>
      </c>
      <c r="G33" s="45">
        <v>0</v>
      </c>
      <c r="H33" s="66" t="s">
        <v>111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115</v>
      </c>
      <c r="B35" s="45"/>
      <c r="C35" s="45"/>
      <c r="D35" s="45"/>
      <c r="E35" s="66" t="s">
        <v>112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119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128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111</v>
      </c>
      <c r="I37" s="45">
        <v>76.6</v>
      </c>
    </row>
    <row r="38" spans="1:9" ht="76.5">
      <c r="A38" s="57" t="s">
        <v>120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121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143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122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111</v>
      </c>
      <c r="G41" s="45">
        <v>88.59</v>
      </c>
      <c r="H41" s="66" t="s">
        <v>111</v>
      </c>
      <c r="I41" s="45">
        <v>0</v>
      </c>
    </row>
    <row r="42" spans="1:9" ht="76.5">
      <c r="A42" s="61" t="s">
        <v>123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96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94</v>
      </c>
      <c r="B46" s="45">
        <v>0</v>
      </c>
      <c r="C46" s="45">
        <v>0</v>
      </c>
      <c r="D46" s="45">
        <v>0</v>
      </c>
      <c r="E46" s="66" t="s">
        <v>111</v>
      </c>
      <c r="F46" s="66" t="s">
        <v>111</v>
      </c>
      <c r="G46" s="45">
        <v>0</v>
      </c>
      <c r="H46" s="66" t="s">
        <v>111</v>
      </c>
      <c r="I46" s="45">
        <v>0</v>
      </c>
    </row>
    <row r="47" spans="1:9" ht="76.5">
      <c r="A47" s="57" t="s">
        <v>95</v>
      </c>
      <c r="B47" s="45">
        <v>97.5</v>
      </c>
      <c r="C47" s="45">
        <v>48.8</v>
      </c>
      <c r="D47" s="45">
        <v>73.92</v>
      </c>
      <c r="E47" s="66" t="s">
        <v>112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93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129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130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131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132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112</v>
      </c>
      <c r="I53" s="45"/>
    </row>
    <row r="54" spans="1:9" ht="63.75" hidden="1">
      <c r="A54" s="57" t="s">
        <v>133</v>
      </c>
      <c r="B54" s="45"/>
      <c r="C54" s="45"/>
      <c r="D54" s="45"/>
      <c r="E54" s="66" t="s">
        <v>112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134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135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136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137</v>
      </c>
      <c r="B58" s="45"/>
      <c r="C58" s="45"/>
      <c r="D58" s="45"/>
      <c r="E58" s="66" t="s">
        <v>111</v>
      </c>
      <c r="F58" s="66" t="e">
        <f t="shared" si="4"/>
        <v>#DIV/0!</v>
      </c>
      <c r="G58" s="45"/>
      <c r="H58" s="66" t="s">
        <v>111</v>
      </c>
      <c r="I58" s="45"/>
    </row>
    <row r="59" spans="1:9" ht="12.75" hidden="1">
      <c r="A59" s="57" t="s">
        <v>138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112</v>
      </c>
      <c r="I59" s="45"/>
    </row>
    <row r="60" spans="1:9" ht="12.75">
      <c r="A60" s="53" t="s">
        <v>16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111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17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18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19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108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109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110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124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111</v>
      </c>
      <c r="G67" s="45">
        <v>1584.58</v>
      </c>
      <c r="H67" s="66" t="s">
        <v>111</v>
      </c>
      <c r="I67" s="45">
        <v>17.09</v>
      </c>
    </row>
    <row r="68" spans="1:9" ht="12.75">
      <c r="A68" s="60" t="s">
        <v>113</v>
      </c>
      <c r="B68" s="45">
        <v>1288.69</v>
      </c>
      <c r="C68" s="45"/>
      <c r="D68" s="45"/>
      <c r="E68" s="66" t="s">
        <v>112</v>
      </c>
      <c r="F68" s="66" t="s">
        <v>111</v>
      </c>
      <c r="G68" s="45"/>
      <c r="H68" s="66" t="s">
        <v>112</v>
      </c>
      <c r="I68" s="45"/>
    </row>
    <row r="69" spans="1:9" ht="25.5">
      <c r="A69" s="60" t="s">
        <v>21</v>
      </c>
      <c r="B69" s="44">
        <v>-2269.2</v>
      </c>
      <c r="C69" s="44">
        <v>-2269.2</v>
      </c>
      <c r="D69" s="44">
        <v>-2672.1899999999996</v>
      </c>
      <c r="E69" s="66" t="s">
        <v>112</v>
      </c>
      <c r="F69" s="66" t="s">
        <v>111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20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20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7245.9</v>
      </c>
    </row>
    <row r="74" spans="1:9" ht="14.25" customHeight="1">
      <c r="A74" s="8" t="s">
        <v>24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-213.5</v>
      </c>
    </row>
    <row r="75" spans="1:9" ht="12.75">
      <c r="A75" s="8" t="s">
        <v>25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60.299999999999955</v>
      </c>
    </row>
    <row r="76" spans="1:9" ht="25.5">
      <c r="A76" s="8" t="s">
        <v>26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521.7000000000007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27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1042.1999999999998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29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30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5835.199999999999</v>
      </c>
    </row>
    <row r="82" spans="1:9" ht="12.75">
      <c r="A82" s="7" t="s">
        <v>31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38.5</v>
      </c>
    </row>
    <row r="83" spans="1:9" ht="25.5">
      <c r="A83" s="9" t="s">
        <v>32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104.60000000000014</v>
      </c>
    </row>
    <row r="84" spans="1:9" ht="12.75">
      <c r="A84" s="7" t="s">
        <v>33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2263.7999999999993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34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1774.6000000000004</v>
      </c>
    </row>
    <row r="88" spans="1:9" ht="12.75">
      <c r="A88" s="10" t="s">
        <v>77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-107.30000000000018</v>
      </c>
    </row>
    <row r="89" spans="1:9" ht="12.75">
      <c r="A89" s="8" t="s">
        <v>35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596.5</v>
      </c>
    </row>
    <row r="90" spans="1:9" ht="12.75">
      <c r="A90" s="7" t="s">
        <v>36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-1523.8999999999996</v>
      </c>
    </row>
    <row r="91" spans="1:9" ht="12.75">
      <c r="A91" s="8" t="s">
        <v>37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-480</v>
      </c>
    </row>
    <row r="92" spans="1:9" ht="12.75">
      <c r="A92" s="8" t="s">
        <v>38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39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-200.89999999999964</v>
      </c>
    </row>
    <row r="94" spans="1:9" ht="12.75">
      <c r="A94" s="8" t="s">
        <v>40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-843</v>
      </c>
    </row>
    <row r="95" spans="1:9" ht="12.75">
      <c r="A95" s="11" t="s">
        <v>41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100211.94</v>
      </c>
    </row>
    <row r="96" spans="1:9" ht="12.75">
      <c r="A96" s="8" t="s">
        <v>42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D96-март!D97</f>
        <v>39730.899999999994</v>
      </c>
    </row>
    <row r="97" spans="1:9" ht="12.75">
      <c r="A97" s="8" t="s">
        <v>43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D97-март!D98</f>
        <v>36478.20000000001</v>
      </c>
    </row>
    <row r="98" spans="1:9" ht="12.75">
      <c r="A98" s="8" t="s">
        <v>105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D98-март!D99</f>
        <v>12734.64</v>
      </c>
    </row>
    <row r="99" spans="1:9" ht="25.5" customHeight="1">
      <c r="A99" s="8" t="s">
        <v>126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D99-март!D100</f>
        <v>228.6</v>
      </c>
    </row>
    <row r="100" spans="1:9" ht="12.75">
      <c r="A100" s="8" t="s">
        <v>44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D100-март!D101</f>
        <v>1108.8999999999996</v>
      </c>
    </row>
    <row r="101" spans="1:9" ht="12.75">
      <c r="A101" s="8" t="s">
        <v>45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D101-март!D102</f>
        <v>9930.699999999997</v>
      </c>
    </row>
    <row r="102" spans="1:9" ht="25.5">
      <c r="A102" s="11" t="s">
        <v>46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D102-март!D103</f>
        <v>15595.199999999997</v>
      </c>
    </row>
    <row r="103" spans="1:9" ht="12.75">
      <c r="A103" s="8" t="s">
        <v>47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D103-март!D104</f>
        <v>14772.599999999999</v>
      </c>
    </row>
    <row r="104" spans="1:9" ht="25.5">
      <c r="A104" s="8" t="s">
        <v>48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D104-март!D105</f>
        <v>822.5999999999999</v>
      </c>
    </row>
    <row r="105" spans="1:9" ht="12.75">
      <c r="A105" s="11" t="s">
        <v>97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D105-март!D106</f>
        <v>0</v>
      </c>
    </row>
    <row r="106" spans="1:9" ht="12.75">
      <c r="A106" s="8" t="s">
        <v>98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D106-март!D107</f>
        <v>0</v>
      </c>
    </row>
    <row r="107" spans="1:9" ht="12.75">
      <c r="A107" s="11" t="s">
        <v>49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D107-март!D108</f>
        <v>-3766.1000000000004</v>
      </c>
    </row>
    <row r="108" spans="1:9" ht="12.75">
      <c r="A108" s="8" t="s">
        <v>50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D108-март!D109</f>
        <v>5.600000000000023</v>
      </c>
    </row>
    <row r="109" spans="1:9" ht="12.75">
      <c r="A109" s="8" t="s">
        <v>51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D109-март!D110</f>
        <v>0</v>
      </c>
    </row>
    <row r="110" spans="1:9" ht="12.75">
      <c r="A110" s="8" t="s">
        <v>52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D110-март!D111</f>
        <v>-4388.5</v>
      </c>
    </row>
    <row r="111" spans="1:9" ht="12.75">
      <c r="A111" s="8" t="s">
        <v>53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D111-март!D112</f>
        <v>548.8</v>
      </c>
    </row>
    <row r="112" spans="1:9" ht="12.75">
      <c r="A112" s="8" t="s">
        <v>54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D112-март!D113</f>
        <v>67.99999999999994</v>
      </c>
    </row>
    <row r="113" spans="1:9" ht="12.75">
      <c r="A113" s="11" t="s">
        <v>61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D113-март!D114</f>
        <v>3988.9000000000015</v>
      </c>
    </row>
    <row r="114" spans="1:9" ht="16.5" customHeight="1">
      <c r="A114" s="42" t="s">
        <v>62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D114-март!D115</f>
        <v>3766.7999999999993</v>
      </c>
    </row>
    <row r="115" spans="1:9" ht="16.5" customHeight="1">
      <c r="A115" s="12" t="s">
        <v>63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D115-март!D116</f>
        <v>82.79999999999995</v>
      </c>
    </row>
    <row r="116" spans="1:9" ht="16.5" customHeight="1">
      <c r="A116" s="12" t="s">
        <v>73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D116-март!D117</f>
        <v>139.29999999999995</v>
      </c>
    </row>
    <row r="117" spans="1:9" ht="26.25" customHeight="1">
      <c r="A117" s="13" t="s">
        <v>80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D117-март!D118</f>
        <v>0.1</v>
      </c>
    </row>
    <row r="118" spans="1:9" ht="13.5" customHeight="1">
      <c r="A118" s="12" t="s">
        <v>81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D118-март!D119</f>
        <v>0.1</v>
      </c>
    </row>
    <row r="119" spans="1:9" ht="15.75" customHeight="1">
      <c r="A119" s="14" t="s">
        <v>55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D119-март!D120</f>
        <v>124022.34000000014</v>
      </c>
    </row>
    <row r="120" spans="1:9" ht="26.25" customHeight="1">
      <c r="A120" s="15" t="s">
        <v>56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D120-март!D121</f>
        <v>43294.39999999985</v>
      </c>
    </row>
    <row r="121" spans="1:9" ht="24" customHeight="1">
      <c r="A121" s="1" t="s">
        <v>57</v>
      </c>
      <c r="B121" s="28" t="s">
        <v>127</v>
      </c>
      <c r="C121" s="28"/>
      <c r="D121" s="28" t="s">
        <v>147</v>
      </c>
      <c r="E121" s="28"/>
      <c r="F121" s="28"/>
      <c r="G121" s="28"/>
      <c r="H121" s="27"/>
      <c r="I121" s="36"/>
    </row>
    <row r="122" spans="1:9" ht="12.75">
      <c r="A122" s="3" t="s">
        <v>58</v>
      </c>
      <c r="B122" s="27">
        <f>B124+B125</f>
        <v>22149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D122-март!D123</f>
        <v>32937.3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D123-март!D124</f>
        <v>0</v>
      </c>
    </row>
    <row r="124" spans="1:9" ht="12.75">
      <c r="A124" s="5" t="s">
        <v>59</v>
      </c>
      <c r="B124" s="28">
        <f>март!B125</f>
        <v>7160.3</v>
      </c>
      <c r="C124" s="28"/>
      <c r="D124" s="28">
        <v>42691.9</v>
      </c>
      <c r="E124" s="28"/>
      <c r="F124" s="28"/>
      <c r="G124" s="28"/>
      <c r="H124" s="37"/>
      <c r="I124" s="36">
        <f>D124-март!D125</f>
        <v>35233.4</v>
      </c>
    </row>
    <row r="125" spans="1:9" ht="12.75">
      <c r="A125" s="1" t="s">
        <v>60</v>
      </c>
      <c r="B125" s="28">
        <f>март!B126</f>
        <v>14988.7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D125-март!D126</f>
        <v>-2296.100000000002</v>
      </c>
    </row>
    <row r="126" spans="1:9" ht="12.75">
      <c r="A126" s="3" t="s">
        <v>99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D126-март!D127</f>
        <v>0</v>
      </c>
    </row>
    <row r="127" spans="1:9" ht="12.75">
      <c r="A127" s="2" t="s">
        <v>100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D127-март!D128</f>
        <v>0</v>
      </c>
    </row>
    <row r="128" spans="1:9" ht="12.75">
      <c r="A128" s="2" t="s">
        <v>101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D128-март!D129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79</v>
      </c>
    </row>
    <row r="132" ht="12.75" customHeight="1" hidden="1"/>
    <row r="134" spans="1:9" ht="49.5" customHeight="1">
      <c r="A134" s="17" t="s">
        <v>141</v>
      </c>
      <c r="B134" s="24"/>
      <c r="C134" s="24"/>
      <c r="D134" s="24" t="s">
        <v>142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150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74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75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76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78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9">
        <v>10865.8</v>
      </c>
      <c r="C16" s="81">
        <v>4167.41</v>
      </c>
      <c r="D16" s="81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2">
        <v>679.25</v>
      </c>
    </row>
    <row r="17" spans="1:9" ht="12.75" customHeight="1">
      <c r="A17" s="39" t="s">
        <v>84</v>
      </c>
      <c r="B17" s="69">
        <v>56</v>
      </c>
      <c r="C17" s="81">
        <v>25</v>
      </c>
      <c r="D17" s="81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2">
        <v>5.5</v>
      </c>
    </row>
    <row r="18" spans="1:9" ht="51">
      <c r="A18" s="39" t="s">
        <v>85</v>
      </c>
      <c r="B18" s="69">
        <v>14192.6</v>
      </c>
      <c r="C18" s="81">
        <v>5784.05</v>
      </c>
      <c r="D18" s="81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2">
        <v>757.7</v>
      </c>
    </row>
    <row r="19" spans="1:9" ht="51" customHeight="1">
      <c r="A19" s="39" t="s">
        <v>86</v>
      </c>
      <c r="B19" s="69">
        <v>-1402.4</v>
      </c>
      <c r="C19" s="81">
        <v>-700</v>
      </c>
      <c r="D19" s="81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2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87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88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107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91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111</v>
      </c>
      <c r="I29" s="69">
        <v>4.8</v>
      </c>
    </row>
    <row r="30" spans="1:9" ht="26.25" customHeight="1">
      <c r="A30" s="57" t="s">
        <v>90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111</v>
      </c>
      <c r="G30" s="69">
        <v>15</v>
      </c>
      <c r="H30" s="51" t="s">
        <v>111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118</v>
      </c>
      <c r="B32" s="69">
        <v>0</v>
      </c>
      <c r="C32" s="69">
        <v>0</v>
      </c>
      <c r="D32" s="69">
        <v>0</v>
      </c>
      <c r="E32" s="51" t="s">
        <v>111</v>
      </c>
      <c r="F32" s="51" t="s">
        <v>111</v>
      </c>
      <c r="G32" s="69">
        <v>0</v>
      </c>
      <c r="H32" s="51" t="s">
        <v>111</v>
      </c>
      <c r="I32" s="69">
        <v>0</v>
      </c>
    </row>
    <row r="33" spans="1:9" ht="25.5">
      <c r="A33" s="57" t="s">
        <v>92</v>
      </c>
      <c r="B33" s="69">
        <v>0</v>
      </c>
      <c r="C33" s="69">
        <v>0</v>
      </c>
      <c r="D33" s="69">
        <v>0.07</v>
      </c>
      <c r="E33" s="51" t="s">
        <v>111</v>
      </c>
      <c r="F33" s="51" t="s">
        <v>111</v>
      </c>
      <c r="G33" s="69">
        <v>0.17</v>
      </c>
      <c r="H33" s="51" t="s">
        <v>111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9"/>
      <c r="C35" s="69"/>
      <c r="D35" s="69"/>
      <c r="E35" s="51" t="s">
        <v>112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119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128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111</v>
      </c>
      <c r="I37" s="69">
        <v>77.81</v>
      </c>
    </row>
    <row r="38" spans="1:9" ht="76.5">
      <c r="A38" s="57" t="s">
        <v>120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121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143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122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111</v>
      </c>
      <c r="G41" s="69">
        <v>690.92</v>
      </c>
      <c r="H41" s="51" t="s">
        <v>111</v>
      </c>
      <c r="I41" s="69">
        <v>341.58</v>
      </c>
    </row>
    <row r="42" spans="1:9" ht="76.5">
      <c r="A42" s="61" t="s">
        <v>123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9">
        <v>0</v>
      </c>
      <c r="C46" s="69">
        <v>0</v>
      </c>
      <c r="D46" s="69">
        <v>413.05</v>
      </c>
      <c r="E46" s="51" t="s">
        <v>111</v>
      </c>
      <c r="F46" s="51" t="s">
        <v>111</v>
      </c>
      <c r="G46" s="69">
        <v>0</v>
      </c>
      <c r="H46" s="51" t="s">
        <v>111</v>
      </c>
      <c r="I46" s="69">
        <v>413.05</v>
      </c>
    </row>
    <row r="47" spans="1:9" ht="76.5">
      <c r="A47" s="57" t="s">
        <v>95</v>
      </c>
      <c r="B47" s="69">
        <v>97.5</v>
      </c>
      <c r="C47" s="69">
        <v>61</v>
      </c>
      <c r="D47" s="69">
        <v>98.3</v>
      </c>
      <c r="E47" s="51" t="s">
        <v>112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93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129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130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131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132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112</v>
      </c>
      <c r="I53" s="69"/>
    </row>
    <row r="54" spans="1:9" ht="63.75" hidden="1">
      <c r="A54" s="57" t="s">
        <v>133</v>
      </c>
      <c r="B54" s="69"/>
      <c r="C54" s="69"/>
      <c r="D54" s="69"/>
      <c r="E54" s="51" t="s">
        <v>112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134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135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136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137</v>
      </c>
      <c r="B58" s="69"/>
      <c r="C58" s="69"/>
      <c r="D58" s="69"/>
      <c r="E58" s="51" t="s">
        <v>111</v>
      </c>
      <c r="F58" s="51" t="e">
        <f t="shared" si="4"/>
        <v>#DIV/0!</v>
      </c>
      <c r="G58" s="69"/>
      <c r="H58" s="51" t="s">
        <v>111</v>
      </c>
      <c r="I58" s="69"/>
    </row>
    <row r="59" spans="1:9" ht="12.75" hidden="1">
      <c r="A59" s="57" t="s">
        <v>138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112</v>
      </c>
      <c r="I59" s="69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109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110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124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111</v>
      </c>
      <c r="G67" s="69">
        <v>1584.58</v>
      </c>
      <c r="H67" s="51" t="s">
        <v>111</v>
      </c>
      <c r="I67" s="69">
        <v>2745.95</v>
      </c>
    </row>
    <row r="68" spans="1:9" ht="12.75">
      <c r="A68" s="60" t="s">
        <v>113</v>
      </c>
      <c r="B68" s="69"/>
      <c r="C68" s="69"/>
      <c r="D68" s="69"/>
      <c r="E68" s="51" t="s">
        <v>112</v>
      </c>
      <c r="F68" s="51" t="s">
        <v>111</v>
      </c>
      <c r="G68" s="69">
        <v>0</v>
      </c>
      <c r="H68" s="51" t="s">
        <v>112</v>
      </c>
      <c r="I68" s="69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152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5" t="s">
        <v>55</v>
      </c>
      <c r="B121" s="83">
        <f>B73+B82+B83+B84+B90+B97+B104+B107+B109+B115+B119+B95</f>
        <v>2472458.3999999994</v>
      </c>
      <c r="C121" s="83">
        <f>C73+C82+C83+C84+C90+C97+C104+C107+C109+C115+C119+C95</f>
        <v>774254.1</v>
      </c>
      <c r="D121" s="83">
        <f>D73+D82+D83+D84+D90+D97+D104+D107+D109+D115+D119+D95</f>
        <v>725225.5000000001</v>
      </c>
      <c r="E121" s="86">
        <f>$D:$D/$B:$B*100</f>
        <v>29.332161867718394</v>
      </c>
      <c r="F121" s="86">
        <f>$D:$D/$C:$C*100</f>
        <v>93.6676344368083</v>
      </c>
      <c r="G121" s="83">
        <f>G73+G84+G90+G97+G104+G107+G109+G115+G119+G82+G83</f>
        <v>685928</v>
      </c>
      <c r="H121" s="86">
        <f>$D:$D/$G:$G*100</f>
        <v>105.7290998472143</v>
      </c>
      <c r="I121" s="83">
        <f>I73+I82+I83+I84+I90+I97+I104+I107+I109+I115+I119+I95</f>
        <v>196633.80000000002</v>
      </c>
    </row>
    <row r="122" spans="1:9" ht="17.25" customHeight="1">
      <c r="A122" s="84" t="s">
        <v>56</v>
      </c>
      <c r="B122" s="83">
        <f>B71-B121</f>
        <v>-33376.589999999385</v>
      </c>
      <c r="C122" s="83">
        <f>C71-C121</f>
        <v>-14338.889999999781</v>
      </c>
      <c r="D122" s="83">
        <f>D71-D121</f>
        <v>33342.42999999982</v>
      </c>
      <c r="E122" s="83">
        <f>E71-E121</f>
        <v>1.7683910899538162</v>
      </c>
      <c r="F122" s="83"/>
      <c r="G122" s="83">
        <f>G71-G121</f>
        <v>47880.01000000001</v>
      </c>
      <c r="H122" s="83"/>
      <c r="I122" s="83">
        <f>D122-апрель!D120</f>
        <v>-28544.610000000102</v>
      </c>
    </row>
    <row r="123" spans="1:9" ht="24" customHeight="1">
      <c r="A123" s="1" t="s">
        <v>57</v>
      </c>
      <c r="B123" s="28" t="s">
        <v>127</v>
      </c>
      <c r="C123" s="28"/>
      <c r="D123" s="28" t="s">
        <v>153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3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7">
        <f>D125-апрель!D123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7">
        <f>D126-апрель!D124</f>
        <v>-17138.9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7">
        <f>D127-апрель!D125</f>
        <v>-11406.2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7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7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7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80" t="s">
        <v>148</v>
      </c>
      <c r="C136" s="24" t="s">
        <v>149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150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74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75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76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78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9">
        <v>10865.8</v>
      </c>
      <c r="C16" s="81">
        <v>4167.41</v>
      </c>
      <c r="D16" s="81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2">
        <v>679.25</v>
      </c>
    </row>
    <row r="17" spans="1:9" ht="12.75" customHeight="1">
      <c r="A17" s="39" t="s">
        <v>84</v>
      </c>
      <c r="B17" s="69">
        <v>56</v>
      </c>
      <c r="C17" s="81">
        <v>25</v>
      </c>
      <c r="D17" s="81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2">
        <v>5.5</v>
      </c>
    </row>
    <row r="18" spans="1:9" ht="51">
      <c r="A18" s="39" t="s">
        <v>85</v>
      </c>
      <c r="B18" s="69">
        <v>14192.6</v>
      </c>
      <c r="C18" s="81">
        <v>5784.05</v>
      </c>
      <c r="D18" s="81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2">
        <v>757.7</v>
      </c>
    </row>
    <row r="19" spans="1:9" ht="51" customHeight="1">
      <c r="A19" s="39" t="s">
        <v>86</v>
      </c>
      <c r="B19" s="69">
        <v>-1402.4</v>
      </c>
      <c r="C19" s="81">
        <v>-700</v>
      </c>
      <c r="D19" s="81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2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87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88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107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91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111</v>
      </c>
      <c r="I29" s="69">
        <v>4.8</v>
      </c>
    </row>
    <row r="30" spans="1:9" ht="26.25" customHeight="1">
      <c r="A30" s="57" t="s">
        <v>90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111</v>
      </c>
      <c r="G30" s="69">
        <v>15</v>
      </c>
      <c r="H30" s="51" t="s">
        <v>111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118</v>
      </c>
      <c r="B32" s="69">
        <v>0</v>
      </c>
      <c r="C32" s="69">
        <v>0</v>
      </c>
      <c r="D32" s="69">
        <v>0</v>
      </c>
      <c r="E32" s="51" t="s">
        <v>111</v>
      </c>
      <c r="F32" s="51" t="s">
        <v>111</v>
      </c>
      <c r="G32" s="69">
        <v>0</v>
      </c>
      <c r="H32" s="51" t="s">
        <v>111</v>
      </c>
      <c r="I32" s="69">
        <v>0</v>
      </c>
    </row>
    <row r="33" spans="1:9" ht="25.5">
      <c r="A33" s="57" t="s">
        <v>92</v>
      </c>
      <c r="B33" s="69">
        <v>0</v>
      </c>
      <c r="C33" s="69">
        <v>0</v>
      </c>
      <c r="D33" s="69">
        <v>0.07</v>
      </c>
      <c r="E33" s="51" t="s">
        <v>111</v>
      </c>
      <c r="F33" s="51" t="s">
        <v>111</v>
      </c>
      <c r="G33" s="69">
        <v>0.17</v>
      </c>
      <c r="H33" s="51" t="s">
        <v>111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9"/>
      <c r="C35" s="69"/>
      <c r="D35" s="69"/>
      <c r="E35" s="51" t="s">
        <v>112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119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128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111</v>
      </c>
      <c r="I37" s="69">
        <v>77.81</v>
      </c>
    </row>
    <row r="38" spans="1:9" ht="76.5">
      <c r="A38" s="57" t="s">
        <v>120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121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143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122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111</v>
      </c>
      <c r="G41" s="69">
        <v>690.92</v>
      </c>
      <c r="H41" s="51" t="s">
        <v>111</v>
      </c>
      <c r="I41" s="69">
        <v>341.58</v>
      </c>
    </row>
    <row r="42" spans="1:9" ht="76.5">
      <c r="A42" s="61" t="s">
        <v>123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9">
        <v>0</v>
      </c>
      <c r="C46" s="69">
        <v>0</v>
      </c>
      <c r="D46" s="69">
        <v>413.05</v>
      </c>
      <c r="E46" s="51" t="s">
        <v>111</v>
      </c>
      <c r="F46" s="51" t="s">
        <v>111</v>
      </c>
      <c r="G46" s="69">
        <v>0</v>
      </c>
      <c r="H46" s="51" t="s">
        <v>111</v>
      </c>
      <c r="I46" s="69">
        <v>413.05</v>
      </c>
    </row>
    <row r="47" spans="1:9" ht="76.5">
      <c r="A47" s="57" t="s">
        <v>95</v>
      </c>
      <c r="B47" s="69">
        <v>97.5</v>
      </c>
      <c r="C47" s="69">
        <v>61</v>
      </c>
      <c r="D47" s="69">
        <v>98.3</v>
      </c>
      <c r="E47" s="51" t="s">
        <v>112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93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129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130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131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132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112</v>
      </c>
      <c r="I53" s="69"/>
    </row>
    <row r="54" spans="1:9" ht="63.75" hidden="1">
      <c r="A54" s="57" t="s">
        <v>133</v>
      </c>
      <c r="B54" s="69"/>
      <c r="C54" s="69"/>
      <c r="D54" s="69"/>
      <c r="E54" s="51" t="s">
        <v>112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134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135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136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137</v>
      </c>
      <c r="B58" s="69"/>
      <c r="C58" s="69"/>
      <c r="D58" s="69"/>
      <c r="E58" s="51" t="s">
        <v>111</v>
      </c>
      <c r="F58" s="51" t="e">
        <f t="shared" si="4"/>
        <v>#DIV/0!</v>
      </c>
      <c r="G58" s="69"/>
      <c r="H58" s="51" t="s">
        <v>111</v>
      </c>
      <c r="I58" s="69"/>
    </row>
    <row r="59" spans="1:9" ht="12.75" hidden="1">
      <c r="A59" s="57" t="s">
        <v>138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112</v>
      </c>
      <c r="I59" s="69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109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110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124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111</v>
      </c>
      <c r="G67" s="69">
        <v>1584.58</v>
      </c>
      <c r="H67" s="51" t="s">
        <v>111</v>
      </c>
      <c r="I67" s="69">
        <v>2745.95</v>
      </c>
    </row>
    <row r="68" spans="1:9" ht="12.75">
      <c r="A68" s="60" t="s">
        <v>113</v>
      </c>
      <c r="B68" s="69"/>
      <c r="C68" s="69"/>
      <c r="D68" s="69"/>
      <c r="E68" s="51" t="s">
        <v>112</v>
      </c>
      <c r="F68" s="51" t="s">
        <v>111</v>
      </c>
      <c r="G68" s="69">
        <v>0</v>
      </c>
      <c r="H68" s="51" t="s">
        <v>112</v>
      </c>
      <c r="I68" s="69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152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5" t="s">
        <v>55</v>
      </c>
      <c r="B121" s="83">
        <f>B73+B82+B83+B84+B90+B97+B104+B107+B109+B115+B119+B95</f>
        <v>2472458.3999999994</v>
      </c>
      <c r="C121" s="83">
        <f>C73+C82+C83+C84+C90+C97+C104+C107+C109+C115+C119+C95</f>
        <v>774254.1</v>
      </c>
      <c r="D121" s="83">
        <f>D73+D82+D83+D84+D90+D97+D104+D107+D109+D115+D119+D95</f>
        <v>725225.5000000001</v>
      </c>
      <c r="E121" s="86">
        <f>$D:$D/$B:$B*100</f>
        <v>29.332161867718394</v>
      </c>
      <c r="F121" s="86">
        <f>$D:$D/$C:$C*100</f>
        <v>93.6676344368083</v>
      </c>
      <c r="G121" s="83">
        <f>G73+G84+G90+G97+G104+G107+G109+G115+G119+G82+G83</f>
        <v>685928</v>
      </c>
      <c r="H121" s="86">
        <f>$D:$D/$G:$G*100</f>
        <v>105.7290998472143</v>
      </c>
      <c r="I121" s="83">
        <f>I73+I82+I83+I84+I90+I97+I104+I107+I109+I115+I119+I95</f>
        <v>196633.80000000002</v>
      </c>
    </row>
    <row r="122" spans="1:9" ht="17.25" customHeight="1">
      <c r="A122" s="84" t="s">
        <v>56</v>
      </c>
      <c r="B122" s="83">
        <f>B71-B121</f>
        <v>-33376.589999999385</v>
      </c>
      <c r="C122" s="83">
        <f>C71-C121</f>
        <v>-14338.889999999781</v>
      </c>
      <c r="D122" s="83">
        <f>D71-D121</f>
        <v>33342.42999999982</v>
      </c>
      <c r="E122" s="83">
        <f>E71-E121</f>
        <v>1.7683910899538162</v>
      </c>
      <c r="F122" s="83"/>
      <c r="G122" s="83">
        <f>G71-G121</f>
        <v>47880.01000000001</v>
      </c>
      <c r="H122" s="83"/>
      <c r="I122" s="83">
        <f>D122-апрель!D120</f>
        <v>-28544.610000000102</v>
      </c>
    </row>
    <row r="123" spans="1:9" ht="24" customHeight="1">
      <c r="A123" s="1" t="s">
        <v>57</v>
      </c>
      <c r="B123" s="28" t="s">
        <v>127</v>
      </c>
      <c r="C123" s="28"/>
      <c r="D123" s="28" t="s">
        <v>153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3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7">
        <f>D125-апрель!D123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7">
        <f>D126-апрель!D124</f>
        <v>-17138.9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7">
        <f>D127-апрель!D125</f>
        <v>-11406.2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7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7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7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80" t="s">
        <v>148</v>
      </c>
      <c r="C136" s="24" t="s">
        <v>149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154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74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75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76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78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82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83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84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85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86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89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88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106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107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91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111</v>
      </c>
      <c r="I29" s="28">
        <v>8</v>
      </c>
    </row>
    <row r="30" spans="1:9" ht="25.5">
      <c r="A30" s="57" t="s">
        <v>90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111</v>
      </c>
      <c r="G30" s="28">
        <v>24</v>
      </c>
      <c r="H30" s="26" t="s">
        <v>111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0.17</v>
      </c>
      <c r="H31" s="26" t="s">
        <v>111</v>
      </c>
      <c r="I31" s="35">
        <f>I32+I33</f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0.03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128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111</v>
      </c>
      <c r="I37" s="28">
        <v>153.62</v>
      </c>
    </row>
    <row r="38" spans="1:9" ht="76.5">
      <c r="A38" s="57" t="s">
        <v>120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121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143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122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111</v>
      </c>
      <c r="G41" s="28">
        <v>690.92</v>
      </c>
      <c r="H41" s="26" t="s">
        <v>111</v>
      </c>
      <c r="I41" s="28">
        <v>0</v>
      </c>
    </row>
    <row r="42" spans="1:9" ht="76.5">
      <c r="A42" s="61" t="s">
        <v>123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96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73.2</v>
      </c>
      <c r="D47" s="28">
        <v>110.45</v>
      </c>
      <c r="E47" s="26" t="s">
        <v>112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93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129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111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18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19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108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109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110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124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111</v>
      </c>
      <c r="G67" s="28">
        <v>1584.56</v>
      </c>
      <c r="H67" s="26" t="s">
        <v>111</v>
      </c>
      <c r="I67" s="28">
        <v>0</v>
      </c>
    </row>
    <row r="68" spans="1:9" ht="18" customHeight="1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827.15</v>
      </c>
      <c r="H68" s="26" t="s">
        <v>112</v>
      </c>
      <c r="I68" s="28"/>
    </row>
    <row r="69" spans="1:9" ht="24.75" customHeight="1">
      <c r="A69" s="60" t="s">
        <v>21</v>
      </c>
      <c r="B69" s="27">
        <v>-2269.2</v>
      </c>
      <c r="C69" s="27">
        <v>-2269.2</v>
      </c>
      <c r="D69" s="27">
        <v>-2677.8099999999995</v>
      </c>
      <c r="E69" s="26" t="s">
        <v>112</v>
      </c>
      <c r="F69" s="26" t="s">
        <v>111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20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5" t="s">
        <v>22</v>
      </c>
      <c r="B71" s="96"/>
      <c r="C71" s="96"/>
      <c r="D71" s="96"/>
      <c r="E71" s="96"/>
      <c r="F71" s="96"/>
      <c r="G71" s="96"/>
      <c r="H71" s="96"/>
      <c r="I71" s="97"/>
    </row>
    <row r="72" spans="1:9" ht="12.75">
      <c r="A72" s="7" t="s">
        <v>23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24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25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26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27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30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31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32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33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67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34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77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35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37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38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39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40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116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152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41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42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43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105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126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44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45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46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47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48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49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50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52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53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54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61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62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63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73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80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81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55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56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57</v>
      </c>
      <c r="B122" s="28">
        <f>май!B124</f>
        <v>22149</v>
      </c>
      <c r="C122" s="28"/>
      <c r="D122" s="28" t="s">
        <v>156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59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60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99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101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80" t="s">
        <v>148</v>
      </c>
      <c r="C135" s="24" t="s">
        <v>149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159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70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7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128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7" t="s">
        <v>120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121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143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4" t="s">
        <v>123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1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7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124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60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5" t="s">
        <v>22</v>
      </c>
      <c r="B71" s="96"/>
      <c r="C71" s="96"/>
      <c r="D71" s="96"/>
      <c r="E71" s="96"/>
      <c r="F71" s="96"/>
      <c r="G71" s="96"/>
      <c r="H71" s="96"/>
      <c r="I71" s="97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72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37</v>
      </c>
      <c r="B90" s="74">
        <v>74060</v>
      </c>
      <c r="C90" s="74">
        <v>31038.22061</v>
      </c>
      <c r="D90" s="74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116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152</v>
      </c>
      <c r="B95" s="88">
        <v>1776.3</v>
      </c>
      <c r="C95" s="89">
        <v>654.3</v>
      </c>
      <c r="D95" s="89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126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57</v>
      </c>
      <c r="B122" s="28" t="s">
        <v>127</v>
      </c>
      <c r="C122" s="28"/>
      <c r="D122" s="28" t="s">
        <v>157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>
        <f>B125+B126</f>
        <v>22149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59</v>
      </c>
      <c r="B125" s="28">
        <f>Январь!B131</f>
        <v>7160.3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60</v>
      </c>
      <c r="B126" s="28">
        <f>Январь!B132</f>
        <v>14988.7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80" t="s">
        <v>148</v>
      </c>
      <c r="C135" s="24" t="s">
        <v>149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161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162</v>
      </c>
      <c r="D4" s="18" t="s">
        <v>68</v>
      </c>
      <c r="E4" s="18" t="s">
        <v>66</v>
      </c>
      <c r="F4" s="18" t="s">
        <v>69</v>
      </c>
      <c r="G4" s="18" t="s">
        <v>117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70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128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7" t="s">
        <v>120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121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143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4" t="s">
        <v>123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124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60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5" t="s">
        <v>22</v>
      </c>
      <c r="B71" s="96"/>
      <c r="C71" s="96"/>
      <c r="D71" s="96"/>
      <c r="E71" s="96"/>
      <c r="F71" s="96"/>
      <c r="G71" s="96"/>
      <c r="H71" s="96"/>
      <c r="I71" s="97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37</v>
      </c>
      <c r="B90" s="74">
        <v>74063.4</v>
      </c>
      <c r="C90" s="74">
        <v>1910.8</v>
      </c>
      <c r="D90" s="74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116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152</v>
      </c>
      <c r="B95" s="88">
        <v>1768.4</v>
      </c>
      <c r="C95" s="89">
        <v>255</v>
      </c>
      <c r="D95" s="89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126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90">
        <v>0</v>
      </c>
      <c r="H100" s="29">
        <v>0</v>
      </c>
      <c r="I100" s="36">
        <f>D100-июль!I100</f>
        <v>1003.94475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57</v>
      </c>
      <c r="B122" s="28" t="s">
        <v>127</v>
      </c>
      <c r="C122" s="28"/>
      <c r="D122" s="28" t="s">
        <v>160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80" t="s">
        <v>148</v>
      </c>
      <c r="C131" s="24" t="s">
        <v>149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2021-03-12T02:58:39Z</cp:lastPrinted>
  <dcterms:created xsi:type="dcterms:W3CDTF">2010-09-10T01:16:58Z</dcterms:created>
  <dcterms:modified xsi:type="dcterms:W3CDTF">2021-04-08T09:26:13Z</dcterms:modified>
  <cp:category/>
  <cp:version/>
  <cp:contentType/>
  <cp:contentStatus/>
</cp:coreProperties>
</file>