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Январь" sheetId="1" r:id="rId1"/>
  </sheets>
  <definedNames>
    <definedName name="_xlnm._FilterDatabase" localSheetId="0" hidden="1">'Январь'!$A$8:$I$130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<sst xmlns="http://schemas.openxmlformats.org/spreadsheetml/2006/main" count="133" uniqueCount="133">
  <si>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</si>
  <si>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</si>
  <si>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</si>
  <si>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</si>
  <si>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</si>
  <si>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</si>
  <si>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</si>
  <si>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</si>
  <si>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</si>
  <si>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</si>
  <si>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</si>
  <si>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</si>
  <si>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</si>
  <si>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</si>
  <si>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</si>
  <si>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</si>
  <si>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</si>
  <si>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</si>
  <si>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</si>
  <si>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</si>
  <si>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</si>
  <si>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</si>
  <si>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</si>
  <si>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</si>
  <si>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</si>
  <si>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</si>
  <si>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</si>
  <si>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</si>
  <si>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</si>
  <si>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</si>
  <si>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</si>
  <si>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</si>
  <si>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</si>
  <si>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</si>
  <si>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</si>
  <si>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</si>
  <si>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</si>
  <si>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</si>
  <si>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</si>
  <si>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</si>
  <si>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</si>
  <si>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</si>
  <si>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</si>
  <si>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</si>
  <si>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</si>
  <si>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</si>
  <si>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</si>
  <si>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</si>
  <si>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</si>
  <si>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</si>
  <si>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</si>
  <si>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</si>
  <si>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</si>
  <si>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</si>
  <si>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</si>
  <si>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</si>
  <si>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</si>
  <si>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</si>
  <si>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</si>
  <si>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</si>
  <si>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</si>
  <si>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</si>
  <si>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</si>
  <si>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</si>
  <si>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</si>
  <si>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</si>
  <si>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</si>
  <si>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</si>
  <si>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</si>
  <si>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</si>
  <si>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</si>
  <si>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</si>
  <si>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</si>
  <si>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</si>
  <si>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</si>
  <si>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</si>
  <si>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</si>
  <si>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</si>
  <si>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</si>
  <si>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</si>
  <si>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</si>
  <si>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</si>
  <si>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</si>
  <si>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</si>
  <si>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</si>
  <si>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</si>
  <si>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</si>
  <si>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</si>
  <si>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</si>
  <si>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</si>
  <si>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</si>
  <si>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</si>
  <si>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</si>
  <si>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</si>
  <si>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</si>
  <si>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</si>
  <si>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</si>
  <si>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</si>
  <si>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</si>
  <si>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</si>
  <si>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</si>
  <si>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</si>
  <si>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</si>
  <si>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</si>
  <si>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</si>
  <si>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</si>
  <si>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</si>
  <si>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</si>
  <si>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</si>
  <si>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</si>
  <si>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</si>
  <si>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</si>
  <si>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</si>
  <si>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</si>
  <si>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</si>
  <si>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</si>
  <si>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</si>
  <si>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</si>
  <si>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</si>
  <si>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</si>
  <si>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</si>
  <si>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</si>
  <si>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</si>
  <si>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</si>
  <si>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Дополнительное образование детей</t>
  </si>
  <si>
    <t>На 01.01.2018</t>
  </si>
  <si>
    <t>на 01 февраля 2018 года</t>
  </si>
  <si>
    <t>На 01.02.2018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</si>
  <si>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</si>
  <si>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</si>
  <si>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 xml:space="preserve"> - денежные взыскания (штрафы) за нарушение бюджетного законодательства Российской Федерации</t>
  </si>
  <si>
    <t>План за 1 мес 2018 г.</t>
  </si>
  <si>
    <t>Факт за аналогичный период 2017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</si>
</sst>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9" fontId="2" fillId="0" borderId="10" xfId="0" applyNumberFormat="1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center" wrapText="1"/>
      <protection/>
    </xf>
    <xf numFmtId="169" fontId="2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">
      <pane xSplit="1" ySplit="6" topLeftCell="B10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4" sqref="A74:D120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9" t="s">
        <v>115</v>
      </c>
      <c r="B1" s="69"/>
      <c r="C1" s="69"/>
      <c r="D1" s="69"/>
      <c r="E1" s="69"/>
      <c r="F1" s="69"/>
      <c r="G1" s="69"/>
      <c r="H1" s="69"/>
      <c r="I1" s="38"/>
    </row>
    <row r="2" spans="1:9" ht="15">
      <c r="A2" s="70" t="s">
        <v>126</v>
      </c>
      <c r="B2" s="70"/>
      <c r="C2" s="70"/>
      <c r="D2" s="70"/>
      <c r="E2" s="70"/>
      <c r="F2" s="70"/>
      <c r="G2" s="70"/>
      <c r="H2" s="70"/>
      <c r="I2" s="39"/>
    </row>
    <row r="3" spans="1:9" ht="5.25" customHeight="1" hidden="1">
      <c r="A3" s="71" t="s">
        <v>0</v>
      </c>
      <c r="B3" s="71"/>
      <c r="C3" s="71"/>
      <c r="D3" s="71"/>
      <c r="E3" s="71"/>
      <c r="F3" s="71"/>
      <c r="G3" s="71"/>
      <c r="H3" s="71"/>
      <c r="I3" s="40"/>
    </row>
    <row r="4" spans="1:9" ht="45" customHeight="1">
      <c r="A4" s="9" t="s">
        <v>1</v>
      </c>
      <c r="B4" s="24" t="s">
        <v>2</v>
      </c>
      <c r="C4" s="24" t="s">
        <v>131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2" t="s">
        <v>3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56" t="s">
        <v>123</v>
      </c>
      <c r="B7" s="42">
        <v>392765.9</v>
      </c>
      <c r="C7" s="42">
        <v>21657.4</v>
      </c>
      <c r="D7" s="42">
        <v>23090.7</v>
      </c>
      <c r="E7" s="33">
        <v>5.9</v>
      </c>
      <c r="F7" s="33">
        <v>106.6</v>
      </c>
      <c r="G7" s="42">
        <v>21515.1</v>
      </c>
      <c r="H7" s="33">
        <v>107.3</v>
      </c>
      <c r="I7" s="42">
        <v>23090.7</v>
      </c>
    </row>
    <row r="8" spans="1:9" ht="12.75">
      <c r="A8" s="6" t="s">
        <v>4</v>
      </c>
      <c r="B8" s="33">
        <v>225846.8</v>
      </c>
      <c r="C8" s="33">
        <v>7850</v>
      </c>
      <c r="D8" s="33">
        <v>8716.5</v>
      </c>
      <c r="E8" s="33">
        <v>3.9</v>
      </c>
      <c r="F8" s="33">
        <v>111</v>
      </c>
      <c r="G8" s="33">
        <v>7666.2</v>
      </c>
      <c r="H8" s="33">
        <v>113.7</v>
      </c>
      <c r="I8" s="33">
        <v>8716.5</v>
      </c>
    </row>
    <row r="9" spans="1:9" ht="25.5">
      <c r="A9" s="4" t="s">
        <v>5</v>
      </c>
      <c r="B9" s="34">
        <v>5496.9</v>
      </c>
      <c r="C9" s="34">
        <v>300</v>
      </c>
      <c r="D9" s="53">
        <v>33.8</v>
      </c>
      <c r="E9" s="33">
        <v>0.6</v>
      </c>
      <c r="F9" s="33">
        <v>11.3</v>
      </c>
      <c r="G9" s="53">
        <v>293.7</v>
      </c>
      <c r="H9" s="33">
        <v>11.5</v>
      </c>
      <c r="I9" s="53">
        <v>33.79</v>
      </c>
    </row>
    <row r="10" spans="1:9" ht="12.75" customHeight="1">
      <c r="A10" s="62" t="s">
        <v>76</v>
      </c>
      <c r="B10" s="58">
        <v>220349.9</v>
      </c>
      <c r="C10" s="58">
        <v>7550</v>
      </c>
      <c r="D10" s="58">
        <v>8682.7</v>
      </c>
      <c r="E10" s="60">
        <v>3.9</v>
      </c>
      <c r="F10" s="58">
        <v>115</v>
      </c>
      <c r="G10" s="58">
        <v>7372.5</v>
      </c>
      <c r="H10" s="60">
        <v>117.8</v>
      </c>
      <c r="I10" s="58">
        <v>8682.7</v>
      </c>
    </row>
    <row r="11" spans="1:9" ht="12.75">
      <c r="A11" s="65"/>
      <c r="B11" s="59"/>
      <c r="C11" s="59"/>
      <c r="D11" s="59"/>
      <c r="E11" s="61"/>
      <c r="F11" s="59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7100</v>
      </c>
      <c r="D12" s="54">
        <v>8414.13</v>
      </c>
      <c r="E12" s="33">
        <v>4</v>
      </c>
      <c r="F12" s="33">
        <v>118.5</v>
      </c>
      <c r="G12" s="54">
        <v>7066.4</v>
      </c>
      <c r="H12" s="33">
        <v>119.1</v>
      </c>
      <c r="I12" s="54">
        <v>8414.13</v>
      </c>
    </row>
    <row r="13" spans="1:9" ht="89.25">
      <c r="A13" s="2" t="s">
        <v>81</v>
      </c>
      <c r="B13" s="35">
        <v>5487.6</v>
      </c>
      <c r="C13" s="35">
        <v>250</v>
      </c>
      <c r="D13" s="35">
        <v>97.5</v>
      </c>
      <c r="E13" s="33">
        <v>1.8</v>
      </c>
      <c r="F13" s="33">
        <v>39</v>
      </c>
      <c r="G13" s="35">
        <v>129.6</v>
      </c>
      <c r="H13" s="33">
        <v>75.2</v>
      </c>
      <c r="I13" s="35">
        <v>97.5</v>
      </c>
    </row>
    <row r="14" spans="1:9" ht="25.5">
      <c r="A14" s="3" t="s">
        <v>82</v>
      </c>
      <c r="B14" s="35">
        <v>4447.8</v>
      </c>
      <c r="C14" s="35">
        <v>120</v>
      </c>
      <c r="D14" s="35">
        <v>13.3</v>
      </c>
      <c r="E14" s="33">
        <v>0.3</v>
      </c>
      <c r="F14" s="33">
        <v>11.1</v>
      </c>
      <c r="G14" s="35">
        <v>95.5</v>
      </c>
      <c r="H14" s="33">
        <v>13.9</v>
      </c>
      <c r="I14" s="35">
        <v>13.3</v>
      </c>
    </row>
    <row r="15" spans="1:9" ht="65.25" customHeight="1">
      <c r="A15" s="7" t="s">
        <v>84</v>
      </c>
      <c r="B15" s="35">
        <v>1868</v>
      </c>
      <c r="C15" s="49">
        <v>80</v>
      </c>
      <c r="D15" s="35">
        <v>157.7</v>
      </c>
      <c r="E15" s="33">
        <v>8.4</v>
      </c>
      <c r="F15" s="33">
        <v>197.2</v>
      </c>
      <c r="G15" s="35">
        <v>81</v>
      </c>
      <c r="H15" s="33">
        <v>194.7</v>
      </c>
      <c r="I15" s="35">
        <v>157.7</v>
      </c>
    </row>
    <row r="16" spans="1:9" ht="39.75" customHeight="1">
      <c r="A16" s="26" t="s">
        <v>89</v>
      </c>
      <c r="B16" s="42">
        <v>18565.7</v>
      </c>
      <c r="C16" s="42">
        <v>1523</v>
      </c>
      <c r="D16" s="42">
        <v>1497.3</v>
      </c>
      <c r="E16" s="33">
        <v>8.1</v>
      </c>
      <c r="F16" s="33">
        <v>98.3</v>
      </c>
      <c r="G16" s="42">
        <v>1584.2</v>
      </c>
      <c r="H16" s="33">
        <v>94.5</v>
      </c>
      <c r="I16" s="42">
        <v>1497.3</v>
      </c>
    </row>
    <row r="17" spans="1:9" ht="37.5" customHeight="1">
      <c r="A17" s="10" t="s">
        <v>90</v>
      </c>
      <c r="B17" s="35">
        <v>6897.9</v>
      </c>
      <c r="C17" s="49">
        <v>450</v>
      </c>
      <c r="D17" s="35">
        <v>598.4</v>
      </c>
      <c r="E17" s="33">
        <v>8.7</v>
      </c>
      <c r="F17" s="33">
        <v>133</v>
      </c>
      <c r="G17" s="35">
        <v>520.7</v>
      </c>
      <c r="H17" s="33">
        <v>114.9</v>
      </c>
      <c r="I17" s="35">
        <v>598.4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3.8</v>
      </c>
      <c r="E18" s="33">
        <v>7.1</v>
      </c>
      <c r="F18" s="33">
        <v>128</v>
      </c>
      <c r="G18" s="35">
        <v>5.9</v>
      </c>
      <c r="H18" s="33">
        <v>65.1</v>
      </c>
      <c r="I18" s="35">
        <v>3.8</v>
      </c>
    </row>
    <row r="19" spans="1:9" ht="55.5" customHeight="1">
      <c r="A19" s="10" t="s">
        <v>92</v>
      </c>
      <c r="B19" s="35">
        <v>12685.2</v>
      </c>
      <c r="C19" s="49">
        <v>1100</v>
      </c>
      <c r="D19" s="35">
        <v>1036.5</v>
      </c>
      <c r="E19" s="33">
        <v>8.2</v>
      </c>
      <c r="F19" s="33">
        <v>94.2</v>
      </c>
      <c r="G19" s="35">
        <v>1093.1</v>
      </c>
      <c r="H19" s="33">
        <v>94.8</v>
      </c>
      <c r="I19" s="35">
        <v>1036.5</v>
      </c>
    </row>
    <row r="20" spans="1:9" ht="54" customHeight="1">
      <c r="A20" s="10" t="s">
        <v>93</v>
      </c>
      <c r="B20" s="35">
        <v>-1071.4</v>
      </c>
      <c r="C20" s="49">
        <v>-30</v>
      </c>
      <c r="D20" s="35">
        <v>-141.4</v>
      </c>
      <c r="E20" s="33">
        <v>13.2</v>
      </c>
      <c r="F20" s="33">
        <v>471.4</v>
      </c>
      <c r="G20" s="35">
        <v>-35.5</v>
      </c>
      <c r="H20" s="33">
        <v>398.4</v>
      </c>
      <c r="I20" s="35">
        <v>-141.4</v>
      </c>
    </row>
    <row r="21" spans="1:9" ht="12.75">
      <c r="A21" s="8" t="s">
        <v>7</v>
      </c>
      <c r="B21" s="42">
        <v>37477.1</v>
      </c>
      <c r="C21" s="42">
        <v>7810</v>
      </c>
      <c r="D21" s="42">
        <v>7182.9</v>
      </c>
      <c r="E21" s="33">
        <v>19.2</v>
      </c>
      <c r="F21" s="33">
        <v>92</v>
      </c>
      <c r="G21" s="42">
        <v>7718.4</v>
      </c>
      <c r="H21" s="33">
        <v>93.1</v>
      </c>
      <c r="I21" s="42">
        <v>7182.9</v>
      </c>
    </row>
    <row r="22" spans="1:9" ht="18.75" customHeight="1">
      <c r="A22" s="5" t="s">
        <v>96</v>
      </c>
      <c r="B22" s="35">
        <v>35076.5</v>
      </c>
      <c r="C22" s="35">
        <v>7400</v>
      </c>
      <c r="D22" s="35">
        <v>7083.2</v>
      </c>
      <c r="E22" s="33">
        <v>20.2</v>
      </c>
      <c r="F22" s="33">
        <v>95.7</v>
      </c>
      <c r="G22" s="35">
        <v>7374.1</v>
      </c>
      <c r="H22" s="33">
        <v>96.1</v>
      </c>
      <c r="I22" s="35">
        <v>7083.2</v>
      </c>
    </row>
    <row r="23" spans="1:9" ht="12.75">
      <c r="A23" s="3" t="s">
        <v>94</v>
      </c>
      <c r="B23" s="35">
        <v>1080.3</v>
      </c>
      <c r="C23" s="35">
        <v>360</v>
      </c>
      <c r="D23" s="35">
        <v>76.6</v>
      </c>
      <c r="E23" s="33">
        <v>7.1</v>
      </c>
      <c r="F23" s="33">
        <v>21.3</v>
      </c>
      <c r="G23" s="35">
        <v>298.3</v>
      </c>
      <c r="H23" s="33">
        <v>25.7</v>
      </c>
      <c r="I23" s="35">
        <v>76.6</v>
      </c>
    </row>
    <row r="24" spans="1:9" ht="27" customHeight="1">
      <c r="A24" s="3" t="s">
        <v>95</v>
      </c>
      <c r="B24" s="35">
        <v>1320.3</v>
      </c>
      <c r="C24" s="35">
        <v>50</v>
      </c>
      <c r="D24" s="35">
        <v>23.1</v>
      </c>
      <c r="E24" s="33">
        <v>1.7</v>
      </c>
      <c r="F24" s="33">
        <v>46.2</v>
      </c>
      <c r="G24" s="35">
        <v>46</v>
      </c>
      <c r="H24" s="33">
        <v>50.2</v>
      </c>
      <c r="I24" s="35">
        <v>23.1</v>
      </c>
    </row>
    <row r="25" spans="1:9" ht="12.75">
      <c r="A25" s="8" t="s">
        <v>8</v>
      </c>
      <c r="B25" s="42">
        <v>27929.1</v>
      </c>
      <c r="C25" s="42">
        <v>1600</v>
      </c>
      <c r="D25" s="42">
        <v>1668.2</v>
      </c>
      <c r="E25" s="33">
        <v>6</v>
      </c>
      <c r="F25" s="33">
        <v>104.3</v>
      </c>
      <c r="G25" s="42">
        <v>1764.9</v>
      </c>
      <c r="H25" s="33">
        <v>94.5</v>
      </c>
      <c r="I25" s="42">
        <v>1668.2</v>
      </c>
    </row>
    <row r="26" spans="1:9" ht="12.75">
      <c r="A26" s="3" t="e">
        <f>-налог на имущество физ. лиц</f>
        <v>#NAME?</v>
      </c>
      <c r="B26" s="35">
        <v>11865.3</v>
      </c>
      <c r="C26" s="35">
        <v>400</v>
      </c>
      <c r="D26" s="35">
        <v>306.7</v>
      </c>
      <c r="E26" s="33">
        <v>2.6</v>
      </c>
      <c r="F26" s="33">
        <v>76.7</v>
      </c>
      <c r="G26" s="35">
        <v>487.1</v>
      </c>
      <c r="H26" s="33">
        <v>63</v>
      </c>
      <c r="I26" s="35">
        <v>306.7</v>
      </c>
    </row>
    <row r="27" spans="1:9" ht="12.75">
      <c r="A27" s="3" t="e">
        <f>-земельный налог</f>
        <v>#NAME?</v>
      </c>
      <c r="B27" s="35">
        <v>16063.8</v>
      </c>
      <c r="C27" s="35">
        <v>1200</v>
      </c>
      <c r="D27" s="35">
        <v>1361.5</v>
      </c>
      <c r="E27" s="33">
        <v>8.5</v>
      </c>
      <c r="F27" s="33">
        <v>113.5</v>
      </c>
      <c r="G27" s="35">
        <v>1277.8</v>
      </c>
      <c r="H27" s="33">
        <v>106.5</v>
      </c>
      <c r="I27" s="35">
        <v>1361.5</v>
      </c>
    </row>
    <row r="28" spans="1:9" ht="12.75">
      <c r="A28" s="6" t="s">
        <v>9</v>
      </c>
      <c r="B28" s="42">
        <v>14105.4</v>
      </c>
      <c r="C28" s="42">
        <v>1004.8</v>
      </c>
      <c r="D28" s="42">
        <v>876.2</v>
      </c>
      <c r="E28" s="33">
        <v>6.2</v>
      </c>
      <c r="F28" s="33">
        <v>87.2</v>
      </c>
      <c r="G28" s="42">
        <v>1009.1</v>
      </c>
      <c r="H28" s="33">
        <v>86.8</v>
      </c>
      <c r="I28" s="42">
        <v>876.2</v>
      </c>
    </row>
    <row r="29" spans="1:9" ht="25.5">
      <c r="A29" s="3" t="s">
        <v>10</v>
      </c>
      <c r="B29" s="35">
        <v>13985</v>
      </c>
      <c r="C29" s="35">
        <v>1000</v>
      </c>
      <c r="D29" s="35">
        <v>834.6</v>
      </c>
      <c r="E29" s="33">
        <v>6</v>
      </c>
      <c r="F29" s="33">
        <v>83.5</v>
      </c>
      <c r="G29" s="35">
        <v>1002.7</v>
      </c>
      <c r="H29" s="33">
        <v>83.2</v>
      </c>
      <c r="I29" s="35">
        <v>834.6</v>
      </c>
    </row>
    <row r="30" spans="1:9" ht="25.5">
      <c r="A30" s="5" t="s">
        <v>98</v>
      </c>
      <c r="B30" s="35">
        <v>70.4</v>
      </c>
      <c r="C30" s="35">
        <v>4.8</v>
      </c>
      <c r="D30" s="35">
        <v>1.6</v>
      </c>
      <c r="E30" s="33">
        <v>2.3</v>
      </c>
      <c r="F30" s="33">
        <v>33.3</v>
      </c>
      <c r="G30" s="35">
        <v>6.4</v>
      </c>
      <c r="H30" s="33">
        <v>25</v>
      </c>
      <c r="I30" s="35">
        <v>1.6</v>
      </c>
    </row>
    <row r="31" spans="1:9" ht="25.5">
      <c r="A31" s="3" t="s">
        <v>97</v>
      </c>
      <c r="B31" s="35">
        <v>50</v>
      </c>
      <c r="C31" s="35">
        <v>0</v>
      </c>
      <c r="D31" s="35">
        <v>40</v>
      </c>
      <c r="E31" s="33">
        <v>80</v>
      </c>
      <c r="F31" s="33" t="e">
        <v>#DIV/0!</v>
      </c>
      <c r="G31" s="35">
        <v>0</v>
      </c>
      <c r="H31" s="33" t="e">
        <v>#DIV/0!</v>
      </c>
      <c r="I31" s="35">
        <v>40</v>
      </c>
    </row>
    <row r="32" spans="1:9" ht="25.5">
      <c r="A32" s="8" t="s">
        <v>11</v>
      </c>
      <c r="B32" s="42">
        <v>0</v>
      </c>
      <c r="C32" s="42">
        <v>0</v>
      </c>
      <c r="D32" s="42">
        <v>0</v>
      </c>
      <c r="E32" s="33" t="e">
        <v>#DIV/0!</v>
      </c>
      <c r="F32" s="33" t="e">
        <v>#DIV/0!</v>
      </c>
      <c r="G32" s="42">
        <v>0</v>
      </c>
      <c r="H32" s="33" t="e">
        <v>#DIV/0!</v>
      </c>
      <c r="I32" s="42"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e">
        <v>#DIV/0!</v>
      </c>
      <c r="F33" s="33" t="e">
        <v>#DIV/0!</v>
      </c>
      <c r="G33" s="35">
        <v>0</v>
      </c>
      <c r="H33" s="33" t="e">
        <v>#DIV/0!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e">
        <v>#DIV/0!</v>
      </c>
      <c r="F34" s="33" t="e">
        <v>#DIV/0!</v>
      </c>
      <c r="G34" s="35">
        <v>0</v>
      </c>
      <c r="H34" s="33" t="e">
        <v>#DIV/0!</v>
      </c>
      <c r="I34" s="35">
        <v>0</v>
      </c>
    </row>
    <row r="35" spans="1:9" ht="38.25">
      <c r="A35" s="8" t="s">
        <v>12</v>
      </c>
      <c r="B35" s="42">
        <v>46868.1</v>
      </c>
      <c r="C35" s="42">
        <v>1247.4</v>
      </c>
      <c r="D35" s="42">
        <v>1931.2</v>
      </c>
      <c r="E35" s="33">
        <v>4.1</v>
      </c>
      <c r="F35" s="33">
        <v>154.8</v>
      </c>
      <c r="G35" s="42">
        <v>1051</v>
      </c>
      <c r="H35" s="33">
        <v>183.7</v>
      </c>
      <c r="I35" s="42">
        <v>1931.2</v>
      </c>
    </row>
    <row r="36" spans="1:9" ht="84" customHeight="1">
      <c r="A36" s="1" t="s">
        <v>101</v>
      </c>
      <c r="B36" s="35">
        <v>23058</v>
      </c>
      <c r="C36" s="35">
        <v>500</v>
      </c>
      <c r="D36" s="35">
        <v>1457</v>
      </c>
      <c r="E36" s="33">
        <v>6.3</v>
      </c>
      <c r="F36" s="33">
        <v>291.4</v>
      </c>
      <c r="G36" s="35">
        <v>489</v>
      </c>
      <c r="H36" s="33">
        <v>298</v>
      </c>
      <c r="I36" s="35">
        <v>1457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v>0</v>
      </c>
      <c r="F37" s="33" t="e">
        <v>#DIV/0!</v>
      </c>
      <c r="G37" s="35">
        <v>0</v>
      </c>
      <c r="H37" s="33" t="e">
        <v>#DIV/0!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</v>
      </c>
      <c r="E38" s="33" t="e">
        <v>#DIV/0!</v>
      </c>
      <c r="F38" s="33" t="e">
        <v>#DIV/0!</v>
      </c>
      <c r="G38" s="35">
        <v>550.8</v>
      </c>
      <c r="H38" s="33">
        <v>0.4</v>
      </c>
      <c r="I38" s="35">
        <v>2</v>
      </c>
    </row>
    <row r="39" spans="1:9" ht="38.25">
      <c r="A39" s="5" t="s">
        <v>129</v>
      </c>
      <c r="B39" s="35">
        <v>20870.6</v>
      </c>
      <c r="C39" s="35">
        <v>650</v>
      </c>
      <c r="D39" s="35">
        <v>382.3</v>
      </c>
      <c r="E39" s="33">
        <v>1.8</v>
      </c>
      <c r="F39" s="33">
        <v>58.8</v>
      </c>
      <c r="G39" s="35">
        <v>0</v>
      </c>
      <c r="H39" s="33" t="e">
        <v>#DIV/0!</v>
      </c>
      <c r="I39" s="35">
        <v>382.3</v>
      </c>
    </row>
    <row r="40" spans="1:9" ht="51">
      <c r="A40" s="55" t="s">
        <v>103</v>
      </c>
      <c r="B40" s="35">
        <v>900</v>
      </c>
      <c r="C40" s="35">
        <v>0</v>
      </c>
      <c r="D40" s="35">
        <v>0</v>
      </c>
      <c r="E40" s="33">
        <v>0</v>
      </c>
      <c r="F40" s="33" t="e">
        <v>#DIV/0!</v>
      </c>
      <c r="G40" s="35">
        <v>0</v>
      </c>
      <c r="H40" s="33" t="e">
        <v>#DIV/0!</v>
      </c>
      <c r="I40" s="35">
        <v>0</v>
      </c>
    </row>
    <row r="41" spans="1:9" ht="76.5">
      <c r="A41" s="4" t="s">
        <v>120</v>
      </c>
      <c r="B41" s="34">
        <v>2035.8</v>
      </c>
      <c r="C41" s="34">
        <v>97.4</v>
      </c>
      <c r="D41" s="34">
        <v>90</v>
      </c>
      <c r="E41" s="33">
        <v>4.4</v>
      </c>
      <c r="F41" s="33">
        <v>92.4</v>
      </c>
      <c r="G41" s="34">
        <v>11.2</v>
      </c>
      <c r="H41" s="33">
        <v>803.2</v>
      </c>
      <c r="I41" s="34">
        <v>90</v>
      </c>
    </row>
    <row r="42" spans="1:9" ht="25.5">
      <c r="A42" s="12" t="s">
        <v>13</v>
      </c>
      <c r="B42" s="34">
        <v>967.1</v>
      </c>
      <c r="C42" s="34">
        <v>21</v>
      </c>
      <c r="D42" s="34">
        <v>48.2</v>
      </c>
      <c r="E42" s="33">
        <v>5</v>
      </c>
      <c r="F42" s="33">
        <v>229.7</v>
      </c>
      <c r="G42" s="34">
        <v>24.8</v>
      </c>
      <c r="H42" s="33">
        <v>194.5</v>
      </c>
      <c r="I42" s="34">
        <v>48.2</v>
      </c>
    </row>
    <row r="43" spans="1:9" ht="25.5">
      <c r="A43" s="8" t="s">
        <v>108</v>
      </c>
      <c r="B43" s="42">
        <v>9455.1</v>
      </c>
      <c r="C43" s="42">
        <v>43.2</v>
      </c>
      <c r="D43" s="42">
        <v>87.5</v>
      </c>
      <c r="E43" s="33">
        <v>0.9</v>
      </c>
      <c r="F43" s="33">
        <v>202.4</v>
      </c>
      <c r="G43" s="42">
        <v>25.3</v>
      </c>
      <c r="H43" s="33">
        <v>345.8</v>
      </c>
      <c r="I43" s="42">
        <v>87.5</v>
      </c>
    </row>
    <row r="44" spans="1:9" ht="25.5">
      <c r="A44" s="3" t="s">
        <v>14</v>
      </c>
      <c r="B44" s="35">
        <v>1410</v>
      </c>
      <c r="C44" s="35">
        <v>35</v>
      </c>
      <c r="D44" s="35">
        <v>468.4</v>
      </c>
      <c r="E44" s="33">
        <v>33.2</v>
      </c>
      <c r="F44" s="33">
        <v>1338.4</v>
      </c>
      <c r="G44" s="35">
        <v>141.3</v>
      </c>
      <c r="H44" s="33">
        <v>331.5</v>
      </c>
      <c r="I44" s="35">
        <v>468.4</v>
      </c>
    </row>
    <row r="45" spans="1:9" ht="14.25" customHeight="1">
      <c r="A45" s="3" t="s">
        <v>105</v>
      </c>
      <c r="B45" s="35">
        <v>10</v>
      </c>
      <c r="C45" s="35">
        <v>5</v>
      </c>
      <c r="D45" s="35">
        <v>0</v>
      </c>
      <c r="E45" s="33">
        <v>0</v>
      </c>
      <c r="F45" s="33">
        <v>0</v>
      </c>
      <c r="G45" s="35">
        <v>46.4</v>
      </c>
      <c r="H45" s="33">
        <v>0</v>
      </c>
      <c r="I45" s="35">
        <v>0</v>
      </c>
    </row>
    <row r="46" spans="1:9" ht="76.5">
      <c r="A46" s="48" t="s">
        <v>106</v>
      </c>
      <c r="B46" s="35">
        <v>0</v>
      </c>
      <c r="C46" s="35">
        <v>0</v>
      </c>
      <c r="D46" s="35">
        <v>13</v>
      </c>
      <c r="E46" s="33" t="e">
        <v>#DIV/0!</v>
      </c>
      <c r="F46" s="33" t="e">
        <v>#DIV/0!</v>
      </c>
      <c r="G46" s="35">
        <v>21.2</v>
      </c>
      <c r="H46" s="33">
        <v>61.1</v>
      </c>
      <c r="I46" s="35">
        <v>13</v>
      </c>
    </row>
    <row r="47" spans="1:9" ht="12.75">
      <c r="A47" s="4" t="s">
        <v>104</v>
      </c>
      <c r="B47" s="42">
        <v>1400</v>
      </c>
      <c r="C47" s="42">
        <v>30</v>
      </c>
      <c r="D47" s="42">
        <v>455.5</v>
      </c>
      <c r="E47" s="33">
        <v>32.5</v>
      </c>
      <c r="F47" s="33">
        <v>1518.3</v>
      </c>
      <c r="G47" s="42">
        <v>73.7</v>
      </c>
      <c r="H47" s="33">
        <v>618</v>
      </c>
      <c r="I47" s="42">
        <v>455.5</v>
      </c>
    </row>
    <row r="48" spans="1:9" ht="12.75">
      <c r="A48" s="3" t="s">
        <v>15</v>
      </c>
      <c r="B48" s="35">
        <v>10141.5</v>
      </c>
      <c r="C48" s="35">
        <v>523</v>
      </c>
      <c r="D48" s="35">
        <v>600.9</v>
      </c>
      <c r="E48" s="33">
        <v>5.9</v>
      </c>
      <c r="F48" s="33">
        <v>114.9</v>
      </c>
      <c r="G48" s="35">
        <v>516.5</v>
      </c>
      <c r="H48" s="33">
        <v>116.3</v>
      </c>
      <c r="I48" s="35">
        <v>600.9</v>
      </c>
    </row>
    <row r="49" spans="1:9" ht="25.5">
      <c r="A49" s="3" t="s">
        <v>16</v>
      </c>
      <c r="B49" s="35">
        <v>228</v>
      </c>
      <c r="C49" s="35">
        <v>9</v>
      </c>
      <c r="D49" s="35">
        <v>21.1</v>
      </c>
      <c r="E49" s="33">
        <v>9.3</v>
      </c>
      <c r="F49" s="33">
        <v>234.6</v>
      </c>
      <c r="G49" s="35">
        <v>14.2</v>
      </c>
      <c r="H49" s="33">
        <v>148.7</v>
      </c>
      <c r="I49" s="35">
        <v>21.1</v>
      </c>
    </row>
    <row r="50" spans="1:9" ht="52.5" customHeight="1">
      <c r="A50" s="5" t="s">
        <v>118</v>
      </c>
      <c r="B50" s="35">
        <v>400</v>
      </c>
      <c r="C50" s="35">
        <v>15</v>
      </c>
      <c r="D50" s="35">
        <v>20</v>
      </c>
      <c r="E50" s="33">
        <v>5</v>
      </c>
      <c r="F50" s="33">
        <v>133.3</v>
      </c>
      <c r="G50" s="35">
        <v>15</v>
      </c>
      <c r="H50" s="33">
        <v>133.3</v>
      </c>
      <c r="I50" s="35">
        <v>20</v>
      </c>
    </row>
    <row r="51" spans="1:9" ht="63.75">
      <c r="A51" s="3" t="s">
        <v>116</v>
      </c>
      <c r="B51" s="35">
        <v>75</v>
      </c>
      <c r="C51" s="35">
        <v>10</v>
      </c>
      <c r="D51" s="35">
        <v>2</v>
      </c>
      <c r="E51" s="33">
        <v>2.7</v>
      </c>
      <c r="F51" s="33">
        <v>20.3</v>
      </c>
      <c r="G51" s="35">
        <v>10</v>
      </c>
      <c r="H51" s="33">
        <v>20.3</v>
      </c>
      <c r="I51" s="35">
        <v>2</v>
      </c>
    </row>
    <row r="52" spans="1:9" ht="38.25">
      <c r="A52" s="3" t="s">
        <v>130</v>
      </c>
      <c r="B52" s="35">
        <v>20</v>
      </c>
      <c r="C52" s="35">
        <v>0</v>
      </c>
      <c r="D52" s="35">
        <v>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37</v>
      </c>
      <c r="D53" s="35">
        <v>265.1</v>
      </c>
      <c r="E53" s="33">
        <v>19.4</v>
      </c>
      <c r="F53" s="33">
        <v>716.6</v>
      </c>
      <c r="G53" s="35">
        <v>51.5</v>
      </c>
      <c r="H53" s="33">
        <v>514.8</v>
      </c>
      <c r="I53" s="35">
        <v>265.1</v>
      </c>
    </row>
    <row r="54" spans="1:9" ht="63.75">
      <c r="A54" s="3" t="s">
        <v>18</v>
      </c>
      <c r="B54" s="35">
        <v>2387</v>
      </c>
      <c r="C54" s="35">
        <v>170</v>
      </c>
      <c r="D54" s="35">
        <v>140.2</v>
      </c>
      <c r="E54" s="33">
        <v>5.9</v>
      </c>
      <c r="F54" s="33">
        <v>82.5</v>
      </c>
      <c r="G54" s="35">
        <v>169.8</v>
      </c>
      <c r="H54" s="33">
        <v>82.6</v>
      </c>
      <c r="I54" s="35">
        <v>140.2</v>
      </c>
    </row>
    <row r="55" spans="1:9" ht="29.25" customHeight="1">
      <c r="A55" s="3" t="s">
        <v>19</v>
      </c>
      <c r="B55" s="35">
        <v>530</v>
      </c>
      <c r="C55" s="35">
        <v>10</v>
      </c>
      <c r="D55" s="35">
        <v>5</v>
      </c>
      <c r="E55" s="33">
        <v>0.9</v>
      </c>
      <c r="F55" s="33">
        <v>50</v>
      </c>
      <c r="G55" s="35">
        <v>3.5</v>
      </c>
      <c r="H55" s="33">
        <v>142.9</v>
      </c>
      <c r="I55" s="35">
        <v>5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</v>
      </c>
      <c r="C58" s="35">
        <v>0</v>
      </c>
      <c r="D58" s="35">
        <v>0</v>
      </c>
      <c r="E58" s="33">
        <v>0</v>
      </c>
      <c r="F58" s="33">
        <v>0</v>
      </c>
      <c r="G58" s="35">
        <v>0.3</v>
      </c>
      <c r="H58" s="33">
        <v>0</v>
      </c>
      <c r="I58" s="35">
        <v>0</v>
      </c>
    </row>
    <row r="59" spans="1:9" ht="76.5">
      <c r="A59" s="3" t="s">
        <v>121</v>
      </c>
      <c r="B59" s="35">
        <v>1910.1</v>
      </c>
      <c r="C59" s="35">
        <v>50</v>
      </c>
      <c r="D59" s="35">
        <v>31.6</v>
      </c>
      <c r="E59" s="33">
        <v>1.7</v>
      </c>
      <c r="F59" s="33">
        <v>63.2</v>
      </c>
      <c r="G59" s="35">
        <v>49.9</v>
      </c>
      <c r="H59" s="33">
        <v>63.3</v>
      </c>
      <c r="I59" s="35">
        <v>31.6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6" t="s">
        <v>86</v>
      </c>
      <c r="B61" s="34">
        <v>100</v>
      </c>
      <c r="C61" s="34">
        <v>2</v>
      </c>
      <c r="D61" s="34">
        <v>2</v>
      </c>
      <c r="E61" s="33">
        <v>2</v>
      </c>
      <c r="F61" s="33">
        <v>100</v>
      </c>
      <c r="G61" s="34">
        <v>2</v>
      </c>
      <c r="H61" s="33">
        <v>100</v>
      </c>
      <c r="I61" s="34">
        <v>2</v>
      </c>
    </row>
    <row r="62" spans="1:9" ht="38.25">
      <c r="A62" s="8" t="s">
        <v>21</v>
      </c>
      <c r="B62" s="42">
        <v>3084.9</v>
      </c>
      <c r="C62" s="42">
        <v>220</v>
      </c>
      <c r="D62" s="42">
        <v>113.8</v>
      </c>
      <c r="E62" s="33">
        <v>3.7</v>
      </c>
      <c r="F62" s="33">
        <v>51.7</v>
      </c>
      <c r="G62" s="42">
        <v>200.3</v>
      </c>
      <c r="H62" s="33">
        <v>56.8</v>
      </c>
      <c r="I62" s="42">
        <v>113.8</v>
      </c>
    </row>
    <row r="63" spans="1:9" ht="12.75">
      <c r="A63" s="8" t="s">
        <v>22</v>
      </c>
      <c r="B63" s="42">
        <v>0</v>
      </c>
      <c r="C63" s="42">
        <v>0</v>
      </c>
      <c r="D63" s="42">
        <v>13.4</v>
      </c>
      <c r="E63" s="33">
        <v>0</v>
      </c>
      <c r="F63" s="33">
        <v>0</v>
      </c>
      <c r="G63" s="42">
        <v>13.4</v>
      </c>
      <c r="H63" s="33">
        <v>100.2</v>
      </c>
      <c r="I63" s="42">
        <v>13.4</v>
      </c>
    </row>
    <row r="64" spans="1:9" ht="12.75">
      <c r="A64" s="8" t="s">
        <v>23</v>
      </c>
      <c r="B64" s="42">
        <v>392765.9</v>
      </c>
      <c r="C64" s="42">
        <v>21657.4</v>
      </c>
      <c r="D64" s="42">
        <v>23090.7</v>
      </c>
      <c r="E64" s="33">
        <v>5.9</v>
      </c>
      <c r="F64" s="33">
        <v>106.6</v>
      </c>
      <c r="G64" s="42">
        <v>21515.1</v>
      </c>
      <c r="H64" s="33">
        <v>107.3</v>
      </c>
      <c r="I64" s="42">
        <v>23090.7</v>
      </c>
    </row>
    <row r="65" spans="1:9" ht="12.75">
      <c r="A65" s="3" t="s">
        <v>24</v>
      </c>
      <c r="B65" s="35">
        <v>1516924.5</v>
      </c>
      <c r="C65" s="35">
        <v>42505.6</v>
      </c>
      <c r="D65" s="35">
        <v>39527.6</v>
      </c>
      <c r="E65" s="33">
        <v>2.6</v>
      </c>
      <c r="F65" s="33">
        <v>93</v>
      </c>
      <c r="G65" s="35">
        <v>72843</v>
      </c>
      <c r="H65" s="33">
        <v>54.3</v>
      </c>
      <c r="I65" s="35">
        <v>39527.6</v>
      </c>
    </row>
    <row r="66" spans="1:9" ht="25.5">
      <c r="A66" s="3" t="s">
        <v>25</v>
      </c>
      <c r="B66" s="35">
        <v>1516924.5</v>
      </c>
      <c r="C66" s="35">
        <v>42505.6</v>
      </c>
      <c r="D66" s="35">
        <v>42505.6</v>
      </c>
      <c r="E66" s="33">
        <v>2.8</v>
      </c>
      <c r="F66" s="33">
        <v>100</v>
      </c>
      <c r="G66" s="35">
        <v>72854.2</v>
      </c>
      <c r="H66" s="33">
        <v>58.3</v>
      </c>
      <c r="I66" s="35">
        <v>42505.6</v>
      </c>
    </row>
    <row r="67" spans="1:9" ht="12.75" hidden="1">
      <c r="A67" s="3" t="e">
        <f>-дотации</f>
        <v>#NAME?</v>
      </c>
      <c r="B67" s="35">
        <v>308128.3</v>
      </c>
      <c r="C67" s="35">
        <v>13800.3</v>
      </c>
      <c r="D67" s="35">
        <v>13800.3</v>
      </c>
      <c r="E67" s="33">
        <v>4.5</v>
      </c>
      <c r="F67" s="33">
        <v>100</v>
      </c>
      <c r="G67" s="35">
        <v>42287.1</v>
      </c>
      <c r="H67" s="33">
        <v>32.6</v>
      </c>
      <c r="I67" s="35">
        <v>13800.3</v>
      </c>
    </row>
    <row r="68" spans="1:9" ht="24.75" customHeight="1" hidden="1">
      <c r="A68" s="3" t="e">
        <f>-субсидии</f>
        <v>#NAME?</v>
      </c>
      <c r="B68" s="35">
        <v>269269.7</v>
      </c>
      <c r="C68" s="35">
        <v>3200.7</v>
      </c>
      <c r="D68" s="35">
        <v>3200.7</v>
      </c>
      <c r="E68" s="33">
        <v>1.2</v>
      </c>
      <c r="F68" s="33">
        <v>100</v>
      </c>
      <c r="G68" s="35">
        <v>0</v>
      </c>
      <c r="H68" s="33">
        <v>0</v>
      </c>
      <c r="I68" s="35">
        <v>3200.7</v>
      </c>
    </row>
    <row r="69" spans="1:9" ht="12.75" hidden="1">
      <c r="A69" s="8" t="e">
        <f>-субвенции</f>
        <v>#NAME?</v>
      </c>
      <c r="B69" s="34">
        <v>939526.5</v>
      </c>
      <c r="C69" s="34">
        <v>25504.6</v>
      </c>
      <c r="D69" s="34">
        <v>25504.6</v>
      </c>
      <c r="E69" s="33">
        <v>2.7</v>
      </c>
      <c r="F69" s="33">
        <v>100</v>
      </c>
      <c r="G69" s="34">
        <v>30567.1</v>
      </c>
      <c r="H69" s="33">
        <v>83.4</v>
      </c>
      <c r="I69" s="34">
        <v>25504.6</v>
      </c>
    </row>
    <row r="70" spans="1:9" ht="12.75" hidden="1">
      <c r="A70" s="8" t="e">
        <f>-прочие межбюджетные трансферты</f>
        <v>#NAME?</v>
      </c>
      <c r="B70" s="34">
        <v>0</v>
      </c>
      <c r="C70" s="34">
        <v>0</v>
      </c>
      <c r="D70" s="34">
        <v>0</v>
      </c>
      <c r="E70" s="33" t="e">
        <v>#DIV/0!</v>
      </c>
      <c r="F70" s="33" t="e">
        <v>#DIV/0!</v>
      </c>
      <c r="G70" s="34">
        <v>0</v>
      </c>
      <c r="H70" s="33" t="e">
        <v>#DIV/0!</v>
      </c>
      <c r="I70" s="34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-2978</v>
      </c>
      <c r="E71" s="33">
        <v>0</v>
      </c>
      <c r="F71" s="33">
        <v>0</v>
      </c>
      <c r="G71" s="34">
        <v>-11.2</v>
      </c>
      <c r="H71" s="33">
        <v>26589</v>
      </c>
      <c r="I71" s="34">
        <v>-2978</v>
      </c>
    </row>
    <row r="72" spans="1:9" ht="12.75">
      <c r="A72" s="6" t="s">
        <v>26</v>
      </c>
      <c r="B72" s="42">
        <v>1909690.41</v>
      </c>
      <c r="C72" s="42">
        <v>64162.99</v>
      </c>
      <c r="D72" s="42">
        <v>62618.34</v>
      </c>
      <c r="E72" s="33">
        <v>3.2789786067994133</v>
      </c>
      <c r="F72" s="33">
        <v>97.5926153067368</v>
      </c>
      <c r="G72" s="42">
        <v>94358.1</v>
      </c>
      <c r="H72" s="33">
        <v>66.36244265198218</v>
      </c>
      <c r="I72" s="42">
        <v>62618.34</v>
      </c>
    </row>
    <row r="73" spans="1:9" ht="12.75">
      <c r="A73" s="66" t="s">
        <v>28</v>
      </c>
      <c r="B73" s="67"/>
      <c r="C73" s="67"/>
      <c r="D73" s="67"/>
      <c r="E73" s="67"/>
      <c r="F73" s="67"/>
      <c r="G73" s="67"/>
      <c r="H73" s="67"/>
      <c r="I73" s="68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5061.5</v>
      </c>
      <c r="D74" s="42">
        <f>D75+D76+D77+D78+D79+D80+D81+D82</f>
        <v>3703.8</v>
      </c>
      <c r="E74" s="33">
        <f>$D:$D/$B:$B*100</f>
        <v>4.801561888266911</v>
      </c>
      <c r="F74" s="33">
        <f>$D:$D/$C:$C*100</f>
        <v>73.17593598735553</v>
      </c>
      <c r="G74" s="42">
        <f>G75+G76+G77+G78+G79+G80+G81+G82</f>
        <v>3773.3</v>
      </c>
      <c r="H74" s="33">
        <f>$D:$D/$G:$G*100</f>
        <v>98.15811093737578</v>
      </c>
      <c r="I74" s="42">
        <f>I75+I76+I77+I78+I79+I80+I81+I82</f>
        <v>3703.8</v>
      </c>
    </row>
    <row r="75" spans="1:9" ht="14.25" customHeight="1">
      <c r="A75" s="14" t="s">
        <v>30</v>
      </c>
      <c r="B75" s="43">
        <v>1296.5</v>
      </c>
      <c r="C75" s="43">
        <v>103.9</v>
      </c>
      <c r="D75" s="43">
        <v>66.9</v>
      </c>
      <c r="E75" s="36">
        <f>$D:$D/$B:$B*100</f>
        <v>5.16004627844196</v>
      </c>
      <c r="F75" s="36">
        <f>$D:$D/$C:$C*100</f>
        <v>64.3888354186718</v>
      </c>
      <c r="G75" s="43">
        <v>81.9</v>
      </c>
      <c r="H75" s="36">
        <f>$D:$D/$G:$G*100</f>
        <v>81.68498168498168</v>
      </c>
      <c r="I75" s="43">
        <f>D75</f>
        <v>66.9</v>
      </c>
    </row>
    <row r="76" spans="1:9" ht="12.75">
      <c r="A76" s="14" t="s">
        <v>31</v>
      </c>
      <c r="B76" s="43">
        <v>6302.7</v>
      </c>
      <c r="C76" s="43">
        <v>278.6</v>
      </c>
      <c r="D76" s="43">
        <v>278.7</v>
      </c>
      <c r="E76" s="36">
        <f>$D:$D/$B:$B*100</f>
        <v>4.421914417630539</v>
      </c>
      <c r="F76" s="36">
        <f>$D:$D/$C:$C*100</f>
        <v>100.03589375448672</v>
      </c>
      <c r="G76" s="43">
        <v>126.2</v>
      </c>
      <c r="H76" s="36">
        <f>$D:$D/$G:$G*100</f>
        <v>220.83993660855782</v>
      </c>
      <c r="I76" s="43">
        <f aca="true" t="shared" si="0" ref="I76:I118">D76</f>
        <v>278.7</v>
      </c>
    </row>
    <row r="77" spans="1:9" ht="25.5">
      <c r="A77" s="14" t="s">
        <v>32</v>
      </c>
      <c r="B77" s="43">
        <v>28429.9</v>
      </c>
      <c r="C77" s="43">
        <v>1991.6</v>
      </c>
      <c r="D77" s="43">
        <v>1815.5</v>
      </c>
      <c r="E77" s="36">
        <f>$D:$D/$B:$B*100</f>
        <v>6.385882468809247</v>
      </c>
      <c r="F77" s="36">
        <f>$D:$D/$C:$C*100</f>
        <v>91.15786302470376</v>
      </c>
      <c r="G77" s="43">
        <v>2126.2</v>
      </c>
      <c r="H77" s="36">
        <f>$D:$D/$G:$G*100</f>
        <v>85.3870755338162</v>
      </c>
      <c r="I77" s="43">
        <f t="shared" si="0"/>
        <v>1815.5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57">
        <v>0</v>
      </c>
      <c r="H78" s="36">
        <v>0</v>
      </c>
      <c r="I78" s="43">
        <f>D79</f>
        <v>655.2</v>
      </c>
    </row>
    <row r="79" spans="1:9" ht="25.5">
      <c r="A79" s="3" t="s">
        <v>33</v>
      </c>
      <c r="B79" s="35">
        <v>9891.3</v>
      </c>
      <c r="C79" s="35">
        <v>702</v>
      </c>
      <c r="D79" s="35">
        <v>655.2</v>
      </c>
      <c r="E79" s="36">
        <f>$D:$D/$B:$B*100</f>
        <v>6.624002911649632</v>
      </c>
      <c r="F79" s="36">
        <v>0</v>
      </c>
      <c r="G79" s="35">
        <v>667.7</v>
      </c>
      <c r="H79" s="36">
        <f>$D:$D/$G:$G*100</f>
        <v>98.12790175228396</v>
      </c>
      <c r="I79" s="43">
        <f>D80</f>
        <v>0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D81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D82</f>
        <v>887.5</v>
      </c>
    </row>
    <row r="82" spans="1:9" ht="12.75">
      <c r="A82" s="3" t="s">
        <v>36</v>
      </c>
      <c r="B82" s="43">
        <v>30702.6</v>
      </c>
      <c r="C82" s="43">
        <v>1985.4</v>
      </c>
      <c r="D82" s="43">
        <v>887.5</v>
      </c>
      <c r="E82" s="36">
        <f>$D:$D/$B:$B*100</f>
        <v>2.890634669376535</v>
      </c>
      <c r="F82" s="36">
        <f>$D:$D/$C:$C*100</f>
        <v>44.70131963332326</v>
      </c>
      <c r="G82" s="43">
        <v>771.3</v>
      </c>
      <c r="H82" s="36">
        <f>$D:$D/$G:$G*100</f>
        <v>115.06547387527553</v>
      </c>
      <c r="I82" s="43">
        <f>D83</f>
        <v>0</v>
      </c>
    </row>
    <row r="83" spans="1:9" ht="12.75">
      <c r="A83" s="13" t="s">
        <v>37</v>
      </c>
      <c r="B83" s="34">
        <v>295.2</v>
      </c>
      <c r="C83" s="34">
        <v>19</v>
      </c>
      <c r="D83" s="42">
        <v>0</v>
      </c>
      <c r="E83" s="33">
        <f>$D:$D/$B:$B*100</f>
        <v>0</v>
      </c>
      <c r="F83" s="33">
        <f>$D:$D/$C:$C*100</f>
        <v>0</v>
      </c>
      <c r="G83" s="42">
        <v>0</v>
      </c>
      <c r="H83" s="33">
        <v>0</v>
      </c>
      <c r="I83" s="42">
        <f>D83</f>
        <v>0</v>
      </c>
    </row>
    <row r="84" spans="1:9" ht="25.5">
      <c r="A84" s="15" t="s">
        <v>38</v>
      </c>
      <c r="B84" s="34">
        <v>3422.5</v>
      </c>
      <c r="C84" s="34">
        <v>65.5</v>
      </c>
      <c r="D84" s="34">
        <v>65.5</v>
      </c>
      <c r="E84" s="33">
        <f>$D:$D/$B:$B*100</f>
        <v>1.9138056975894813</v>
      </c>
      <c r="F84" s="33">
        <f>$D:$D/$C:$C*100</f>
        <v>100</v>
      </c>
      <c r="G84" s="34">
        <v>53.5</v>
      </c>
      <c r="H84" s="33">
        <f>$D:$D/$G:$G*100</f>
        <v>122.42990654205607</v>
      </c>
      <c r="I84" s="42">
        <f t="shared" si="0"/>
        <v>65.5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2962.5</v>
      </c>
      <c r="D85" s="42">
        <f>D86+D87+D88+D89+D90</f>
        <v>643.9</v>
      </c>
      <c r="E85" s="33">
        <f>$D:$D/$B:$B*100</f>
        <v>0.30329146366180615</v>
      </c>
      <c r="F85" s="33">
        <f>$D:$D/$C:$C*100</f>
        <v>21.73502109704641</v>
      </c>
      <c r="G85" s="42">
        <f>G86+G87+G88+G89+G90</f>
        <v>30725.8</v>
      </c>
      <c r="H85" s="33">
        <f>$D:$D/$G:$G*100</f>
        <v>2.095632985959682</v>
      </c>
      <c r="I85" s="42">
        <f t="shared" si="0"/>
        <v>643.9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 t="shared" si="0"/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 t="shared" si="0"/>
        <v>0</v>
      </c>
    </row>
    <row r="88" spans="1:9" ht="12.75">
      <c r="A88" s="14" t="s">
        <v>40</v>
      </c>
      <c r="B88" s="43">
        <v>16048.9</v>
      </c>
      <c r="C88" s="43">
        <v>0</v>
      </c>
      <c r="D88" s="43">
        <v>0</v>
      </c>
      <c r="E88" s="36">
        <f>$D:$D/$B:$B*100</f>
        <v>0</v>
      </c>
      <c r="F88" s="36">
        <v>0</v>
      </c>
      <c r="G88" s="43">
        <v>0</v>
      </c>
      <c r="H88" s="36">
        <v>0</v>
      </c>
      <c r="I88" s="43">
        <f t="shared" si="0"/>
        <v>0</v>
      </c>
    </row>
    <row r="89" spans="1:9" ht="12.75">
      <c r="A89" s="16" t="s">
        <v>83</v>
      </c>
      <c r="B89" s="35">
        <v>185712.13</v>
      </c>
      <c r="C89" s="35">
        <v>2318.5</v>
      </c>
      <c r="D89" s="35">
        <v>0</v>
      </c>
      <c r="E89" s="36">
        <f>$D:$D/$B:$B*100</f>
        <v>0</v>
      </c>
      <c r="F89" s="36">
        <f>$D:$D/$C:$C*100</f>
        <v>0</v>
      </c>
      <c r="G89" s="35">
        <v>1307</v>
      </c>
      <c r="H89" s="36">
        <v>0</v>
      </c>
      <c r="I89" s="43">
        <f t="shared" si="0"/>
        <v>0</v>
      </c>
    </row>
    <row r="90" spans="1:9" ht="12.75">
      <c r="A90" s="14" t="s">
        <v>41</v>
      </c>
      <c r="B90" s="43">
        <v>10543</v>
      </c>
      <c r="C90" s="43">
        <v>644</v>
      </c>
      <c r="D90" s="43">
        <v>643.9</v>
      </c>
      <c r="E90" s="36">
        <f>$D:$D/$B:$B*100</f>
        <v>6.107369818837143</v>
      </c>
      <c r="F90" s="36">
        <f>$D:$D/$C:$C*100</f>
        <v>99.98447204968943</v>
      </c>
      <c r="G90" s="43">
        <v>29418.8</v>
      </c>
      <c r="H90" s="36">
        <f>$D:$D/$G:$G*100</f>
        <v>2.1887364542401455</v>
      </c>
      <c r="I90" s="43">
        <f t="shared" si="0"/>
        <v>643.9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2740.7</v>
      </c>
      <c r="D91" s="42">
        <f>D93+D94+D95+D92</f>
        <v>1862.1</v>
      </c>
      <c r="E91" s="42">
        <f>E93+E94+E95+E92</f>
        <v>9.045708232006872</v>
      </c>
      <c r="F91" s="33">
        <f>$D:$D/$C:$C*100</f>
        <v>67.94249644251468</v>
      </c>
      <c r="G91" s="42">
        <f>G93+G94+G95</f>
        <v>1946.1000000000001</v>
      </c>
      <c r="H91" s="42">
        <f>H93+H94+H95</f>
        <v>187.0580202039415</v>
      </c>
      <c r="I91" s="42">
        <f t="shared" si="0"/>
        <v>1862.1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 t="shared" si="0"/>
        <v>0</v>
      </c>
    </row>
    <row r="93" spans="1:9" ht="12.75">
      <c r="A93" s="14" t="s">
        <v>44</v>
      </c>
      <c r="B93" s="43">
        <v>16121.9</v>
      </c>
      <c r="C93" s="43">
        <v>0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 t="shared" si="0"/>
        <v>0</v>
      </c>
    </row>
    <row r="94" spans="1:9" ht="12.75">
      <c r="A94" s="14" t="s">
        <v>45</v>
      </c>
      <c r="B94" s="43">
        <v>57411.6</v>
      </c>
      <c r="C94" s="43">
        <v>1235</v>
      </c>
      <c r="D94" s="43">
        <v>650</v>
      </c>
      <c r="E94" s="36">
        <f>$D:$D/$B:$B*100</f>
        <v>1.1321753791916616</v>
      </c>
      <c r="F94" s="36">
        <f>$D:$D/$C:$C*100</f>
        <v>52.63157894736842</v>
      </c>
      <c r="G94" s="43">
        <v>795.2</v>
      </c>
      <c r="H94" s="36">
        <f>$D:$D/$G:$G*100</f>
        <v>81.74044265593561</v>
      </c>
      <c r="I94" s="43">
        <f t="shared" si="0"/>
        <v>650</v>
      </c>
    </row>
    <row r="95" spans="1:9" ht="12.75">
      <c r="A95" s="14" t="s">
        <v>46</v>
      </c>
      <c r="B95" s="43">
        <v>15316.8</v>
      </c>
      <c r="C95" s="43">
        <v>1505.7</v>
      </c>
      <c r="D95" s="43">
        <v>1212.1</v>
      </c>
      <c r="E95" s="36">
        <f>$D:$D/$B:$B*100</f>
        <v>7.91353285281521</v>
      </c>
      <c r="F95" s="36">
        <f>$D:$D/$C:$C*100</f>
        <v>80.50076376436208</v>
      </c>
      <c r="G95" s="43">
        <v>1150.9</v>
      </c>
      <c r="H95" s="36">
        <f>$D:$D/$G:$G*100</f>
        <v>105.3175775480059</v>
      </c>
      <c r="I95" s="43">
        <f t="shared" si="0"/>
        <v>1212.1</v>
      </c>
    </row>
    <row r="96" spans="1:9" ht="12.75">
      <c r="A96" s="17" t="s">
        <v>47</v>
      </c>
      <c r="B96" s="42">
        <f>B97+B98+B99+B100+B101</f>
        <v>1204814.9</v>
      </c>
      <c r="C96" s="42">
        <f>C97+C98+C99+C100+C101</f>
        <v>48047.1</v>
      </c>
      <c r="D96" s="42">
        <f>D97+D98+D99+D100+D101</f>
        <v>31677.6</v>
      </c>
      <c r="E96" s="42">
        <f>E97+E98+E100+E101+E99</f>
        <v>11.370341750121112</v>
      </c>
      <c r="F96" s="42">
        <f>F97+F98+F100+F101+F99</f>
        <v>365.0995837710457</v>
      </c>
      <c r="G96" s="42">
        <f>G97+G98+G100+G101+G99</f>
        <v>38894.700000000004</v>
      </c>
      <c r="H96" s="42">
        <f>H97+H98+H100+H101+H99</f>
        <v>420.84420376210363</v>
      </c>
      <c r="I96" s="42">
        <f t="shared" si="0"/>
        <v>31677.6</v>
      </c>
    </row>
    <row r="97" spans="1:9" ht="12.75">
      <c r="A97" s="14" t="s">
        <v>48</v>
      </c>
      <c r="B97" s="43">
        <v>463624.3</v>
      </c>
      <c r="C97" s="43">
        <v>19895</v>
      </c>
      <c r="D97" s="43">
        <v>12481.6</v>
      </c>
      <c r="E97" s="36">
        <f aca="true" t="shared" si="1" ref="E97:E114">$D:$D/$B:$B*100</f>
        <v>2.692179853385597</v>
      </c>
      <c r="F97" s="36">
        <f aca="true" t="shared" si="2" ref="F97:F104">$D:$D/$C:$C*100</f>
        <v>62.73737119879367</v>
      </c>
      <c r="G97" s="43">
        <v>15544.3</v>
      </c>
      <c r="H97" s="36">
        <f>$D:$D/$G:$G*100</f>
        <v>80.29695772726981</v>
      </c>
      <c r="I97" s="43">
        <f t="shared" si="0"/>
        <v>12481.6</v>
      </c>
    </row>
    <row r="98" spans="1:9" ht="12.75">
      <c r="A98" s="14" t="s">
        <v>49</v>
      </c>
      <c r="B98" s="43">
        <v>537666.7</v>
      </c>
      <c r="C98" s="43">
        <v>22590.4</v>
      </c>
      <c r="D98" s="43">
        <v>14780.6</v>
      </c>
      <c r="E98" s="36">
        <f t="shared" si="1"/>
        <v>2.7490264879710797</v>
      </c>
      <c r="F98" s="36">
        <f t="shared" si="2"/>
        <v>65.42867766839011</v>
      </c>
      <c r="G98" s="43">
        <v>19009.4</v>
      </c>
      <c r="H98" s="36">
        <f>$D:$D/$G:$G*100</f>
        <v>77.75416372952328</v>
      </c>
      <c r="I98" s="43">
        <f t="shared" si="0"/>
        <v>14780.6</v>
      </c>
    </row>
    <row r="99" spans="1:9" ht="12.75">
      <c r="A99" s="14" t="s">
        <v>124</v>
      </c>
      <c r="B99" s="43">
        <v>84794.5</v>
      </c>
      <c r="C99" s="43">
        <v>2642.7</v>
      </c>
      <c r="D99" s="43">
        <v>2148.2</v>
      </c>
      <c r="E99" s="36">
        <f t="shared" si="1"/>
        <v>2.5334190307154354</v>
      </c>
      <c r="F99" s="36">
        <f t="shared" si="2"/>
        <v>81.28807658833769</v>
      </c>
      <c r="G99" s="43">
        <v>2808.4</v>
      </c>
      <c r="H99" s="36">
        <v>0</v>
      </c>
      <c r="I99" s="43">
        <f t="shared" si="0"/>
        <v>2148.2</v>
      </c>
    </row>
    <row r="100" spans="1:9" ht="12.75">
      <c r="A100" s="14" t="s">
        <v>50</v>
      </c>
      <c r="B100" s="43">
        <v>34341.5</v>
      </c>
      <c r="C100" s="43">
        <v>526</v>
      </c>
      <c r="D100" s="43">
        <v>410.6</v>
      </c>
      <c r="E100" s="36">
        <f t="shared" si="1"/>
        <v>1.1956379307834546</v>
      </c>
      <c r="F100" s="36">
        <f t="shared" si="2"/>
        <v>78.06083650190115</v>
      </c>
      <c r="G100" s="43">
        <v>448.8</v>
      </c>
      <c r="H100" s="36">
        <f>$D:$D/$G:$G*100</f>
        <v>91.48841354723707</v>
      </c>
      <c r="I100" s="43">
        <f t="shared" si="0"/>
        <v>410.6</v>
      </c>
    </row>
    <row r="101" spans="1:9" ht="12.75">
      <c r="A101" s="14" t="s">
        <v>51</v>
      </c>
      <c r="B101" s="43">
        <v>84387.9</v>
      </c>
      <c r="C101" s="43">
        <v>2393</v>
      </c>
      <c r="D101" s="35">
        <v>1856.6</v>
      </c>
      <c r="E101" s="36">
        <f t="shared" si="1"/>
        <v>2.200078447265544</v>
      </c>
      <c r="F101" s="36">
        <f t="shared" si="2"/>
        <v>77.58462181362307</v>
      </c>
      <c r="G101" s="35">
        <v>1083.8</v>
      </c>
      <c r="H101" s="36">
        <f>$D:$D/$G:$G*100</f>
        <v>171.30466875807343</v>
      </c>
      <c r="I101" s="43">
        <f t="shared" si="0"/>
        <v>1856.6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3419.7999999999997</v>
      </c>
      <c r="D102" s="42">
        <f>D103+D104</f>
        <v>2438.3999999999996</v>
      </c>
      <c r="E102" s="33">
        <f t="shared" si="1"/>
        <v>2.593225962888282</v>
      </c>
      <c r="F102" s="33">
        <f t="shared" si="2"/>
        <v>71.30241534592666</v>
      </c>
      <c r="G102" s="42">
        <f>G103+G104</f>
        <v>2625.5</v>
      </c>
      <c r="H102" s="33">
        <f>$D:$D/$G:$G*100</f>
        <v>92.87373833555512</v>
      </c>
      <c r="I102" s="42">
        <f t="shared" si="0"/>
        <v>2438.3999999999996</v>
      </c>
    </row>
    <row r="103" spans="1:9" ht="12.75">
      <c r="A103" s="14" t="s">
        <v>53</v>
      </c>
      <c r="B103" s="43">
        <v>91714.4</v>
      </c>
      <c r="C103" s="43">
        <v>3298.6</v>
      </c>
      <c r="D103" s="43">
        <v>2350.7</v>
      </c>
      <c r="E103" s="36">
        <f t="shared" si="1"/>
        <v>2.563065341974652</v>
      </c>
      <c r="F103" s="36">
        <f t="shared" si="2"/>
        <v>71.26356636148668</v>
      </c>
      <c r="G103" s="43">
        <v>2547.8</v>
      </c>
      <c r="H103" s="36">
        <f>$D:$D/$G:$G*100</f>
        <v>92.26391396498938</v>
      </c>
      <c r="I103" s="43">
        <f t="shared" si="0"/>
        <v>2350.7</v>
      </c>
    </row>
    <row r="104" spans="1:9" ht="25.5">
      <c r="A104" s="14" t="s">
        <v>54</v>
      </c>
      <c r="B104" s="43">
        <v>2315.2</v>
      </c>
      <c r="C104" s="43">
        <v>121.2</v>
      </c>
      <c r="D104" s="43">
        <v>87.7</v>
      </c>
      <c r="E104" s="36">
        <f t="shared" si="1"/>
        <v>3.788009675190049</v>
      </c>
      <c r="F104" s="36">
        <f t="shared" si="2"/>
        <v>72.35973597359737</v>
      </c>
      <c r="G104" s="43">
        <v>77.7</v>
      </c>
      <c r="H104" s="36">
        <v>0</v>
      </c>
      <c r="I104" s="43">
        <f t="shared" si="0"/>
        <v>87.7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1"/>
        <v>0</v>
      </c>
      <c r="F105" s="33">
        <v>0</v>
      </c>
      <c r="G105" s="42">
        <f>G106</f>
        <v>0</v>
      </c>
      <c r="H105" s="33">
        <v>0</v>
      </c>
      <c r="I105" s="43">
        <f t="shared" si="0"/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1"/>
        <v>0</v>
      </c>
      <c r="F106" s="36">
        <v>0</v>
      </c>
      <c r="G106" s="43">
        <v>0</v>
      </c>
      <c r="H106" s="36">
        <v>0</v>
      </c>
      <c r="I106" s="43">
        <f t="shared" si="0"/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2838.8</v>
      </c>
      <c r="D107" s="42">
        <f>D108+D109+D110+D111+D112</f>
        <v>2697.6</v>
      </c>
      <c r="E107" s="33">
        <f t="shared" si="1"/>
        <v>1.5512827295583307</v>
      </c>
      <c r="F107" s="33">
        <f>$D:$D/$C:$C*100</f>
        <v>95.0260673524024</v>
      </c>
      <c r="G107" s="42">
        <f>G108+G109+G110+G111+G112</f>
        <v>3878.2</v>
      </c>
      <c r="H107" s="33">
        <v>0</v>
      </c>
      <c r="I107" s="43">
        <f t="shared" si="0"/>
        <v>2697.6</v>
      </c>
    </row>
    <row r="108" spans="1:9" ht="12.75">
      <c r="A108" s="14" t="s">
        <v>56</v>
      </c>
      <c r="B108" s="43">
        <v>1200</v>
      </c>
      <c r="C108" s="43">
        <v>0</v>
      </c>
      <c r="D108" s="43">
        <v>0</v>
      </c>
      <c r="E108" s="36">
        <f t="shared" si="1"/>
        <v>0</v>
      </c>
      <c r="F108" s="36">
        <v>0</v>
      </c>
      <c r="G108" s="43">
        <v>0</v>
      </c>
      <c r="H108" s="36">
        <v>0</v>
      </c>
      <c r="I108" s="43">
        <f t="shared" si="0"/>
        <v>0</v>
      </c>
    </row>
    <row r="109" spans="1:9" ht="12.75">
      <c r="A109" s="14" t="s">
        <v>57</v>
      </c>
      <c r="B109" s="43">
        <v>58487.7</v>
      </c>
      <c r="C109" s="43">
        <v>1679.8</v>
      </c>
      <c r="D109" s="43">
        <v>1679.8</v>
      </c>
      <c r="E109" s="36">
        <f t="shared" si="1"/>
        <v>2.8720568598183895</v>
      </c>
      <c r="F109" s="36">
        <f>$D:$D/$C:$C*100</f>
        <v>100</v>
      </c>
      <c r="G109" s="43">
        <v>1874.5</v>
      </c>
      <c r="H109" s="36">
        <f>$D:$D/$G:$G*100</f>
        <v>89.61323019471858</v>
      </c>
      <c r="I109" s="43">
        <f t="shared" si="0"/>
        <v>1679.8</v>
      </c>
    </row>
    <row r="110" spans="1:9" ht="12.75">
      <c r="A110" s="14" t="s">
        <v>58</v>
      </c>
      <c r="B110" s="43">
        <v>29822</v>
      </c>
      <c r="C110" s="43">
        <v>3</v>
      </c>
      <c r="D110" s="43">
        <v>3</v>
      </c>
      <c r="E110" s="36">
        <f t="shared" si="1"/>
        <v>0.010059687479042317</v>
      </c>
      <c r="F110" s="36">
        <f>$D:$D/$C:$C*100</f>
        <v>100</v>
      </c>
      <c r="G110" s="43">
        <v>973.8</v>
      </c>
      <c r="H110" s="36">
        <v>0</v>
      </c>
      <c r="I110" s="43">
        <f t="shared" si="0"/>
        <v>3</v>
      </c>
    </row>
    <row r="111" spans="1:9" ht="12.75">
      <c r="A111" s="14" t="s">
        <v>59</v>
      </c>
      <c r="B111" s="35">
        <v>57737.2</v>
      </c>
      <c r="C111" s="35">
        <v>0</v>
      </c>
      <c r="D111" s="35">
        <v>0</v>
      </c>
      <c r="E111" s="36">
        <f t="shared" si="1"/>
        <v>0</v>
      </c>
      <c r="F111" s="36">
        <v>0</v>
      </c>
      <c r="G111" s="35">
        <v>84.1</v>
      </c>
      <c r="H111" s="36">
        <v>0</v>
      </c>
      <c r="I111" s="43">
        <f t="shared" si="0"/>
        <v>0</v>
      </c>
    </row>
    <row r="112" spans="1:9" ht="12.75">
      <c r="A112" s="14" t="s">
        <v>60</v>
      </c>
      <c r="B112" s="43">
        <v>26647.9</v>
      </c>
      <c r="C112" s="43">
        <v>1156</v>
      </c>
      <c r="D112" s="43">
        <v>1014.8</v>
      </c>
      <c r="E112" s="36">
        <f t="shared" si="1"/>
        <v>3.8081800066797005</v>
      </c>
      <c r="F112" s="36">
        <f>$D:$D/$C:$C*100</f>
        <v>87.78546712802768</v>
      </c>
      <c r="G112" s="43">
        <v>945.8</v>
      </c>
      <c r="H112" s="36">
        <f>$D:$D/$G:$G*100</f>
        <v>107.29541129202791</v>
      </c>
      <c r="I112" s="43">
        <f t="shared" si="0"/>
        <v>1014.8</v>
      </c>
    </row>
    <row r="113" spans="1:9" ht="12.75">
      <c r="A113" s="17" t="s">
        <v>67</v>
      </c>
      <c r="B113" s="34">
        <f>B114+B115+B116</f>
        <v>54105.899999999994</v>
      </c>
      <c r="C113" s="34">
        <f>C114+C115+C116</f>
        <v>2878.7000000000003</v>
      </c>
      <c r="D113" s="34">
        <f>D114+D115+D116</f>
        <v>2282.2</v>
      </c>
      <c r="E113" s="33">
        <f t="shared" si="1"/>
        <v>4.21802428200991</v>
      </c>
      <c r="F113" s="33">
        <f>$D:$D/$C:$C*100</f>
        <v>79.27884114357173</v>
      </c>
      <c r="G113" s="34">
        <f>G114+G115+G116</f>
        <v>1914.3</v>
      </c>
      <c r="H113" s="33">
        <f>$D:$D/$G:$G*100</f>
        <v>119.2185132946769</v>
      </c>
      <c r="I113" s="43">
        <f t="shared" si="0"/>
        <v>2282.2</v>
      </c>
    </row>
    <row r="114" spans="1:9" ht="12.75">
      <c r="A114" s="51" t="s">
        <v>68</v>
      </c>
      <c r="B114" s="35">
        <v>51463.2</v>
      </c>
      <c r="C114" s="35">
        <v>2581.3</v>
      </c>
      <c r="D114" s="35">
        <v>2090.7</v>
      </c>
      <c r="E114" s="36">
        <f t="shared" si="1"/>
        <v>4.062514573520496</v>
      </c>
      <c r="F114" s="36">
        <f>$D:$D/$C:$C*100</f>
        <v>80.99407275403865</v>
      </c>
      <c r="G114" s="35">
        <v>1694.6</v>
      </c>
      <c r="H114" s="36">
        <v>0</v>
      </c>
      <c r="I114" s="43">
        <f t="shared" si="0"/>
        <v>2090.7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 t="shared" si="0"/>
        <v>0</v>
      </c>
    </row>
    <row r="116" spans="1:9" ht="25.5">
      <c r="A116" s="18" t="s">
        <v>79</v>
      </c>
      <c r="B116" s="35">
        <v>2642.7</v>
      </c>
      <c r="C116" s="35">
        <v>297.4</v>
      </c>
      <c r="D116" s="35">
        <v>191.5</v>
      </c>
      <c r="E116" s="36">
        <f>$D:$D/$B:$B*100</f>
        <v>7.246376811594203</v>
      </c>
      <c r="F116" s="36">
        <f>$D:$D/$C:$C*100</f>
        <v>64.39139206455951</v>
      </c>
      <c r="G116" s="35">
        <v>219.7</v>
      </c>
      <c r="H116" s="36">
        <v>0</v>
      </c>
      <c r="I116" s="43">
        <f t="shared" si="0"/>
        <v>191.5</v>
      </c>
    </row>
    <row r="117" spans="1:9" ht="26.25" customHeight="1">
      <c r="A117" s="19" t="s">
        <v>87</v>
      </c>
      <c r="B117" s="34">
        <f>B118</f>
        <v>100</v>
      </c>
      <c r="C117" s="34">
        <f>C118</f>
        <v>0</v>
      </c>
      <c r="D117" s="34">
        <f>D118</f>
        <v>0</v>
      </c>
      <c r="E117" s="36">
        <f>$D:$D/$B:$B*100</f>
        <v>0</v>
      </c>
      <c r="F117" s="36">
        <v>0</v>
      </c>
      <c r="G117" s="34">
        <f>G118</f>
        <v>0</v>
      </c>
      <c r="H117" s="36">
        <v>0</v>
      </c>
      <c r="I117" s="43">
        <f t="shared" si="0"/>
        <v>0</v>
      </c>
    </row>
    <row r="118" spans="1:9" ht="13.5" customHeight="1">
      <c r="A118" s="18" t="s">
        <v>88</v>
      </c>
      <c r="B118" s="35">
        <v>100</v>
      </c>
      <c r="C118" s="35">
        <v>0</v>
      </c>
      <c r="D118" s="35">
        <v>0</v>
      </c>
      <c r="E118" s="36">
        <f>$D:$D/$B:$B*100</f>
        <v>0</v>
      </c>
      <c r="F118" s="36">
        <v>0</v>
      </c>
      <c r="G118" s="35">
        <v>0</v>
      </c>
      <c r="H118" s="36">
        <v>0</v>
      </c>
      <c r="I118" s="43">
        <f t="shared" si="0"/>
        <v>0</v>
      </c>
    </row>
    <row r="119" spans="1:9" ht="15.75" customHeight="1">
      <c r="A119" s="20" t="s">
        <v>61</v>
      </c>
      <c r="B119" s="42">
        <f>B74+B83+B84+B85+B91+B96+B102+B105+B107+B113+B117</f>
        <v>1909690.43</v>
      </c>
      <c r="C119" s="42">
        <f>C74+C83+C84+C85+C91+C96+C102+C105+C107+C113+C117</f>
        <v>68033.6</v>
      </c>
      <c r="D119" s="42">
        <f>D74+D83+D84+D85+D91+D96+D102+D105+D107+D113+D117</f>
        <v>45371.09999999999</v>
      </c>
      <c r="E119" s="33">
        <f>$D:$D/$B:$B*100</f>
        <v>2.375835333688088</v>
      </c>
      <c r="F119" s="33">
        <f>$D:$D/$C:$C*100</f>
        <v>66.689253545307</v>
      </c>
      <c r="G119" s="42">
        <f>G74+G83+G84+G85+G91+G96+G102+G105+G107+G113+G117</f>
        <v>83811.4</v>
      </c>
      <c r="H119" s="33">
        <f>$D:$D/$G:$G*100</f>
        <v>54.134759710492844</v>
      </c>
      <c r="I119" s="42">
        <f>I74+I83+I84+I85+I91+I96+I102+I105+I107+I113+I117</f>
        <v>45371.09999999999</v>
      </c>
    </row>
    <row r="120" spans="1:9" ht="26.25" customHeight="1">
      <c r="A120" s="21" t="s">
        <v>62</v>
      </c>
      <c r="B120" s="37">
        <f>B72-B119</f>
        <v>-0.02000000001862645</v>
      </c>
      <c r="C120" s="37">
        <f>C72-C119</f>
        <v>-3870.610000000008</v>
      </c>
      <c r="D120" s="37">
        <f>D72-D119</f>
        <v>17247.240000000005</v>
      </c>
      <c r="E120" s="37"/>
      <c r="F120" s="37"/>
      <c r="G120" s="37">
        <f>G72-G119</f>
        <v>10546.700000000012</v>
      </c>
      <c r="H120" s="37"/>
      <c r="I120" s="37">
        <f>I72-I119</f>
        <v>17247.240000000005</v>
      </c>
    </row>
    <row r="121" spans="1:9" ht="24" customHeight="1">
      <c r="A121" s="3" t="s">
        <v>63</v>
      </c>
      <c r="B121" s="35" t="s">
        <v>125</v>
      </c>
      <c r="C121" s="35"/>
      <c r="D121" s="35" t="s">
        <v>127</v>
      </c>
      <c r="E121" s="35"/>
      <c r="F121" s="35"/>
      <c r="G121" s="35"/>
      <c r="H121" s="34"/>
      <c r="I121" s="35"/>
    </row>
    <row r="122" spans="1:9" ht="12.75">
      <c r="A122" s="8" t="s">
        <v>64</v>
      </c>
      <c r="B122" s="34">
        <f>B124+B125</f>
        <v>13529</v>
      </c>
      <c r="C122" s="35"/>
      <c r="D122" s="34">
        <f>-D72+D119</f>
        <v>-17247.240000000005</v>
      </c>
      <c r="E122" s="35"/>
      <c r="F122" s="35"/>
      <c r="G122" s="47"/>
      <c r="H122" s="44"/>
      <c r="I122" s="34">
        <f>I124+I125</f>
        <v>30776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35"/>
    </row>
    <row r="124" spans="1:9" ht="12.75">
      <c r="A124" s="10" t="s">
        <v>65</v>
      </c>
      <c r="B124" s="35">
        <v>2977.9</v>
      </c>
      <c r="C124" s="35"/>
      <c r="D124" s="35">
        <v>2162.9</v>
      </c>
      <c r="E124" s="35"/>
      <c r="F124" s="35"/>
      <c r="G124" s="35"/>
      <c r="H124" s="44"/>
      <c r="I124" s="35">
        <f>D124</f>
        <v>2162.9</v>
      </c>
    </row>
    <row r="125" spans="1:9" ht="12.75">
      <c r="A125" s="3" t="s">
        <v>66</v>
      </c>
      <c r="B125" s="35">
        <v>10551.1</v>
      </c>
      <c r="C125" s="35"/>
      <c r="D125" s="35">
        <v>28613.1</v>
      </c>
      <c r="E125" s="35"/>
      <c r="F125" s="35"/>
      <c r="G125" s="35"/>
      <c r="H125" s="44"/>
      <c r="I125" s="35">
        <f>D125</f>
        <v>28613.1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50"/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2018-02-13T05:18:15Z</cp:lastPrinted>
  <dcterms:created xsi:type="dcterms:W3CDTF">2010-09-10T01:16:58Z</dcterms:created>
  <dcterms:modified xsi:type="dcterms:W3CDTF">2018-02-13T05:18:18Z</dcterms:modified>
  <cp:category/>
  <cp:version/>
  <cp:contentType/>
  <cp:contentStatus/>
</cp:coreProperties>
</file>