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свод за 2023" sheetId="1" r:id="rId1"/>
  </sheets>
  <externalReferences>
    <externalReference r:id="rId4"/>
  </externalReferences>
  <definedNames>
    <definedName name="_xlnm.Print_Area" localSheetId="0">'свод за 2023'!$A$1:$AG$23</definedName>
    <definedName name="_xlnm.Print_Titles" localSheetId="0">'свод за 2023'!$A:$A</definedName>
    <definedName name="_xlnm.Print_Titles" localSheetId="0">'свод за 2023'!$A:$A</definedName>
    <definedName name="_xlnm.Print_Area" localSheetId="0">'свод за 2023'!$A$1:$AG$24</definedName>
  </definedNames>
  <calcPr fullCalcOnLoad="1"/>
</workbook>
</file>

<file path=xl/sharedStrings.xml><?xml version="1.0" encoding="utf-8"?>
<sst xmlns="http://schemas.openxmlformats.org/spreadsheetml/2006/main" count="62" uniqueCount="59">
  <si>
    <t>Сводная таблица итогов проведения оценки финансового менеджмента за 2023 год</t>
  </si>
  <si>
    <t>ГРБС</t>
  </si>
  <si>
    <t>P1. Соблюдение сроков представления главным администратором фрагмента РРО, уточненного фрагмента РРО</t>
  </si>
  <si>
    <t xml:space="preserve">Р2. Своевременность разработки нормативных правовых актов, договоров 
и соглашений города Минусинска, формирующих расходные обязательства города Минусинска
</t>
  </si>
  <si>
    <t>Р3. Качество кассового планирования расходов бюджета города главными администраторами</t>
  </si>
  <si>
    <t>Р4. Оценка качества планирования бюджетных ассигнований</t>
  </si>
  <si>
    <t xml:space="preserve">P5. Исполнение прогноза поступления доходов бюджета города (за исключением безвозмездных поступлений) 
по итогам отчетного финансового года по главному администратору доходов бюджета города
</t>
  </si>
  <si>
    <t xml:space="preserve">P6. Объем невыясненных поступлений, зачисленных 
в бюджет города 
и не уточненных администратором доходов бюджета города 
и подведомственными ему учреждениями 
по состоянию на 31 декабря отчетного финансового года
</t>
  </si>
  <si>
    <t xml:space="preserve">Р7. Взаимодействие 
с Государственной информационной системой 
о государственных 
и муниципальных платежах (далее – ГИС ГМП)
</t>
  </si>
  <si>
    <t xml:space="preserve">P8. Доля произведенных расходов главного администратора за счет средств бюджета города 
(без учета межбюджетных трансфертов, имеющих целевое назначение)
</t>
  </si>
  <si>
    <t>Р9. Обеспечение достижения показателей результативности использования субсидий и (или) иных межбюджетных трансфертов, предоставленных бюджету города из вышестоящих бюджетов</t>
  </si>
  <si>
    <t>Р10. Доля неиспользованных главным администратором субсидий и (или) иных межбюджетных трансфертов, предоставленных бюджету города из вышестоящих бюджетов</t>
  </si>
  <si>
    <t xml:space="preserve">P11. Управление главным администратором 
и подведомственными 
ему учреждениями просроченной дебиторской задолженностью
</t>
  </si>
  <si>
    <t xml:space="preserve">P12. Наличие у главного администратора 
и подведомственных ему учреждений просроченной кредиторской задолженности
</t>
  </si>
  <si>
    <t>Р13. Соблюдение сроков представления главным администратором годовой бюджетной отчетности</t>
  </si>
  <si>
    <t xml:space="preserve">Р14. Наличие несоответствий бюджетной отчетности  главных администраторов требованиям к ее составлению 
и представлению
</t>
  </si>
  <si>
    <t xml:space="preserve">Р15. Проведение мониторинга качества финансового менеджмента в отношении подведомственных главным администраторам получателей бюджетных средств, администраторов доходов бюджета города, администраторов источников финансирования дефицита бюджета города (далее – администраторы средств бюджета города), наличие 
и публикация рейтинга результатов их деятельности 
в сети Интернет, и (или) наличие отчета о результатах проведенного мониторинга качества финансового менеджмента (далее – отчет) 
</t>
  </si>
  <si>
    <t xml:space="preserve">Р16. Доля контрольных мероприятий, проведенных органами внешнего 
и внутреннего муниципального финансового контроля в отчетном финансовом году, в ходе которых выявлены бюджетные нарушения
</t>
  </si>
  <si>
    <t xml:space="preserve">Р17. Доля устраненных главным администратором нарушений и (или) недостатков, выявленных 
при проведении внутреннего финансового аудита 
в отчетном финансовом году
</t>
  </si>
  <si>
    <t xml:space="preserve">Р18. Размещение в полном объеме подведомственными главному администратору учреждениями 
на официальном сайте в сети Интернет www.bus.gov.ru (далее – официальный сайт) информации, предусмотренной разделами I – VI, VIII приложения 
к Порядку предоставления информации муниципальным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№ 86н, по состоянию на 15 марта текущего года
</t>
  </si>
  <si>
    <t xml:space="preserve">Р19. Доля остатков средств субсидий на иные цели 
и субсидий на осуществление капитальных вложений 
в объекты капитального строительства муниципальной собственности или приобретение объектов недвижимого имущества в муниципальную собственность города (далее – субсидии на капитальные вложения), предоставляемых муниципальным бюджетным и автономным учреждениям, подведомственным главному администратору, к общему объему бюджетных ассигнований 
на предоставление субсидий на иные цели и субсидий 
на капитальные вложения
</t>
  </si>
  <si>
    <t>Р20. Оценка использования бюджетных средств подведомственными главному администратору учреждениями на выполнение муниципального задания</t>
  </si>
  <si>
    <t xml:space="preserve">Р21. Доля отклонений фактических значений показателей муниципальных  заданий на оказание услуг (выполнение работ) 
в отчетном финансовом году 
от плановых значений
</t>
  </si>
  <si>
    <t xml:space="preserve">Р22. Отсутствие фактов недостач и хищений материальных ценностей, допущенных в отчетном финансовом году </t>
  </si>
  <si>
    <t xml:space="preserve">Р23. Доля поставленных 
на учет главным администратором бюджетных обязательств на закупку товаров, работ и услуг 
для обеспечения муниципальных нужд 
в отчетном финансовом году 
к совокупному годовому объему закупок, утвержденному главным администратором 
на отчетный финансовый год
</t>
  </si>
  <si>
    <t>Итого баллов</t>
  </si>
  <si>
    <t>Количество оцениваемых показателей</t>
  </si>
  <si>
    <t xml:space="preserve">Средний балл </t>
  </si>
  <si>
    <t>Место</t>
  </si>
  <si>
    <t>Максимально возможное кол-во баллов</t>
  </si>
  <si>
    <t>Уровень качества</t>
  </si>
  <si>
    <t>Количество показателей с макс. значением</t>
  </si>
  <si>
    <t>Количество показателей с мин. значением</t>
  </si>
  <si>
    <t xml:space="preserve">Количество мероприятий, в ходе которых выявлены бюджетные нарушения органами внешнего и внутреннего муниципального финансового контроля в отчетном финансовом году в отношении главного администратора;
</t>
  </si>
  <si>
    <t>Количество контрольных мероприятий, проведенных органами внешнего и внутреннего муниципального финансового контроля  в отношении главного администратора в отчетном финансовом году</t>
  </si>
  <si>
    <t>25=(1+….+24)</t>
  </si>
  <si>
    <t>27=25/26</t>
  </si>
  <si>
    <t>30=26*5</t>
  </si>
  <si>
    <t>31=25/30</t>
  </si>
  <si>
    <t>Минусинский городской Совет Депутатов</t>
  </si>
  <si>
    <t>021</t>
  </si>
  <si>
    <t>Финансовое управление администрации города Минусинска</t>
  </si>
  <si>
    <t>не применяется</t>
  </si>
  <si>
    <t>009</t>
  </si>
  <si>
    <t>Контрольно-счетная палата города Минусинска</t>
  </si>
  <si>
    <t>010</t>
  </si>
  <si>
    <t xml:space="preserve">Количество главных администраторов, участвующих в оценке показателя </t>
  </si>
  <si>
    <t>Среднее значение оценки по каждому из показателей</t>
  </si>
  <si>
    <t>Администрация города Минусинска</t>
  </si>
  <si>
    <t>005</t>
  </si>
  <si>
    <t>Отдел спорта администрации города Минусинска</t>
  </si>
  <si>
    <t>015</t>
  </si>
  <si>
    <t>Отдел культуры администрации города Минусинска</t>
  </si>
  <si>
    <t>041</t>
  </si>
  <si>
    <t>Управление образования администрации города Минусинска</t>
  </si>
  <si>
    <t>045</t>
  </si>
  <si>
    <t>Кол-во главных администраторов, у которых оценка по показателю ниже 3 баллов</t>
  </si>
  <si>
    <t>Кол-во показателей, средняя оценка по которым по всем главным администраторам ниже 3 баллов</t>
  </si>
  <si>
    <t>Кол-во показателей, средняя оценка по которым по всем главным администраторам больше 3 баллов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</si>
</sst>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5" fontId="42" fillId="0" borderId="10" xfId="0" applyNumberFormat="1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65" fontId="42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165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djet\2024%20&#1075;&#1086;&#1076;\&#1086;&#1094;&#1077;&#1085;&#1082;&#1072;%20&#1082;&#1072;&#1095;&#1077;&#1089;&#1090;&#1074;&#1072;%20&#1092;&#1080;&#1085;.&#1084;&#1077;&#1085;&#1077;&#1078;&#1076;&#1084;&#1077;&#1085;&#1090;&#1072;\&#1056;&#1072;&#1089;&#1095;&#1077;&#1090;&#1085;&#1099;&#1077;%20&#1083;&#1080;&#1089;&#1090;&#1082;&#108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за 2023"/>
      <sheetName val="образ.2023"/>
      <sheetName val="Адм.2023"/>
      <sheetName val="культура 2023"/>
      <sheetName val="Спорт 2023"/>
      <sheetName val="Совет 2023"/>
      <sheetName val="ФУ 2023"/>
      <sheetName val="КСП 2023"/>
      <sheetName val="Р.3 (2022)"/>
      <sheetName val="Р.4 (2022)"/>
      <sheetName val="Р.3 (2023)"/>
      <sheetName val="Совет"/>
      <sheetName val="Адм."/>
      <sheetName val="ФУ"/>
      <sheetName val="ТО ЗБ "/>
      <sheetName val="КУМИ"/>
      <sheetName val="Спорт"/>
      <sheetName val="культура"/>
      <sheetName val="Образ"/>
      <sheetName val="УСЗН"/>
    </sheetNames>
    <sheetDataSet>
      <sheetData sheetId="1">
        <row r="9">
          <cell r="F9">
            <v>0</v>
          </cell>
        </row>
        <row r="12">
          <cell r="F12">
            <v>0</v>
          </cell>
        </row>
        <row r="15">
          <cell r="F15">
            <v>0</v>
          </cell>
        </row>
        <row r="21">
          <cell r="F21">
            <v>4</v>
          </cell>
        </row>
        <row r="27">
          <cell r="F27">
            <v>5</v>
          </cell>
        </row>
        <row r="32">
          <cell r="F32">
            <v>5</v>
          </cell>
        </row>
        <row r="36">
          <cell r="F36">
            <v>5</v>
          </cell>
        </row>
        <row r="42">
          <cell r="F42">
            <v>5</v>
          </cell>
        </row>
        <row r="49">
          <cell r="F49">
            <v>5</v>
          </cell>
        </row>
        <row r="51">
          <cell r="F51">
            <v>4</v>
          </cell>
        </row>
        <row r="59">
          <cell r="F59">
            <v>5</v>
          </cell>
        </row>
        <row r="64">
          <cell r="F64">
            <v>5</v>
          </cell>
        </row>
        <row r="68">
          <cell r="F68">
            <v>5</v>
          </cell>
        </row>
        <row r="71">
          <cell r="F71">
            <v>5</v>
          </cell>
        </row>
        <row r="75">
          <cell r="F75">
            <v>5</v>
          </cell>
        </row>
        <row r="78">
          <cell r="F78">
            <v>0</v>
          </cell>
        </row>
        <row r="85">
          <cell r="F85">
            <v>5</v>
          </cell>
        </row>
        <row r="96">
          <cell r="F96">
            <v>5</v>
          </cell>
        </row>
        <row r="106">
          <cell r="F106">
            <v>5</v>
          </cell>
        </row>
        <row r="113">
          <cell r="F113">
            <v>5</v>
          </cell>
        </row>
        <row r="123">
          <cell r="F123">
            <v>5</v>
          </cell>
        </row>
        <row r="126">
          <cell r="F126">
            <v>5</v>
          </cell>
        </row>
      </sheetData>
      <sheetData sheetId="2">
        <row r="9">
          <cell r="F9">
            <v>0</v>
          </cell>
        </row>
        <row r="12">
          <cell r="F12">
            <v>5</v>
          </cell>
        </row>
        <row r="15">
          <cell r="F15">
            <v>0</v>
          </cell>
        </row>
        <row r="21">
          <cell r="F21">
            <v>5</v>
          </cell>
        </row>
        <row r="27">
          <cell r="F27">
            <v>5</v>
          </cell>
        </row>
        <row r="32">
          <cell r="F32">
            <v>4</v>
          </cell>
        </row>
        <row r="36">
          <cell r="F36">
            <v>5</v>
          </cell>
        </row>
        <row r="42">
          <cell r="F42">
            <v>4</v>
          </cell>
        </row>
        <row r="49">
          <cell r="F49">
            <v>0</v>
          </cell>
        </row>
        <row r="51">
          <cell r="F51">
            <v>2</v>
          </cell>
        </row>
        <row r="59">
          <cell r="F59">
            <v>3</v>
          </cell>
        </row>
        <row r="64">
          <cell r="F64">
            <v>5</v>
          </cell>
        </row>
        <row r="68">
          <cell r="F68">
            <v>5</v>
          </cell>
        </row>
        <row r="71">
          <cell r="F71">
            <v>5</v>
          </cell>
        </row>
        <row r="74">
          <cell r="F74">
            <v>5</v>
          </cell>
        </row>
        <row r="77">
          <cell r="F77">
            <v>0</v>
          </cell>
        </row>
        <row r="93">
          <cell r="F93">
            <v>5</v>
          </cell>
        </row>
        <row r="95">
          <cell r="F95" t="str">
            <v>не применяется</v>
          </cell>
        </row>
        <row r="105">
          <cell r="F105">
            <v>5</v>
          </cell>
        </row>
        <row r="112">
          <cell r="F112">
            <v>5</v>
          </cell>
        </row>
        <row r="122">
          <cell r="F122">
            <v>5</v>
          </cell>
        </row>
        <row r="125">
          <cell r="F125">
            <v>5</v>
          </cell>
        </row>
      </sheetData>
      <sheetData sheetId="3">
        <row r="9">
          <cell r="F9">
            <v>0</v>
          </cell>
        </row>
        <row r="12">
          <cell r="F12">
            <v>0</v>
          </cell>
        </row>
        <row r="15">
          <cell r="F15">
            <v>0</v>
          </cell>
        </row>
        <row r="21">
          <cell r="F21">
            <v>4</v>
          </cell>
        </row>
        <row r="27">
          <cell r="F27" t="str">
            <v>не применяется</v>
          </cell>
        </row>
        <row r="36">
          <cell r="F36" t="str">
            <v>не применяется</v>
          </cell>
        </row>
        <row r="42">
          <cell r="F42">
            <v>5</v>
          </cell>
        </row>
        <row r="49">
          <cell r="F49">
            <v>5</v>
          </cell>
        </row>
        <row r="51">
          <cell r="F51">
            <v>3</v>
          </cell>
        </row>
        <row r="59">
          <cell r="F59">
            <v>5</v>
          </cell>
        </row>
        <row r="64">
          <cell r="F64">
            <v>5</v>
          </cell>
        </row>
        <row r="68">
          <cell r="F68">
            <v>5</v>
          </cell>
        </row>
        <row r="71">
          <cell r="F71">
            <v>5</v>
          </cell>
        </row>
        <row r="74">
          <cell r="F74" t="str">
            <v>не применяется</v>
          </cell>
        </row>
        <row r="92">
          <cell r="F92">
            <v>5</v>
          </cell>
        </row>
        <row r="94">
          <cell r="F94">
            <v>2</v>
          </cell>
        </row>
        <row r="104">
          <cell r="F104">
            <v>5</v>
          </cell>
        </row>
        <row r="111">
          <cell r="F111">
            <v>5</v>
          </cell>
        </row>
        <row r="121">
          <cell r="F121">
            <v>5</v>
          </cell>
        </row>
        <row r="125">
          <cell r="F125">
            <v>3</v>
          </cell>
        </row>
      </sheetData>
      <sheetData sheetId="4">
        <row r="9">
          <cell r="F9">
            <v>0</v>
          </cell>
        </row>
        <row r="12">
          <cell r="F12">
            <v>5</v>
          </cell>
        </row>
        <row r="15">
          <cell r="F15">
            <v>1</v>
          </cell>
        </row>
        <row r="21">
          <cell r="F21">
            <v>5</v>
          </cell>
        </row>
        <row r="27">
          <cell r="F27" t="str">
            <v>не применяется</v>
          </cell>
        </row>
        <row r="36">
          <cell r="F36" t="str">
            <v>не применяется</v>
          </cell>
        </row>
        <row r="42">
          <cell r="F42">
            <v>5</v>
          </cell>
        </row>
        <row r="49">
          <cell r="F49">
            <v>5</v>
          </cell>
        </row>
        <row r="52">
          <cell r="F52">
            <v>5</v>
          </cell>
        </row>
        <row r="60">
          <cell r="F60">
            <v>5</v>
          </cell>
        </row>
        <row r="65">
          <cell r="F65">
            <v>5</v>
          </cell>
        </row>
        <row r="69">
          <cell r="F69">
            <v>5</v>
          </cell>
        </row>
        <row r="73">
          <cell r="F73">
            <v>5</v>
          </cell>
        </row>
        <row r="76">
          <cell r="F76" t="str">
            <v>не применяется</v>
          </cell>
        </row>
        <row r="79">
          <cell r="F79">
            <v>0</v>
          </cell>
        </row>
        <row r="86">
          <cell r="F86">
            <v>5</v>
          </cell>
        </row>
        <row r="95">
          <cell r="F95">
            <v>5</v>
          </cell>
        </row>
        <row r="97">
          <cell r="F97">
            <v>4</v>
          </cell>
        </row>
        <row r="107">
          <cell r="F107">
            <v>5</v>
          </cell>
        </row>
        <row r="114">
          <cell r="F114">
            <v>5</v>
          </cell>
        </row>
        <row r="124">
          <cell r="F124">
            <v>5</v>
          </cell>
        </row>
        <row r="127">
          <cell r="F127">
            <v>5</v>
          </cell>
        </row>
      </sheetData>
      <sheetData sheetId="5">
        <row r="9">
          <cell r="F9">
            <v>5</v>
          </cell>
        </row>
        <row r="12">
          <cell r="F12">
            <v>5</v>
          </cell>
        </row>
        <row r="15">
          <cell r="F15">
            <v>5</v>
          </cell>
        </row>
        <row r="21">
          <cell r="F21" t="str">
            <v>не применяется</v>
          </cell>
        </row>
        <row r="27">
          <cell r="F27" t="str">
            <v>не применяется</v>
          </cell>
        </row>
        <row r="36">
          <cell r="F36" t="str">
            <v>не применяется</v>
          </cell>
        </row>
        <row r="42">
          <cell r="F42">
            <v>5</v>
          </cell>
        </row>
        <row r="49">
          <cell r="F49" t="str">
            <v>не применяется</v>
          </cell>
        </row>
        <row r="52">
          <cell r="F52" t="str">
            <v>не применяется</v>
          </cell>
        </row>
        <row r="60">
          <cell r="F60">
            <v>5</v>
          </cell>
        </row>
        <row r="65">
          <cell r="F65">
            <v>5</v>
          </cell>
        </row>
        <row r="69">
          <cell r="F69">
            <v>5</v>
          </cell>
        </row>
        <row r="73">
          <cell r="F73">
            <v>5</v>
          </cell>
        </row>
        <row r="76">
          <cell r="F76" t="str">
            <v>не применяется</v>
          </cell>
        </row>
        <row r="86">
          <cell r="F86">
            <v>5</v>
          </cell>
        </row>
        <row r="95">
          <cell r="F95" t="str">
            <v>не применяется</v>
          </cell>
        </row>
        <row r="97">
          <cell r="F97" t="str">
            <v>не применяется</v>
          </cell>
        </row>
        <row r="107">
          <cell r="F107" t="str">
            <v>не применяется</v>
          </cell>
        </row>
        <row r="114">
          <cell r="F114" t="str">
            <v>не применяется</v>
          </cell>
        </row>
        <row r="125">
          <cell r="F125">
            <v>5</v>
          </cell>
        </row>
        <row r="128">
          <cell r="F128">
            <v>5</v>
          </cell>
        </row>
      </sheetData>
      <sheetData sheetId="6">
        <row r="9">
          <cell r="F9">
            <v>5</v>
          </cell>
        </row>
        <row r="12">
          <cell r="F12">
            <v>5</v>
          </cell>
        </row>
        <row r="15">
          <cell r="F15">
            <v>5</v>
          </cell>
        </row>
        <row r="21">
          <cell r="F21" t="str">
            <v>не применяется</v>
          </cell>
          <cell r="G21" t="str">
            <v>не применяется</v>
          </cell>
        </row>
        <row r="42">
          <cell r="F42">
            <v>5</v>
          </cell>
        </row>
        <row r="49">
          <cell r="F49" t="str">
            <v>не применяется</v>
          </cell>
        </row>
        <row r="51">
          <cell r="F51">
            <v>5</v>
          </cell>
        </row>
        <row r="59">
          <cell r="F59">
            <v>5</v>
          </cell>
        </row>
        <row r="64">
          <cell r="F64">
            <v>5</v>
          </cell>
        </row>
        <row r="68">
          <cell r="F68">
            <v>5</v>
          </cell>
        </row>
        <row r="71">
          <cell r="F71">
            <v>5</v>
          </cell>
        </row>
        <row r="74">
          <cell r="F74" t="str">
            <v>не применяется</v>
          </cell>
        </row>
        <row r="84">
          <cell r="F84">
            <v>5</v>
          </cell>
        </row>
        <row r="93">
          <cell r="F93" t="str">
            <v>не применяется</v>
          </cell>
        </row>
        <row r="95">
          <cell r="F95" t="str">
            <v>не применяется</v>
          </cell>
        </row>
        <row r="105">
          <cell r="F105" t="str">
            <v>не применяется</v>
          </cell>
        </row>
        <row r="112">
          <cell r="F112" t="str">
            <v>не применяется</v>
          </cell>
        </row>
        <row r="122">
          <cell r="F122">
            <v>5</v>
          </cell>
        </row>
        <row r="125">
          <cell r="F125">
            <v>5</v>
          </cell>
        </row>
      </sheetData>
      <sheetData sheetId="7">
        <row r="9">
          <cell r="F9">
            <v>5</v>
          </cell>
        </row>
        <row r="12">
          <cell r="F12">
            <v>5</v>
          </cell>
        </row>
        <row r="15">
          <cell r="F15">
            <v>5</v>
          </cell>
        </row>
        <row r="21">
          <cell r="F21" t="str">
            <v>не применяется</v>
          </cell>
        </row>
        <row r="27">
          <cell r="F27" t="str">
            <v>не применяется</v>
          </cell>
        </row>
        <row r="36">
          <cell r="F36" t="str">
            <v>не применяется</v>
          </cell>
        </row>
        <row r="42">
          <cell r="F42">
            <v>5</v>
          </cell>
        </row>
        <row r="49">
          <cell r="F49" t="str">
            <v>не применяется</v>
          </cell>
        </row>
        <row r="51">
          <cell r="F51" t="str">
            <v>не применяется</v>
          </cell>
        </row>
        <row r="59">
          <cell r="F59">
            <v>5</v>
          </cell>
        </row>
        <row r="64">
          <cell r="F64">
            <v>5</v>
          </cell>
        </row>
        <row r="68">
          <cell r="F68">
            <v>5</v>
          </cell>
        </row>
        <row r="71">
          <cell r="F71">
            <v>5</v>
          </cell>
        </row>
        <row r="74">
          <cell r="F74" t="str">
            <v>не применяется</v>
          </cell>
        </row>
        <row r="77">
          <cell r="F77" t="str">
            <v>не применяется</v>
          </cell>
        </row>
        <row r="84">
          <cell r="F84">
            <v>5</v>
          </cell>
        </row>
        <row r="93">
          <cell r="F93" t="str">
            <v>не применяется</v>
          </cell>
        </row>
        <row r="95">
          <cell r="F95" t="str">
            <v>не применяется</v>
          </cell>
        </row>
        <row r="105">
          <cell r="F105" t="str">
            <v>не применяется</v>
          </cell>
        </row>
        <row r="112">
          <cell r="F112" t="str">
            <v>не применяется</v>
          </cell>
        </row>
        <row r="122">
          <cell r="F122">
            <v>5</v>
          </cell>
        </row>
        <row r="125">
          <cell r="F1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3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9" sqref="AE19"/>
    </sheetView>
  </sheetViews>
  <sheetFormatPr defaultColWidth="9.140625" defaultRowHeight="15"/>
  <cols>
    <col min="1" max="1" width="40.00390625" style="1" customWidth="1"/>
    <col min="2" max="11" width="20.8515625" style="38" customWidth="1"/>
    <col min="12" max="22" width="20.8515625" style="3" customWidth="1"/>
    <col min="23" max="23" width="17.140625" style="3" customWidth="1"/>
    <col min="24" max="24" width="18.57421875" style="3" customWidth="1"/>
    <col min="25" max="25" width="11.140625" style="1" customWidth="1"/>
    <col min="26" max="26" width="13.140625" style="1" customWidth="1"/>
    <col min="27" max="27" width="9.57421875" style="1" customWidth="1"/>
    <col min="28" max="28" width="9.140625" style="1" customWidth="1"/>
    <col min="29" max="29" width="7.8515625" style="1" customWidth="1"/>
    <col min="30" max="30" width="9.140625" style="1" customWidth="1"/>
    <col min="31" max="31" width="9.421875" style="1" customWidth="1"/>
    <col min="32" max="32" width="12.57421875" style="1" customWidth="1"/>
    <col min="33" max="33" width="12.00390625" style="1" customWidth="1"/>
    <col min="34" max="34" width="10.8515625" style="1" hidden="1" customWidth="1"/>
    <col min="35" max="35" width="0" style="1" hidden="1" customWidth="1"/>
    <col min="36" max="16384" width="9.140625" style="1" customWidth="1"/>
  </cols>
  <sheetData>
    <row r="3" spans="2:16" ht="18.7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6" spans="1:35" ht="261.7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1</v>
      </c>
      <c r="AD6" s="6" t="s">
        <v>29</v>
      </c>
      <c r="AE6" s="6" t="s">
        <v>30</v>
      </c>
      <c r="AF6" s="7" t="s">
        <v>31</v>
      </c>
      <c r="AG6" s="7" t="s">
        <v>32</v>
      </c>
      <c r="AH6" s="8" t="s">
        <v>33</v>
      </c>
      <c r="AI6" s="9" t="s">
        <v>34</v>
      </c>
    </row>
    <row r="7" spans="1:35" s="11" customFormat="1" ht="3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 t="s">
        <v>35</v>
      </c>
      <c r="Z7" s="6">
        <v>26</v>
      </c>
      <c r="AA7" s="6" t="s">
        <v>36</v>
      </c>
      <c r="AB7" s="6">
        <v>28</v>
      </c>
      <c r="AC7" s="6">
        <v>29</v>
      </c>
      <c r="AD7" s="6" t="s">
        <v>37</v>
      </c>
      <c r="AE7" s="6" t="s">
        <v>38</v>
      </c>
      <c r="AF7" s="6">
        <v>32</v>
      </c>
      <c r="AG7" s="6">
        <v>33</v>
      </c>
      <c r="AH7" s="10"/>
      <c r="AI7" s="10"/>
    </row>
    <row r="8" spans="1:35" ht="15">
      <c r="A8" s="12" t="s">
        <v>39</v>
      </c>
      <c r="B8" s="13">
        <f>'[1]Совет 2023'!F9</f>
        <v>5</v>
      </c>
      <c r="C8" s="13">
        <f>'[1]Совет 2023'!F12</f>
        <v>5</v>
      </c>
      <c r="D8" s="13">
        <f>'[1]Совет 2023'!F15</f>
        <v>5</v>
      </c>
      <c r="E8" s="13" t="str">
        <f>'[1]Совет 2023'!F21</f>
        <v>не применяется</v>
      </c>
      <c r="F8" s="13" t="str">
        <f>'[1]Совет 2023'!F27</f>
        <v>не применяется</v>
      </c>
      <c r="G8" s="13">
        <v>5</v>
      </c>
      <c r="H8" s="13" t="str">
        <f>'[1]Совет 2023'!F36</f>
        <v>не применяется</v>
      </c>
      <c r="I8" s="13">
        <f>'[1]Совет 2023'!F42</f>
        <v>5</v>
      </c>
      <c r="J8" s="13" t="str">
        <f>'[1]Совет 2023'!F49</f>
        <v>не применяется</v>
      </c>
      <c r="K8" s="13" t="str">
        <f>'[1]Совет 2023'!F52</f>
        <v>не применяется</v>
      </c>
      <c r="L8" s="13">
        <f>'[1]Совет 2023'!F60</f>
        <v>5</v>
      </c>
      <c r="M8" s="13">
        <f>'[1]Совет 2023'!F65</f>
        <v>5</v>
      </c>
      <c r="N8" s="13">
        <f>'[1]Совет 2023'!F69</f>
        <v>5</v>
      </c>
      <c r="O8" s="13">
        <f>'[1]Совет 2023'!F73</f>
        <v>5</v>
      </c>
      <c r="P8" s="13" t="str">
        <f>'[1]Совет 2023'!F76</f>
        <v>не применяется</v>
      </c>
      <c r="Q8" s="13">
        <v>5</v>
      </c>
      <c r="R8" s="13">
        <f>'[1]Совет 2023'!F86</f>
        <v>5</v>
      </c>
      <c r="S8" s="13" t="str">
        <f>'[1]Совет 2023'!F95</f>
        <v>не применяется</v>
      </c>
      <c r="T8" s="13" t="str">
        <f>'[1]Совет 2023'!F97</f>
        <v>не применяется</v>
      </c>
      <c r="U8" s="13" t="str">
        <f>'[1]Совет 2023'!F107</f>
        <v>не применяется</v>
      </c>
      <c r="V8" s="13" t="str">
        <f>'[1]Совет 2023'!F114</f>
        <v>не применяется</v>
      </c>
      <c r="W8" s="13">
        <f>'[1]Совет 2023'!F125</f>
        <v>5</v>
      </c>
      <c r="X8" s="13">
        <f>'[1]Совет 2023'!F128</f>
        <v>5</v>
      </c>
      <c r="Y8" s="14">
        <f>SUM(B8:X8)</f>
        <v>65</v>
      </c>
      <c r="Z8" s="15">
        <v>13</v>
      </c>
      <c r="AA8" s="16">
        <f>Y8/Z8</f>
        <v>5</v>
      </c>
      <c r="AB8" s="15">
        <v>1</v>
      </c>
      <c r="AC8" s="17" t="s">
        <v>40</v>
      </c>
      <c r="AD8" s="14">
        <f>Z8*5</f>
        <v>65</v>
      </c>
      <c r="AE8" s="18">
        <f>Y8/AD8</f>
        <v>1</v>
      </c>
      <c r="AF8" s="19">
        <v>13</v>
      </c>
      <c r="AG8" s="19">
        <v>0</v>
      </c>
      <c r="AH8" s="14">
        <v>0</v>
      </c>
      <c r="AI8" s="14">
        <v>1</v>
      </c>
    </row>
    <row r="9" spans="1:35" ht="30">
      <c r="A9" s="20" t="s">
        <v>41</v>
      </c>
      <c r="B9" s="13">
        <f>'[1]ФУ 2023'!F9</f>
        <v>5</v>
      </c>
      <c r="C9" s="13">
        <f>'[1]ФУ 2023'!F12</f>
        <v>5</v>
      </c>
      <c r="D9" s="13">
        <f>'[1]ФУ 2023'!F15</f>
        <v>5</v>
      </c>
      <c r="E9" s="13" t="str">
        <f>'[1]ФУ 2023'!F21</f>
        <v>не применяется</v>
      </c>
      <c r="F9" s="13" t="str">
        <f>'[1]ФУ 2023'!G21</f>
        <v>не применяется</v>
      </c>
      <c r="G9" s="13">
        <v>5</v>
      </c>
      <c r="H9" s="13" t="s">
        <v>42</v>
      </c>
      <c r="I9" s="13">
        <f>'[1]ФУ 2023'!F42</f>
        <v>5</v>
      </c>
      <c r="J9" s="13" t="str">
        <f>'[1]ФУ 2023'!F49</f>
        <v>не применяется</v>
      </c>
      <c r="K9" s="13">
        <f>'[1]ФУ 2023'!F51</f>
        <v>5</v>
      </c>
      <c r="L9" s="13">
        <f>'[1]ФУ 2023'!F59</f>
        <v>5</v>
      </c>
      <c r="M9" s="13">
        <f>'[1]ФУ 2023'!F64</f>
        <v>5</v>
      </c>
      <c r="N9" s="13">
        <f>'[1]ФУ 2023'!F68</f>
        <v>5</v>
      </c>
      <c r="O9" s="13">
        <f>'[1]ФУ 2023'!F71</f>
        <v>5</v>
      </c>
      <c r="P9" s="13" t="str">
        <f>'[1]ФУ 2023'!F74</f>
        <v>не применяется</v>
      </c>
      <c r="Q9" s="13">
        <v>0</v>
      </c>
      <c r="R9" s="13">
        <f>'[1]ФУ 2023'!F84</f>
        <v>5</v>
      </c>
      <c r="S9" s="13" t="str">
        <f>'[1]ФУ 2023'!F93</f>
        <v>не применяется</v>
      </c>
      <c r="T9" s="13" t="str">
        <f>'[1]ФУ 2023'!F95</f>
        <v>не применяется</v>
      </c>
      <c r="U9" s="13" t="str">
        <f>'[1]ФУ 2023'!F105</f>
        <v>не применяется</v>
      </c>
      <c r="V9" s="13" t="str">
        <f>'[1]ФУ 2023'!F112</f>
        <v>не применяется</v>
      </c>
      <c r="W9" s="13">
        <f>'[1]ФУ 2023'!F122</f>
        <v>5</v>
      </c>
      <c r="X9" s="13">
        <f>'[1]ФУ 2023'!F125</f>
        <v>5</v>
      </c>
      <c r="Y9" s="14">
        <f>SUM(B9:X9)</f>
        <v>65</v>
      </c>
      <c r="Z9" s="15">
        <v>14</v>
      </c>
      <c r="AA9" s="21">
        <f>Y9/Z9</f>
        <v>4.642857142857143</v>
      </c>
      <c r="AB9" s="15">
        <v>2</v>
      </c>
      <c r="AC9" s="17" t="s">
        <v>43</v>
      </c>
      <c r="AD9" s="14">
        <f>Z9*5</f>
        <v>70</v>
      </c>
      <c r="AE9" s="18">
        <f>Y9/AD9</f>
        <v>0.9285714285714286</v>
      </c>
      <c r="AF9" s="19">
        <v>13</v>
      </c>
      <c r="AG9" s="19">
        <v>1</v>
      </c>
      <c r="AH9" s="14">
        <v>0</v>
      </c>
      <c r="AI9" s="14">
        <v>1</v>
      </c>
    </row>
    <row r="10" spans="1:35" ht="30">
      <c r="A10" s="20" t="s">
        <v>44</v>
      </c>
      <c r="B10" s="13">
        <f>'[1]КСП 2023'!F9</f>
        <v>5</v>
      </c>
      <c r="C10" s="13">
        <f>'[1]КСП 2023'!F12</f>
        <v>5</v>
      </c>
      <c r="D10" s="13">
        <f>'[1]КСП 2023'!F15</f>
        <v>5</v>
      </c>
      <c r="E10" s="13" t="str">
        <f>'[1]КСП 2023'!F21</f>
        <v>не применяется</v>
      </c>
      <c r="F10" s="13" t="str">
        <f>'[1]КСП 2023'!F27</f>
        <v>не применяется</v>
      </c>
      <c r="G10" s="13">
        <v>5</v>
      </c>
      <c r="H10" s="13" t="str">
        <f>'[1]КСП 2023'!F36</f>
        <v>не применяется</v>
      </c>
      <c r="I10" s="13">
        <f>'[1]КСП 2023'!F42</f>
        <v>5</v>
      </c>
      <c r="J10" s="13" t="str">
        <f>'[1]КСП 2023'!F49</f>
        <v>не применяется</v>
      </c>
      <c r="K10" s="13" t="str">
        <f>'[1]КСП 2023'!F51</f>
        <v>не применяется</v>
      </c>
      <c r="L10" s="13">
        <f>'[1]КСП 2023'!F59</f>
        <v>5</v>
      </c>
      <c r="M10" s="13">
        <f>'[1]КСП 2023'!F64</f>
        <v>5</v>
      </c>
      <c r="N10" s="13">
        <f>'[1]КСП 2023'!F68</f>
        <v>5</v>
      </c>
      <c r="O10" s="13">
        <f>'[1]КСП 2023'!F71</f>
        <v>5</v>
      </c>
      <c r="P10" s="13" t="str">
        <f>'[1]КСП 2023'!F74</f>
        <v>не применяется</v>
      </c>
      <c r="Q10" s="13" t="str">
        <f>'[1]КСП 2023'!F77</f>
        <v>не применяется</v>
      </c>
      <c r="R10" s="13">
        <f>'[1]КСП 2023'!F84</f>
        <v>5</v>
      </c>
      <c r="S10" s="13" t="str">
        <f>'[1]КСП 2023'!F93</f>
        <v>не применяется</v>
      </c>
      <c r="T10" s="13" t="str">
        <f>'[1]КСП 2023'!F95</f>
        <v>не применяется</v>
      </c>
      <c r="U10" s="13" t="str">
        <f>'[1]КСП 2023'!F105</f>
        <v>не применяется</v>
      </c>
      <c r="V10" s="13" t="str">
        <f>'[1]КСП 2023'!F112</f>
        <v>не применяется</v>
      </c>
      <c r="W10" s="13">
        <f>'[1]КСП 2023'!F122</f>
        <v>5</v>
      </c>
      <c r="X10" s="13">
        <f>'[1]КСП 2023'!F125</f>
        <v>5</v>
      </c>
      <c r="Y10" s="14">
        <f>SUM(B10:X10)</f>
        <v>60</v>
      </c>
      <c r="Z10" s="15">
        <v>12</v>
      </c>
      <c r="AA10" s="16">
        <f>Y10/Z10</f>
        <v>5</v>
      </c>
      <c r="AB10" s="15">
        <v>1</v>
      </c>
      <c r="AC10" s="17" t="s">
        <v>45</v>
      </c>
      <c r="AD10" s="14">
        <f>Z10*5</f>
        <v>60</v>
      </c>
      <c r="AE10" s="18">
        <f>Y10/AD10</f>
        <v>1</v>
      </c>
      <c r="AF10" s="19">
        <v>12</v>
      </c>
      <c r="AG10" s="19">
        <v>0</v>
      </c>
      <c r="AH10" s="14"/>
      <c r="AI10" s="14"/>
    </row>
    <row r="11" spans="1:35" ht="30.75" customHeight="1">
      <c r="A11" s="22" t="s">
        <v>46</v>
      </c>
      <c r="B11" s="23">
        <v>3</v>
      </c>
      <c r="C11" s="23">
        <v>3</v>
      </c>
      <c r="D11" s="23">
        <v>3</v>
      </c>
      <c r="E11" s="23">
        <v>0</v>
      </c>
      <c r="F11" s="23">
        <v>0</v>
      </c>
      <c r="G11" s="23">
        <v>3</v>
      </c>
      <c r="H11" s="23">
        <v>0</v>
      </c>
      <c r="I11" s="23">
        <v>3</v>
      </c>
      <c r="J11" s="23">
        <v>0</v>
      </c>
      <c r="K11" s="23">
        <v>1</v>
      </c>
      <c r="L11" s="23">
        <v>3</v>
      </c>
      <c r="M11" s="23">
        <v>3</v>
      </c>
      <c r="N11" s="23">
        <v>3</v>
      </c>
      <c r="O11" s="23">
        <v>3</v>
      </c>
      <c r="P11" s="23">
        <v>0</v>
      </c>
      <c r="Q11" s="23">
        <v>2</v>
      </c>
      <c r="R11" s="23">
        <v>3</v>
      </c>
      <c r="S11" s="23">
        <v>0</v>
      </c>
      <c r="T11" s="23">
        <v>0</v>
      </c>
      <c r="U11" s="23">
        <v>0</v>
      </c>
      <c r="V11" s="23">
        <v>0</v>
      </c>
      <c r="W11" s="23">
        <v>3</v>
      </c>
      <c r="X11" s="23">
        <v>3</v>
      </c>
      <c r="Y11" s="24"/>
      <c r="Z11" s="25"/>
      <c r="AA11" s="26"/>
      <c r="AB11" s="25"/>
      <c r="AC11" s="27"/>
      <c r="AD11" s="24"/>
      <c r="AE11" s="28"/>
      <c r="AF11" s="28"/>
      <c r="AG11" s="28"/>
      <c r="AH11" s="14"/>
      <c r="AI11" s="14"/>
    </row>
    <row r="12" spans="1:35" s="31" customFormat="1" ht="30">
      <c r="A12" s="22" t="s">
        <v>47</v>
      </c>
      <c r="B12" s="29">
        <f>(B8+B9+B10)/B11</f>
        <v>5</v>
      </c>
      <c r="C12" s="29">
        <f>(C8+C9+C10)/C11</f>
        <v>5</v>
      </c>
      <c r="D12" s="29">
        <f>(D8+D9+D10)/D11</f>
        <v>5</v>
      </c>
      <c r="E12" s="29"/>
      <c r="F12" s="29"/>
      <c r="G12" s="29">
        <f>(G8+G9+G10)/G11</f>
        <v>5</v>
      </c>
      <c r="H12" s="29"/>
      <c r="I12" s="29">
        <f>(I8+I9+I10)/I11</f>
        <v>5</v>
      </c>
      <c r="J12" s="29"/>
      <c r="K12" s="29">
        <f>K9/K11</f>
        <v>5</v>
      </c>
      <c r="L12" s="29">
        <f>(L8+L9+L10)/L11</f>
        <v>5</v>
      </c>
      <c r="M12" s="29">
        <f>(M8+M9+M10)/M11</f>
        <v>5</v>
      </c>
      <c r="N12" s="29">
        <f>(N8+N9+N10)/N11</f>
        <v>5</v>
      </c>
      <c r="O12" s="29">
        <f>(O8+O9+O10)/O11</f>
        <v>5</v>
      </c>
      <c r="P12" s="29"/>
      <c r="Q12" s="29">
        <f>(Q8+Q9)/2</f>
        <v>2.5</v>
      </c>
      <c r="R12" s="29">
        <f>(R8+R9+R10)/R11</f>
        <v>5</v>
      </c>
      <c r="S12" s="29"/>
      <c r="T12" s="29"/>
      <c r="U12" s="29"/>
      <c r="V12" s="29"/>
      <c r="W12" s="29">
        <f>(W8+W9+W10)/W11</f>
        <v>5</v>
      </c>
      <c r="X12" s="29">
        <f>(X8+X9+X10)/X11</f>
        <v>5</v>
      </c>
      <c r="Y12" s="30">
        <f>(Y8+Y9+Y10)/3</f>
        <v>63.333333333333336</v>
      </c>
      <c r="Z12" s="30"/>
      <c r="AA12" s="26">
        <f>(AA8+AA9+AA10)/3</f>
        <v>4.8809523809523805</v>
      </c>
      <c r="AB12" s="30"/>
      <c r="AC12" s="30"/>
      <c r="AD12" s="28"/>
      <c r="AE12" s="28">
        <f>(AE8+AE9+AE10)/3</f>
        <v>0.9761904761904763</v>
      </c>
      <c r="AF12" s="28"/>
      <c r="AG12" s="28"/>
      <c r="AH12" s="24"/>
      <c r="AI12" s="24"/>
    </row>
    <row r="13" spans="1:35" ht="15">
      <c r="A13" s="1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5"/>
      <c r="AA13" s="14"/>
      <c r="AB13" s="15"/>
      <c r="AC13" s="33"/>
      <c r="AD13" s="14"/>
      <c r="AE13" s="14"/>
      <c r="AF13" s="14"/>
      <c r="AG13" s="14"/>
      <c r="AH13" s="14"/>
      <c r="AI13" s="14"/>
    </row>
    <row r="14" spans="1:35" ht="15">
      <c r="A14" s="12" t="s">
        <v>48</v>
      </c>
      <c r="B14" s="13">
        <f>'[1]Адм.2023'!F9</f>
        <v>0</v>
      </c>
      <c r="C14" s="13">
        <f>'[1]Адм.2023'!F12</f>
        <v>5</v>
      </c>
      <c r="D14" s="13">
        <f>'[1]Адм.2023'!F15</f>
        <v>0</v>
      </c>
      <c r="E14" s="13">
        <f>'[1]Адм.2023'!F21</f>
        <v>5</v>
      </c>
      <c r="F14" s="13">
        <f>'[1]Адм.2023'!F27</f>
        <v>5</v>
      </c>
      <c r="G14" s="13">
        <f>'[1]Адм.2023'!F32</f>
        <v>4</v>
      </c>
      <c r="H14" s="13">
        <f>'[1]Адм.2023'!F36</f>
        <v>5</v>
      </c>
      <c r="I14" s="13">
        <f>'[1]Адм.2023'!F42</f>
        <v>4</v>
      </c>
      <c r="J14" s="13">
        <f>'[1]Адм.2023'!F49</f>
        <v>0</v>
      </c>
      <c r="K14" s="13">
        <f>'[1]Адм.2023'!F51</f>
        <v>2</v>
      </c>
      <c r="L14" s="13">
        <f>'[1]Адм.2023'!F59</f>
        <v>3</v>
      </c>
      <c r="M14" s="13">
        <f>'[1]Адм.2023'!F64</f>
        <v>5</v>
      </c>
      <c r="N14" s="13">
        <f>'[1]Адм.2023'!F68</f>
        <v>5</v>
      </c>
      <c r="O14" s="13">
        <f>'[1]Адм.2023'!F71</f>
        <v>5</v>
      </c>
      <c r="P14" s="13">
        <f>'[1]Адм.2023'!F74</f>
        <v>5</v>
      </c>
      <c r="Q14" s="34">
        <f>'[1]Адм.2023'!F77</f>
        <v>0</v>
      </c>
      <c r="R14" s="34">
        <v>5</v>
      </c>
      <c r="S14" s="13">
        <f>'[1]Адм.2023'!F93</f>
        <v>5</v>
      </c>
      <c r="T14" s="13" t="str">
        <f>'[1]Адм.2023'!F95</f>
        <v>не применяется</v>
      </c>
      <c r="U14" s="13">
        <f>'[1]Адм.2023'!F105</f>
        <v>5</v>
      </c>
      <c r="V14" s="13">
        <f>'[1]Адм.2023'!F112</f>
        <v>5</v>
      </c>
      <c r="W14" s="13">
        <f>'[1]Адм.2023'!F122</f>
        <v>5</v>
      </c>
      <c r="X14" s="13">
        <f>'[1]Адм.2023'!F125</f>
        <v>5</v>
      </c>
      <c r="Y14" s="14">
        <f>SUM(B14:X14)</f>
        <v>83</v>
      </c>
      <c r="Z14" s="15">
        <v>22</v>
      </c>
      <c r="AA14" s="21">
        <f>Y14/Z14</f>
        <v>3.772727272727273</v>
      </c>
      <c r="AB14" s="15">
        <v>3</v>
      </c>
      <c r="AC14" s="17" t="s">
        <v>49</v>
      </c>
      <c r="AD14" s="14">
        <f>Z14*5</f>
        <v>110</v>
      </c>
      <c r="AE14" s="18">
        <f>Y14/AD14</f>
        <v>0.7545454545454545</v>
      </c>
      <c r="AF14" s="19">
        <v>14</v>
      </c>
      <c r="AG14" s="19">
        <v>4</v>
      </c>
      <c r="AH14" s="14">
        <v>1</v>
      </c>
      <c r="AI14" s="14">
        <v>2</v>
      </c>
    </row>
    <row r="15" spans="1:35" ht="30">
      <c r="A15" s="20" t="s">
        <v>50</v>
      </c>
      <c r="B15" s="13">
        <f>'[1]Спорт 2023'!F9</f>
        <v>0</v>
      </c>
      <c r="C15" s="13">
        <f>'[1]Спорт 2023'!F12</f>
        <v>5</v>
      </c>
      <c r="D15" s="13">
        <f>'[1]Спорт 2023'!F15</f>
        <v>1</v>
      </c>
      <c r="E15" s="13">
        <f>'[1]Спорт 2023'!F21</f>
        <v>5</v>
      </c>
      <c r="F15" s="13" t="str">
        <f>'[1]Спорт 2023'!F27</f>
        <v>не применяется</v>
      </c>
      <c r="G15" s="13">
        <v>5</v>
      </c>
      <c r="H15" s="13" t="str">
        <f>'[1]Спорт 2023'!F36</f>
        <v>не применяется</v>
      </c>
      <c r="I15" s="13">
        <f>'[1]Спорт 2023'!F42</f>
        <v>5</v>
      </c>
      <c r="J15" s="13">
        <f>'[1]Спорт 2023'!F49</f>
        <v>5</v>
      </c>
      <c r="K15" s="13">
        <f>'[1]Спорт 2023'!F52</f>
        <v>5</v>
      </c>
      <c r="L15" s="13">
        <f>'[1]Спорт 2023'!F60</f>
        <v>5</v>
      </c>
      <c r="M15" s="13">
        <f>'[1]Спорт 2023'!F65</f>
        <v>5</v>
      </c>
      <c r="N15" s="13">
        <f>'[1]Спорт 2023'!F69</f>
        <v>5</v>
      </c>
      <c r="O15" s="13">
        <f>'[1]Спорт 2023'!F73</f>
        <v>5</v>
      </c>
      <c r="P15" s="13" t="str">
        <f>'[1]Спорт 2023'!F76</f>
        <v>не применяется</v>
      </c>
      <c r="Q15" s="13">
        <f>'[1]Спорт 2023'!F79</f>
        <v>0</v>
      </c>
      <c r="R15" s="13">
        <f>'[1]Спорт 2023'!F86</f>
        <v>5</v>
      </c>
      <c r="S15" s="13">
        <f>'[1]Спорт 2023'!F95</f>
        <v>5</v>
      </c>
      <c r="T15" s="13">
        <f>'[1]Спорт 2023'!F97</f>
        <v>4</v>
      </c>
      <c r="U15" s="13">
        <f>'[1]Спорт 2023'!F107</f>
        <v>5</v>
      </c>
      <c r="V15" s="13">
        <f>'[1]Спорт 2023'!F114</f>
        <v>5</v>
      </c>
      <c r="W15" s="13">
        <f>'[1]Спорт 2023'!F124</f>
        <v>5</v>
      </c>
      <c r="X15" s="13">
        <f>'[1]Спорт 2023'!F127</f>
        <v>5</v>
      </c>
      <c r="Y15" s="14">
        <f>SUM(B15:X15)</f>
        <v>85</v>
      </c>
      <c r="Z15" s="15">
        <v>20</v>
      </c>
      <c r="AA15" s="21">
        <f>Y15/Z15</f>
        <v>4.25</v>
      </c>
      <c r="AB15" s="15">
        <v>1</v>
      </c>
      <c r="AC15" s="17" t="s">
        <v>51</v>
      </c>
      <c r="AD15" s="14">
        <f>Z15*5</f>
        <v>100</v>
      </c>
      <c r="AE15" s="18">
        <f>Y15/AD15</f>
        <v>0.85</v>
      </c>
      <c r="AF15" s="19">
        <v>16</v>
      </c>
      <c r="AG15" s="19">
        <v>2</v>
      </c>
      <c r="AH15" s="14">
        <v>2</v>
      </c>
      <c r="AI15" s="14">
        <v>3</v>
      </c>
    </row>
    <row r="16" spans="1:35" ht="30">
      <c r="A16" s="20" t="s">
        <v>52</v>
      </c>
      <c r="B16" s="13">
        <f>'[1]культура 2023'!F9</f>
        <v>0</v>
      </c>
      <c r="C16" s="13">
        <f>'[1]культура 2023'!F12</f>
        <v>0</v>
      </c>
      <c r="D16" s="13">
        <f>'[1]культура 2023'!F15</f>
        <v>0</v>
      </c>
      <c r="E16" s="13">
        <f>'[1]культура 2023'!F21</f>
        <v>4</v>
      </c>
      <c r="F16" s="13" t="str">
        <f>'[1]культура 2023'!F27</f>
        <v>не применяется</v>
      </c>
      <c r="G16" s="13">
        <v>5</v>
      </c>
      <c r="H16" s="13" t="str">
        <f>'[1]культура 2023'!F36</f>
        <v>не применяется</v>
      </c>
      <c r="I16" s="13">
        <f>'[1]культура 2023'!F42</f>
        <v>5</v>
      </c>
      <c r="J16" s="13">
        <f>'[1]культура 2023'!F49</f>
        <v>5</v>
      </c>
      <c r="K16" s="13">
        <f>'[1]культура 2023'!F51</f>
        <v>3</v>
      </c>
      <c r="L16" s="13">
        <f>'[1]культура 2023'!F59</f>
        <v>5</v>
      </c>
      <c r="M16" s="13">
        <f>'[1]культура 2023'!F64</f>
        <v>5</v>
      </c>
      <c r="N16" s="13">
        <f>'[1]культура 2023'!F68</f>
        <v>5</v>
      </c>
      <c r="O16" s="13">
        <f>'[1]культура 2023'!F71</f>
        <v>5</v>
      </c>
      <c r="P16" s="13" t="str">
        <f>'[1]культура 2023'!F74</f>
        <v>не применяется</v>
      </c>
      <c r="Q16" s="13">
        <v>0</v>
      </c>
      <c r="R16" s="13">
        <v>5</v>
      </c>
      <c r="S16" s="13">
        <f>'[1]культура 2023'!F92</f>
        <v>5</v>
      </c>
      <c r="T16" s="13">
        <f>'[1]культура 2023'!F94</f>
        <v>2</v>
      </c>
      <c r="U16" s="13">
        <f>'[1]культура 2023'!F104</f>
        <v>5</v>
      </c>
      <c r="V16" s="13">
        <f>'[1]культура 2023'!F111</f>
        <v>5</v>
      </c>
      <c r="W16" s="13">
        <f>'[1]культура 2023'!F121</f>
        <v>5</v>
      </c>
      <c r="X16" s="13">
        <f>'[1]культура 2023'!F125</f>
        <v>3</v>
      </c>
      <c r="Y16" s="14">
        <f>SUM(B16:X16)</f>
        <v>72</v>
      </c>
      <c r="Z16" s="15">
        <v>20</v>
      </c>
      <c r="AA16" s="21">
        <f>Y16/Z16</f>
        <v>3.6</v>
      </c>
      <c r="AB16" s="15">
        <v>4</v>
      </c>
      <c r="AC16" s="17" t="s">
        <v>53</v>
      </c>
      <c r="AD16" s="14">
        <f>Z16*5</f>
        <v>100</v>
      </c>
      <c r="AE16" s="18">
        <f>Y16/AD16</f>
        <v>0.72</v>
      </c>
      <c r="AF16" s="19">
        <v>12</v>
      </c>
      <c r="AG16" s="19">
        <v>4</v>
      </c>
      <c r="AH16" s="14">
        <v>0</v>
      </c>
      <c r="AI16" s="14">
        <v>1</v>
      </c>
    </row>
    <row r="17" spans="1:35" ht="30">
      <c r="A17" s="20" t="s">
        <v>54</v>
      </c>
      <c r="B17" s="13">
        <f>'[1]образ.2023'!F9</f>
        <v>0</v>
      </c>
      <c r="C17" s="13">
        <f>'[1]образ.2023'!F12</f>
        <v>0</v>
      </c>
      <c r="D17" s="13">
        <f>'[1]образ.2023'!F15</f>
        <v>0</v>
      </c>
      <c r="E17" s="13">
        <f>'[1]образ.2023'!F21</f>
        <v>4</v>
      </c>
      <c r="F17" s="13">
        <f>'[1]образ.2023'!F27</f>
        <v>5</v>
      </c>
      <c r="G17" s="13">
        <f>'[1]образ.2023'!F32</f>
        <v>5</v>
      </c>
      <c r="H17" s="13">
        <f>'[1]образ.2023'!F36</f>
        <v>5</v>
      </c>
      <c r="I17" s="13">
        <f>'[1]образ.2023'!F42</f>
        <v>5</v>
      </c>
      <c r="J17" s="13">
        <f>'[1]образ.2023'!F49</f>
        <v>5</v>
      </c>
      <c r="K17" s="13">
        <f>'[1]образ.2023'!F51</f>
        <v>4</v>
      </c>
      <c r="L17" s="13">
        <f>'[1]образ.2023'!F59</f>
        <v>5</v>
      </c>
      <c r="M17" s="13">
        <f>'[1]образ.2023'!F64</f>
        <v>5</v>
      </c>
      <c r="N17" s="13">
        <f>'[1]образ.2023'!F68</f>
        <v>5</v>
      </c>
      <c r="O17" s="13">
        <f>'[1]образ.2023'!F71</f>
        <v>5</v>
      </c>
      <c r="P17" s="13">
        <f>'[1]образ.2023'!F75</f>
        <v>5</v>
      </c>
      <c r="Q17" s="13">
        <f>'[1]образ.2023'!F78</f>
        <v>0</v>
      </c>
      <c r="R17" s="13">
        <f>'[1]образ.2023'!F85</f>
        <v>5</v>
      </c>
      <c r="S17" s="13">
        <v>5</v>
      </c>
      <c r="T17" s="13">
        <f>'[1]образ.2023'!F96</f>
        <v>5</v>
      </c>
      <c r="U17" s="13">
        <f>'[1]образ.2023'!F106</f>
        <v>5</v>
      </c>
      <c r="V17" s="13">
        <f>'[1]образ.2023'!F113</f>
        <v>5</v>
      </c>
      <c r="W17" s="13">
        <f>'[1]образ.2023'!F123</f>
        <v>5</v>
      </c>
      <c r="X17" s="13">
        <f>'[1]образ.2023'!F126</f>
        <v>5</v>
      </c>
      <c r="Y17" s="14">
        <f>SUM(B17:X17)</f>
        <v>93</v>
      </c>
      <c r="Z17" s="15">
        <v>23</v>
      </c>
      <c r="AA17" s="21">
        <f>Y17/Z17</f>
        <v>4.043478260869565</v>
      </c>
      <c r="AB17" s="15">
        <v>2</v>
      </c>
      <c r="AC17" s="17" t="s">
        <v>55</v>
      </c>
      <c r="AD17" s="14">
        <f>Z17*5</f>
        <v>115</v>
      </c>
      <c r="AE17" s="18">
        <f>Y17/AD17</f>
        <v>0.808695652173913</v>
      </c>
      <c r="AF17" s="19">
        <v>17</v>
      </c>
      <c r="AG17" s="19">
        <v>4</v>
      </c>
      <c r="AH17" s="14">
        <v>8</v>
      </c>
      <c r="AI17" s="14">
        <v>8</v>
      </c>
    </row>
    <row r="18" spans="1:35" s="31" customFormat="1" ht="30.75" customHeight="1">
      <c r="A18" s="22" t="s">
        <v>46</v>
      </c>
      <c r="B18" s="23">
        <v>4</v>
      </c>
      <c r="C18" s="23">
        <v>4</v>
      </c>
      <c r="D18" s="23">
        <v>4</v>
      </c>
      <c r="E18" s="23">
        <v>4</v>
      </c>
      <c r="F18" s="23">
        <v>2</v>
      </c>
      <c r="G18" s="23">
        <v>4</v>
      </c>
      <c r="H18" s="23">
        <v>2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  <c r="P18" s="23">
        <v>2</v>
      </c>
      <c r="Q18" s="23">
        <v>4</v>
      </c>
      <c r="R18" s="23">
        <v>4</v>
      </c>
      <c r="S18" s="23">
        <v>4</v>
      </c>
      <c r="T18" s="23">
        <v>3</v>
      </c>
      <c r="U18" s="23">
        <v>4</v>
      </c>
      <c r="V18" s="23">
        <v>4</v>
      </c>
      <c r="W18" s="23">
        <v>4</v>
      </c>
      <c r="X18" s="23">
        <v>4</v>
      </c>
      <c r="Y18" s="24"/>
      <c r="Z18" s="25"/>
      <c r="AA18" s="26"/>
      <c r="AB18" s="25"/>
      <c r="AC18" s="27"/>
      <c r="AD18" s="24"/>
      <c r="AE18" s="28"/>
      <c r="AF18" s="28"/>
      <c r="AG18" s="28"/>
      <c r="AH18" s="24"/>
      <c r="AI18" s="24"/>
    </row>
    <row r="19" spans="1:35" s="31" customFormat="1" ht="32.25" customHeight="1">
      <c r="A19" s="22" t="s">
        <v>47</v>
      </c>
      <c r="B19" s="29">
        <f>(B14+B15+B16+B17)/4</f>
        <v>0</v>
      </c>
      <c r="C19" s="29">
        <f>(C14+C15+C16+C17)/4</f>
        <v>2.5</v>
      </c>
      <c r="D19" s="35">
        <f>(D14+D15+D16+D17)/4</f>
        <v>0.25</v>
      </c>
      <c r="E19" s="29">
        <f>(E14+E15+E16+E17)/4</f>
        <v>4.5</v>
      </c>
      <c r="F19" s="29">
        <f>(F14+F17)/2</f>
        <v>5</v>
      </c>
      <c r="G19" s="35">
        <f>(G14+G17+G15+G16)/4</f>
        <v>4.75</v>
      </c>
      <c r="H19" s="29">
        <f>(H14+H17)/2</f>
        <v>5</v>
      </c>
      <c r="I19" s="35">
        <f>(I14+I15+I16+I17)/4</f>
        <v>4.75</v>
      </c>
      <c r="J19" s="35">
        <f>(J14+J15+J16+J17)/4</f>
        <v>3.75</v>
      </c>
      <c r="K19" s="35">
        <f>(K14+K15+K16+K17)/4</f>
        <v>3.5</v>
      </c>
      <c r="L19" s="29">
        <f>(L14+L15+L16+L17)/4</f>
        <v>4.5</v>
      </c>
      <c r="M19" s="35">
        <f>(M14+M15+M16+M17)/4</f>
        <v>5</v>
      </c>
      <c r="N19" s="35">
        <f>(N14+N15+N16+N17)/4</f>
        <v>5</v>
      </c>
      <c r="O19" s="35">
        <f>(O14+O15+O16+O17)/4</f>
        <v>5</v>
      </c>
      <c r="P19" s="35">
        <f>(P14+P17)/2</f>
        <v>5</v>
      </c>
      <c r="Q19" s="35">
        <f>(Q14+Q15+Q16+Q17)/4</f>
        <v>0</v>
      </c>
      <c r="R19" s="35">
        <f>(R14+R15+R16+R17)/4</f>
        <v>5</v>
      </c>
      <c r="S19" s="35">
        <f>(S14+S15+S16+S17)/4</f>
        <v>5</v>
      </c>
      <c r="T19" s="35">
        <f>(T15+T16+T17)/3</f>
        <v>3.6666666666666665</v>
      </c>
      <c r="U19" s="29">
        <f>(U15+U16+U17+U14)/U18</f>
        <v>5</v>
      </c>
      <c r="V19" s="29">
        <f>(V15+V16+V17+V14)/V18</f>
        <v>5</v>
      </c>
      <c r="W19" s="29">
        <f>(W15+W16+W17+W14)/W18</f>
        <v>5</v>
      </c>
      <c r="X19" s="29">
        <f>(X15+X16+X17+X14)/X18</f>
        <v>4.5</v>
      </c>
      <c r="Y19" s="30">
        <f>(Y14+Y15+Y16+Y17)/4</f>
        <v>83.25</v>
      </c>
      <c r="Z19" s="24"/>
      <c r="AA19" s="26">
        <f>(AA14+AA15+AA16+AA17)/4</f>
        <v>3.9165513833992094</v>
      </c>
      <c r="AB19" s="24"/>
      <c r="AC19" s="24"/>
      <c r="AD19" s="28"/>
      <c r="AE19" s="28">
        <f>(AE14+AE15+AE16+AE17)/4</f>
        <v>0.7833102766798419</v>
      </c>
      <c r="AF19" s="28"/>
      <c r="AG19" s="28"/>
      <c r="AH19" s="24">
        <f>SUM(AH8:AH17)</f>
        <v>11</v>
      </c>
      <c r="AI19" s="24">
        <f>SUM(AI8:AI17)</f>
        <v>16</v>
      </c>
    </row>
    <row r="20" spans="1:35" s="31" customFormat="1" ht="32.25" customHeight="1">
      <c r="A20" s="22" t="s">
        <v>56</v>
      </c>
      <c r="B20" s="29">
        <v>4</v>
      </c>
      <c r="C20" s="29">
        <v>2</v>
      </c>
      <c r="D20" s="29">
        <v>4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5</v>
      </c>
      <c r="R20" s="29">
        <v>0</v>
      </c>
      <c r="S20" s="29">
        <v>0</v>
      </c>
      <c r="T20" s="29">
        <v>1</v>
      </c>
      <c r="U20" s="29">
        <v>0</v>
      </c>
      <c r="V20" s="29">
        <v>0</v>
      </c>
      <c r="W20" s="29">
        <v>0</v>
      </c>
      <c r="X20" s="29">
        <v>0</v>
      </c>
      <c r="Y20" s="30"/>
      <c r="Z20" s="24"/>
      <c r="AA20" s="26"/>
      <c r="AB20" s="24"/>
      <c r="AC20" s="24"/>
      <c r="AD20" s="28"/>
      <c r="AE20" s="28"/>
      <c r="AF20" s="28"/>
      <c r="AG20" s="28"/>
      <c r="AH20" s="36"/>
      <c r="AI20" s="36"/>
    </row>
    <row r="21" spans="1:33" ht="45">
      <c r="A21" s="22" t="s">
        <v>57</v>
      </c>
      <c r="B21" s="37">
        <v>3</v>
      </c>
      <c r="C21" s="32"/>
      <c r="D21" s="32"/>
      <c r="E21" s="32"/>
      <c r="F21" s="32"/>
      <c r="G21" s="32"/>
      <c r="H21" s="32"/>
      <c r="I21" s="32"/>
      <c r="J21" s="32"/>
      <c r="K21" s="3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45">
      <c r="A22" s="22" t="s">
        <v>58</v>
      </c>
      <c r="B22" s="37">
        <f>23-B21</f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7:31" ht="15">
      <c r="AA23" s="39">
        <f>(AA8+AA9+AA14+AA15+AA16+AA17+AA10)/7</f>
        <v>4.329866096636283</v>
      </c>
      <c r="AE23" s="39">
        <f>(AE8+AE9+AE14+AE15+AE16+AE17+AE10)/7</f>
        <v>0.8659732193272566</v>
      </c>
    </row>
  </sheetData>
  <sheetProtection/>
  <mergeCells count="1">
    <mergeCell ref="B3:P3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56" r:id="rId1"/>
  <colBreaks count="2" manualBreakCount="2">
    <brk id="11" max="24" man="1"/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user10</cp:lastModifiedBy>
  <dcterms:created xsi:type="dcterms:W3CDTF">2024-04-15T10:10:32Z</dcterms:created>
  <dcterms:modified xsi:type="dcterms:W3CDTF">2024-04-15T10:12:18Z</dcterms:modified>
  <cp:category/>
  <cp:version/>
  <cp:contentType/>
  <cp:contentStatus/>
</cp:coreProperties>
</file>