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0"/>
  </bookViews>
  <sheets>
    <sheet name="Лист1 (2)" sheetId="1" r:id="rId1"/>
  </sheets>
  <definedNames>
    <definedName name="_xlnm.Print_Titles" localSheetId="0">'Лист1 (2)'!$B:$T,'Лист1 (2)'!$7:$10</definedName>
    <definedName name="_xlnm.Print_Area" localSheetId="0">'Лист1 (2)'!$A$2:$V$439</definedName>
  </definedNames>
  <calcPr fullCalcOnLoad="1"/>
</workbook>
</file>

<file path=xl/comments1.xml><?xml version="1.0" encoding="utf-8"?>
<comments xmlns="http://schemas.openxmlformats.org/spreadsheetml/2006/main">
  <authors>
    <author>Елена Сергеевна</author>
  </authors>
  <commentList>
    <comment ref="AE49" authorId="0">
      <text>
        <r>
          <rPr>
            <b/>
            <sz val="9"/>
            <rFont val="Tahoma"/>
            <family val="2"/>
          </rPr>
          <t>Елена Сергеевна:</t>
        </r>
        <r>
          <rPr>
            <sz val="9"/>
            <rFont val="Tahoma"/>
            <family val="2"/>
          </rPr>
          <t xml:space="preserve">
переселенцы 
рег. оператор</t>
        </r>
      </text>
    </comment>
  </commentList>
</comments>
</file>

<file path=xl/sharedStrings.xml><?xml version="1.0" encoding="utf-8"?>
<sst xmlns="http://schemas.openxmlformats.org/spreadsheetml/2006/main" count="1939" uniqueCount="829">
  <si>
    <t/>
  </si>
  <si>
    <t>Наименование полномочия, расходного обязательства</t>
  </si>
  <si>
    <t>КБК (Рз, Пр)</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</si>
  <si>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</si>
  <si>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</si>
  <si>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Объем средств на исполнение расходного обязательства Совет депутатов</t>
  </si>
  <si>
    <t>Объем средств на исполнение расходного обязательства Администрации города</t>
  </si>
  <si>
    <t>Объем средств на исполнение расходного обязательства МКУ Архив</t>
  </si>
  <si>
    <t>Объем средств на исполнение расходного обязательства МКУ УМЗ</t>
  </si>
  <si>
    <t>Объем средств на исполнение расходного обязательства МКУ УКС+</t>
  </si>
  <si>
    <t>Объем средств на исполнение расходного обязательства МКУ УГХ</t>
  </si>
  <si>
    <t>Объем средств на исполнение расходного обязательства МКУ ЗиГ</t>
  </si>
  <si>
    <t>Объем средств на исполнение расходного обязательства ГОРФУ</t>
  </si>
  <si>
    <t>Объем средств на исполнение расходного обязательства ТО ЗБ</t>
  </si>
  <si>
    <t>Объем средств на исполнение расходного обязательства КУМИ</t>
  </si>
  <si>
    <t>Объем средств на исполнение расходного обязательства Отдел культуры</t>
  </si>
  <si>
    <t>Объем средств на исполнение расходного обязательства Отдела спорта</t>
  </si>
  <si>
    <t>Объем средств на исполнение расходного обязательства УСЗН</t>
  </si>
  <si>
    <t>Объем средств на исполнение расходного обязательства ЦБ</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</si>
  <si>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</si>
  <si>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</si>
  <si>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</si>
  <si>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</si>
  <si>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</si>
  <si>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</si>
  <si>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</si>
  <si>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</si>
  <si>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</si>
  <si>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очередной финансовый год</t>
  </si>
  <si>
    <t>финансовый год +1</t>
  </si>
  <si>
    <t>финансовый год +2</t>
  </si>
  <si>
    <t>Примечание</t>
  </si>
  <si>
    <t>по плану</t>
  </si>
  <si>
    <t>по факту заполнения</t>
  </si>
  <si>
    <t>2019 г</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</si>
  <si>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</si>
  <si>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</si>
  <si>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</si>
  <si>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</si>
  <si>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</si>
  <si>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</si>
  <si>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</si>
  <si>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</si>
  <si>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</si>
  <si>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</si>
  <si>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</si>
  <si>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</si>
  <si>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</si>
  <si>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</si>
  <si>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</si>
  <si>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</si>
  <si>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</si>
  <si>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</si>
  <si>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</si>
  <si>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</si>
  <si>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11</t>
  </si>
  <si>
    <t>12</t>
  </si>
  <si>
    <t>13</t>
  </si>
  <si>
    <t>14</t>
  </si>
  <si>
    <t>15</t>
  </si>
  <si>
    <t>16</t>
  </si>
  <si>
    <t xml:space="preserve">2.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</si>
  <si>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</si>
  <si>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2000</t>
  </si>
  <si>
    <t xml:space="preserve">2.1.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</si>
  <si>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</si>
  <si>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</si>
  <si>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в том числе:</t>
  </si>
  <si>
    <t xml:space="preserve">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</si>
  <si>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</si>
  <si>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</si>
  <si>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Федеральный закон от 06.10.2003 № 131-ФЗ "Об общих принципах организации местного самоуправления в Российской Федерации"</t>
  </si>
  <si>
    <t>Ст.16 ПСт.1 П.1</t>
  </si>
  <si>
    <t>01.01.2009 - не установ</t>
  </si>
  <si>
    <t>Закон Красноярского края от 24.04.2008 № 5-1565 "Об особенностях правового регулирования муниципальной службы в Красноярском крае"</t>
  </si>
  <si>
    <t>ст. в целом</t>
  </si>
  <si>
    <t>01.01.2008 - не установлен</t>
  </si>
  <si>
    <t>Решение Минусинской городской Думы от 27.02.2006г №14-131р "Об утверждении Положения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t>
  </si>
  <si>
    <t>27.02.2006- не установлен</t>
  </si>
  <si>
    <t>2.1.2.</t>
  </si>
  <si>
    <t>установление, изменение и отмена местных налогов и сборов городского округа</t>
  </si>
  <si>
    <t>2003</t>
  </si>
  <si>
    <t xml:space="preserve">2.1.3. </t>
  </si>
  <si>
    <t>владение, пользование и распоряжение имуществом, находящимся в муниципальной собственности городского округа</t>
  </si>
  <si>
    <t>2004</t>
  </si>
  <si>
    <t>Ст.16 ПСт.1 П.3</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</si>
  <si>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</si>
  <si>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Ст.в целом</t>
  </si>
  <si>
    <t>01.07.2008 - не установ</t>
  </si>
  <si>
    <t>30.04.2000 - не установ</t>
  </si>
  <si>
    <t>Закон Красноярского края 
от 27 июня 2013 г. N 4-1451
"Об организации проведения капитального ремонта общего имущества 
в многоквартирных домах, расположенных на территории Красноярского края"</t>
  </si>
  <si>
    <t>20.06.2009 - не установ</t>
  </si>
  <si>
    <t xml:space="preserve">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</si>
  <si>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</si>
  <si>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</si>
  <si>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Ст.16 ПСт.1 П.4</t>
  </si>
  <si>
    <t>Постановление Правительства Красноярского края от 30.09.2013 № 503-п «Об утверждении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</si>
  <si>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01.01.2014, не установлен</t>
  </si>
  <si>
    <t>Постановление муниципального образования город Минусинск  от 26.11.2015 № АГ-2256-п "Об утверждении порядка расходования средств субсидии из краевого бюджета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</si>
  <si>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01.01.2015, не установлен</t>
  </si>
  <si>
    <t xml:space="preserve">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</si>
  <si>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</si>
  <si>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2006</t>
  </si>
  <si>
    <t>Ст.16 ПСт.1 П.5</t>
  </si>
  <si>
    <t>Постановление Правительства Красноярского края от 30.09.2013 № 510-п «Об утверждении государственной программы Красноярского края "Развитие транспортной системы"</t>
  </si>
  <si>
    <t>Решение Минусинского городского Совета депутатов от 12.11.2013 № 11-99р "О муниципальном дорожном фонде муниципального образования город Минусинск"</t>
  </si>
  <si>
    <t>07.09.2013, не установлен</t>
  </si>
  <si>
    <t>Постановление муниципального образования город Минусинск от 26.11.2015 № АГ-2258-п "Об утверждении Порядка расходования средств субсидии из краевого бюджета  на содержание автомобильных дорог общего пользования местного значения городских округов, городских и сельских поселений"</t>
  </si>
  <si>
    <t>Постановление муниципального образования город Минусинск от 26.11.2015 № АГ-2271-п   "Об утверждении Порядка расходования средств субсидии из краевого бюджета на приобретение и установку дорожных знаков на участках автомобильных дорог общего пользования местного значения вблизи детской образовательной организации, на проезжей части которых возможно появление детей на территории муниципального образования город Минусинск"</t>
  </si>
  <si>
    <t>Постановление муниципального образования город Минусинск от 11.11.2015 г. № АГ-2148-п "Об утверждении Порядка расходования средств субсидии на капитальный ремонт и ремонт искусственных дорожных сооружений на автомобильных дорогах общего пользования местного значения городских округов с численностью населения менее 90 тысяч человек"</t>
  </si>
  <si>
    <t>01.01.2016, не установлен</t>
  </si>
  <si>
    <t xml:space="preserve">2.1.6. </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</si>
  <si>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</si>
  <si>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</si>
  <si>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 xml:space="preserve">Федеральный закон от 06.10.2003 № 131-ФЗ "Об общих принципах организации местного самоуправления в Российской Федерации"
</t>
  </si>
  <si>
    <t>Ст.16 ПСт.1 П.6</t>
  </si>
  <si>
    <t>п.1</t>
  </si>
  <si>
    <t>01.01.2011, не установлен</t>
  </si>
  <si>
    <t>2.1.7.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</si>
  <si>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</si>
  <si>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</si>
  <si>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.0408</t>
  </si>
  <si>
    <t>Ст.16 ПСт.1 П.7</t>
  </si>
  <si>
    <t>Закон Красноярского края от 09.12.2010 № 11-5424 "О транспортном обслуживании населения и некоторых вопросах обеспечения безопасности дорожного движения в Красноярском крае"</t>
  </si>
  <si>
    <t>ст.6</t>
  </si>
  <si>
    <t xml:space="preserve">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</si>
  <si>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</si>
  <si>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2009</t>
  </si>
  <si>
    <t xml:space="preserve">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</si>
  <si>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</si>
  <si>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2010</t>
  </si>
  <si>
    <t xml:space="preserve">2.1.10. </t>
  </si>
  <si>
    <t>участие в предупреждении и ликвидации последствий чрезвычайных ситуаций в границах городского округа</t>
  </si>
  <si>
    <t>2011</t>
  </si>
  <si>
    <t xml:space="preserve">2.1.11. </t>
  </si>
  <si>
    <t>организация охраны общественного порядка на территории городского округа муниципальной милицией</t>
  </si>
  <si>
    <t>2012</t>
  </si>
  <si>
    <t xml:space="preserve">2.1.12. </t>
  </si>
  <si>
    <t xml:space="preserve">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</si>
  <si>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2013</t>
  </si>
  <si>
    <t>2.1.13.</t>
  </si>
  <si>
    <t xml:space="preserve">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</si>
  <si>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2014</t>
  </si>
  <si>
    <t xml:space="preserve">2.1.14. </t>
  </si>
  <si>
    <t>обеспечение первичных мер пожарной безопасности в границах городского округа</t>
  </si>
  <si>
    <t>2015</t>
  </si>
  <si>
    <t xml:space="preserve">2.1.15. </t>
  </si>
  <si>
    <t>организация мероприятий по охране окружающей среды в границах городского округа</t>
  </si>
  <si>
    <t>2016</t>
  </si>
  <si>
    <t xml:space="preserve">2.1.16. </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</si>
  <si>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</si>
  <si>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2017</t>
  </si>
  <si>
    <t>Ст.16 ПСт.1 П.13</t>
  </si>
  <si>
    <t>Закон Красноярского края от 26.06.2014 № 6-2519 "Об образовании в Красноярском крае"</t>
  </si>
  <si>
    <t>26.07.2014 - не установ</t>
  </si>
  <si>
    <t>Закон Красноярского края от 28.06.2007 № 2-190 "О культуре"</t>
  </si>
  <si>
    <t>Гл.1 Ст.9</t>
  </si>
  <si>
    <t>18.07.2007 - не установлен</t>
  </si>
  <si>
    <t>Закон Красноярского края от 07.07.2009 № 8-3618  "Об обеспечении прав детей на отдых, оздоровление и занятость в Красноярском крае"</t>
  </si>
  <si>
    <t>ст.7</t>
  </si>
  <si>
    <t>31.07.2009-  не установ</t>
  </si>
  <si>
    <t>Постановление Правительства Красноярского края № 508-п рт 30.09.2013 "Об утверждении государственной программы Красноярского края "Развитие образования"</t>
  </si>
  <si>
    <t>Приложение 5 Подпрограмма 2 пункт 54</t>
  </si>
  <si>
    <t>01.01.2014- не установ</t>
  </si>
  <si>
    <t>в целом</t>
  </si>
  <si>
    <t xml:space="preserve">Решение Минусинского городского совета депутатов  от 27.02.2006 № 14-131р " Об утверждении Положения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</si>
  <si>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</si>
  <si>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01.01.2008-не установ</t>
  </si>
  <si>
    <t>Постановление Администрации города Минусинска от 14.12.2016 № АГ-2261-п "Об утверждении Порядка расходования субсидии на проведение работ в общеобразовательных организациях с целью устранения предписаний надзорных органов к зданиям общеобразовательных организаций муниципального образования город Минусинск"</t>
  </si>
  <si>
    <t>Постановление Администрации города Минусинска от 14.12.2016 № АГ-2262-п "Об утверждении Порядка расходования субсидий на приобретение электронных стендов с изображениями схем безопасного движения к общеобразовательных организациям, на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 на приобретение и распространение световозвращающих приспособлений среди учащихся первых классов муниципальных общеобразовательных организаций"</t>
  </si>
  <si>
    <t xml:space="preserve">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</si>
  <si>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</si>
  <si>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2018</t>
  </si>
  <si>
    <t xml:space="preserve">2.1.18. </t>
  </si>
  <si>
    <t>создание условий для обеспечения жителей городского округа услугами связи, общественного питания, торговли и бытового обслуживания</t>
  </si>
  <si>
    <t>2019</t>
  </si>
  <si>
    <t xml:space="preserve">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</si>
  <si>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</si>
  <si>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</si>
  <si>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0801</t>
  </si>
  <si>
    <t>Ст.16 ПСт.1 П.16</t>
  </si>
  <si>
    <t>Гл.1    Ст.9</t>
  </si>
  <si>
    <t xml:space="preserve"> Постановление №АГ-2020-п  от 26.10.2015 "Об утверждении Порядка и условий формирования муниципального задания в отношении муниципальных учреждений и финансового обеспечения выполнения муниципального задания"</t>
  </si>
  <si>
    <t>Постановление администрации города Минусинска № АГ-2277-п от 26.11.2015 "Об утверждении Порядка расходования средств субсидии на комплектование книжных фондов библиотек муниципального образования город Минусинск"</t>
  </si>
  <si>
    <t>26.11.2015, не установлен</t>
  </si>
  <si>
    <t xml:space="preserve">2.1.20. </t>
  </si>
  <si>
    <t xml:space="preserve"> создание условий для организации досуга и обеспечения жителей городского округа услугами организаций культуры</t>
  </si>
  <si>
    <t>2021</t>
  </si>
  <si>
    <t>Ст.16 ПСт.1 П.17</t>
  </si>
  <si>
    <t>Гл.1   Ст.9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</si>
  <si>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</si>
  <si>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2022</t>
  </si>
  <si>
    <t xml:space="preserve">    
</t>
  </si>
  <si>
    <t xml:space="preserve">2.1.22. </t>
  </si>
  <si>
    <t xml:space="preserve">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</si>
  <si>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2023</t>
  </si>
  <si>
    <t>Ст.16 ПСт.1 П.18</t>
  </si>
  <si>
    <t>пп"б" п.1 ст.10</t>
  </si>
  <si>
    <t>31.07.2007 - не установ</t>
  </si>
  <si>
    <t xml:space="preserve">Закон РФ от 09.10.1992 № 3612-1 "Основы законодательства Российской Федерации о культуре" </t>
  </si>
  <si>
    <t>ст. 40</t>
  </si>
  <si>
    <t>17.11.1992 - не установ</t>
  </si>
  <si>
    <t xml:space="preserve">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</si>
  <si>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</si>
  <si>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</si>
  <si>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Ст.16 ПСт.1 П.19</t>
  </si>
  <si>
    <t>ст.11, ст. 15</t>
  </si>
  <si>
    <t>21.12.10 г.- не установ.</t>
  </si>
  <si>
    <t>Постановление Администрации города Минусинска от 07.11.2016 № АГ-1962-п "Об утверждении Порядка расходования средств субсидии бюджетам муниципальных образований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</si>
  <si>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 xml:space="preserve">2.1.24. </t>
  </si>
  <si>
    <t>создание условий для массового отдыха жителей городского округа и организация обустройства мест массового отдыха населения</t>
  </si>
  <si>
    <t>2025</t>
  </si>
  <si>
    <t>Ст.16 ПСт.1 П.20</t>
  </si>
  <si>
    <t xml:space="preserve">Постановление Правительства Красноярского края от 30.09.2013 № 516-п «Об утверждении государственной программы Красноярского края "Развитие здравоохранения"
</t>
  </si>
  <si>
    <t>01.01.2014 - не установ</t>
  </si>
  <si>
    <t xml:space="preserve">2.1.25. </t>
  </si>
  <si>
    <t>формирование и содержание муниципального архива</t>
  </si>
  <si>
    <t>2026</t>
  </si>
  <si>
    <t>0113</t>
  </si>
  <si>
    <t>Ст.16 ПСт.1 П.22</t>
  </si>
  <si>
    <t xml:space="preserve">2.1.26. </t>
  </si>
  <si>
    <t>организация ритуальных услуг и содержание мест захоронения</t>
  </si>
  <si>
    <t>2027</t>
  </si>
  <si>
    <t>0503</t>
  </si>
  <si>
    <t>Ст.16 ПСт.1 П.23</t>
  </si>
  <si>
    <t>Постановление Правительства Красноярского края от 30.09.2013 № 507-п «Об утверждении государственной программы Красноярского края "Развитие системысоциальной поддержки граждан"</t>
  </si>
  <si>
    <t>Федеральный закон от 12.01.1996 № 8-ФЗ "О погребении и похоронном деле"</t>
  </si>
  <si>
    <t>ст.9</t>
  </si>
  <si>
    <t>15.01.1996, не установлен</t>
  </si>
  <si>
    <t xml:space="preserve">2.1.27. </t>
  </si>
  <si>
    <t>2028</t>
  </si>
  <si>
    <t xml:space="preserve">2.1.28. </t>
  </si>
  <si>
    <t>2029</t>
  </si>
  <si>
    <t>Ст.16 ПСт.1 П.25</t>
  </si>
  <si>
    <t>Постановление Правительства Красноярского края от 30.09.2013 № 517-п "Об утверждении государственной программы Красноярского края "Содействие развитию местного самоуправления"</t>
  </si>
  <si>
    <t>01.01.2014- не установлен</t>
  </si>
  <si>
    <t xml:space="preserve">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</si>
  <si>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</si>
  <si>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</si>
  <si>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Ст.16 ПСт.1 П.26</t>
  </si>
  <si>
    <t>Закон Красноярского края от 04.12.2008 № 7-2542 "О регулировании земельных отношений в Красноярском крае"</t>
  </si>
  <si>
    <t>Ст.7</t>
  </si>
  <si>
    <t>04.01.2009 - не установлен</t>
  </si>
  <si>
    <t>Постановление администрации города Минусинска от 28.11.2013 №АГ-2236-п "Об утверждении Положения об оплате труда работников муниципального казенного учреждения города Минусинска "Землеустройство и градостроительство"</t>
  </si>
  <si>
    <t xml:space="preserve">2.1.30. </t>
  </si>
  <si>
    <t>2031</t>
  </si>
  <si>
    <t xml:space="preserve">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</si>
  <si>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</si>
  <si>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2032</t>
  </si>
  <si>
    <t xml:space="preserve">2.1.32. </t>
  </si>
  <si>
    <t>2033</t>
  </si>
  <si>
    <t>Ст.16 ПСт.1 П.28</t>
  </si>
  <si>
    <t xml:space="preserve">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</si>
  <si>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</si>
  <si>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2034</t>
  </si>
  <si>
    <t xml:space="preserve">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</si>
  <si>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</si>
  <si>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2035</t>
  </si>
  <si>
    <t xml:space="preserve">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</si>
  <si>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</si>
  <si>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2036</t>
  </si>
  <si>
    <t xml:space="preserve">2.1.36. </t>
  </si>
  <si>
    <t xml:space="preserve"> осуществление мероприятий по обеспечению безопасности людей на водных объектах, охране их жизни и здоровья</t>
  </si>
  <si>
    <t>2037</t>
  </si>
  <si>
    <t xml:space="preserve">2.1.37. </t>
  </si>
  <si>
    <t>2038</t>
  </si>
  <si>
    <t>0412</t>
  </si>
  <si>
    <t>Ст.16 ПСт.1 П.33</t>
  </si>
  <si>
    <t>Закон Красноярского края от 21.02.2006 № 17-4487 "О государственной поддержке субъектов агропромышленного комплекса края"</t>
  </si>
  <si>
    <t>29.12.2006 - не установлен</t>
  </si>
  <si>
    <t>2.1.38.</t>
  </si>
  <si>
    <t>организация и осуществление мероприятий по работе с детьми и молодежью в городском округе</t>
  </si>
  <si>
    <t>2039</t>
  </si>
  <si>
    <t>0707</t>
  </si>
  <si>
    <t>Ст.16 ПСт.1 П.34</t>
  </si>
  <si>
    <t xml:space="preserve">Закон Красноярского края от 08.12.2006 г. № 20-5455 " О государственной молодежной политике Красноярского края"  </t>
  </si>
  <si>
    <t>Ст.24</t>
  </si>
  <si>
    <t>01.01.2016 г.-не установлено</t>
  </si>
  <si>
    <t>01.06.2016- не установл.</t>
  </si>
  <si>
    <t xml:space="preserve">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</si>
  <si>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</si>
  <si>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2040</t>
  </si>
  <si>
    <t xml:space="preserve">2.1.40.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</si>
  <si>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</si>
  <si>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2041</t>
  </si>
  <si>
    <t xml:space="preserve">2.1.41. </t>
  </si>
  <si>
    <t>осуществление муниципального лесного контроля</t>
  </si>
  <si>
    <t>2042</t>
  </si>
  <si>
    <t xml:space="preserve">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</si>
  <si>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</si>
  <si>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2043</t>
  </si>
  <si>
    <t xml:space="preserve">2.1.43. </t>
  </si>
  <si>
    <t>осуществление мер по противодействию коррупции в границах городского округа</t>
  </si>
  <si>
    <t>2044</t>
  </si>
  <si>
    <t>2.1.44.</t>
  </si>
  <si>
    <t xml:space="preserve">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</si>
  <si>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2045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</si>
  <si>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</si>
  <si>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</si>
  <si>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</si>
  <si>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 xml:space="preserve">2.2.1. </t>
  </si>
  <si>
    <t xml:space="preserve"> функционирование органов местного самоуправления</t>
  </si>
  <si>
    <t>2101</t>
  </si>
  <si>
    <t>Федеральный закон от 02.03.2007 № 25-ФЗ "О муниципальной службе в Российской Федерации"</t>
  </si>
  <si>
    <t>Ст.22;Пункт 2</t>
  </si>
  <si>
    <t>01.06.2007 - не установ</t>
  </si>
  <si>
    <t>01.07.2008 - не установлен</t>
  </si>
  <si>
    <t>Постановление Администрации города Минусинска  от 09.09.2008 № 1171-п "Об утверждении порядка и условиях предоставления ежегодного дополнительного оплачиваемого отпуска муниципальным служащим"</t>
  </si>
  <si>
    <t>2102</t>
  </si>
  <si>
    <t>Ст.17 ПСт.1 П.3</t>
  </si>
  <si>
    <t>01.11.2009, не установлен</t>
  </si>
  <si>
    <t>Решение Минусинского городского Совета депутатов от 21.08.2013 № 10-83р "О новой системе оплаты труда работников муниципальных бюджетных и казенных учреждений муниципального образования город Минусинск"</t>
  </si>
  <si>
    <t xml:space="preserve">Постановление администрации города Минусинска  от 29.10.2013 № АГ-1995-п "Об утверждении Положения об оплате труда работников Муниципального казенного учреждения "Управление городского хозяйства" Администрации города Минусинска     </t>
  </si>
  <si>
    <t xml:space="preserve">2.2.3. </t>
  </si>
  <si>
    <t xml:space="preserve"> принятие устава муниципального образования и внесение в него изменений и дополнений, издание муниципальных правовых актов</t>
  </si>
  <si>
    <t>2103</t>
  </si>
  <si>
    <t xml:space="preserve">2.2.4. </t>
  </si>
  <si>
    <t>установление официальных символов муниципального образования</t>
  </si>
  <si>
    <t>2104</t>
  </si>
  <si>
    <t xml:space="preserve">2.2.5. </t>
  </si>
  <si>
    <t>2105</t>
  </si>
  <si>
    <t xml:space="preserve"> Постановление администрации города Минусинска от 30.12.2015 №АГ-2588-п "Об утверждении Примерного положения об оплате труда работников Муниципального казенного учреждения "Управление муниципальных закупок"</t>
  </si>
  <si>
    <t xml:space="preserve">2.2.6.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</si>
  <si>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</si>
  <si>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2106</t>
  </si>
  <si>
    <t xml:space="preserve">2.2.7.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</si>
  <si>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</si>
  <si>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2107</t>
  </si>
  <si>
    <t xml:space="preserve">2.2.8. </t>
  </si>
  <si>
    <t>полномочиями по организации теплоснабжения, предусмотренными Федеральным законом «О теплоснабжении»</t>
  </si>
  <si>
    <t>2108</t>
  </si>
  <si>
    <t xml:space="preserve">2.2.9. </t>
  </si>
  <si>
    <t>полномочиями в сфере водоснабжения и водоотведения, предусмотренными Федеральным законом «О водоснабжении и водоотведении»</t>
  </si>
  <si>
    <t>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</si>
  <si>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</si>
  <si>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2110</t>
  </si>
  <si>
    <t xml:space="preserve">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</si>
  <si>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2111</t>
  </si>
  <si>
    <t xml:space="preserve">2.2.12.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</si>
  <si>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</si>
  <si>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2112</t>
  </si>
  <si>
    <t xml:space="preserve">2.2.13.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</si>
  <si>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</si>
  <si>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2113</t>
  </si>
  <si>
    <t xml:space="preserve">2.2.14. </t>
  </si>
  <si>
    <t>осуществление международных и внешнеэкономических связей в соответствии с федеральными законами</t>
  </si>
  <si>
    <t>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</si>
  <si>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</si>
  <si>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2115</t>
  </si>
  <si>
    <t xml:space="preserve">2.2.16. </t>
  </si>
  <si>
    <t xml:space="preserve">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</si>
  <si>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2116</t>
  </si>
  <si>
    <t xml:space="preserve">2.3.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</si>
  <si>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</si>
  <si>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</si>
  <si>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 xml:space="preserve">2.3.1.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</si>
  <si>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</si>
  <si>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</si>
  <si>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 xml:space="preserve">2.3.1.1. </t>
  </si>
  <si>
    <t>создание музеев городского округа</t>
  </si>
  <si>
    <t>2202</t>
  </si>
  <si>
    <t>2.3.1.2.</t>
  </si>
  <si>
    <t>создание муниципальных образовательных организаций высшего образования</t>
  </si>
  <si>
    <t>2203</t>
  </si>
  <si>
    <t xml:space="preserve">2.3.1.3. </t>
  </si>
  <si>
    <t>участие в осуществлении деятельности по опеке и попечительству</t>
  </si>
  <si>
    <t>2204</t>
  </si>
  <si>
    <t xml:space="preserve">2.3.1.4.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</si>
  <si>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</si>
  <si>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2205</t>
  </si>
  <si>
    <t xml:space="preserve">2.3.1.5.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</si>
  <si>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</si>
  <si>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2206</t>
  </si>
  <si>
    <t xml:space="preserve">2.3.1.6. </t>
  </si>
  <si>
    <t>создание муниципальной пожарной охраны</t>
  </si>
  <si>
    <t>2207</t>
  </si>
  <si>
    <t xml:space="preserve">2.3.1.7. </t>
  </si>
  <si>
    <t>создание условий для развития туризма</t>
  </si>
  <si>
    <t>2208</t>
  </si>
  <si>
    <t xml:space="preserve">2.3.1.8. </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</si>
  <si>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</si>
  <si>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2209</t>
  </si>
  <si>
    <t xml:space="preserve">2.3.1.9. </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</si>
  <si>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</si>
  <si>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2210</t>
  </si>
  <si>
    <t xml:space="preserve">2.3.1.10. </t>
  </si>
  <si>
    <t>осуществление мероприятий, предусмотренных Федеральным законом «О донорстве крови и ее компонентов»</t>
  </si>
  <si>
    <t>2211</t>
  </si>
  <si>
    <t>2.3.1.11.</t>
  </si>
  <si>
    <t xml:space="preserve">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</si>
  <si>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2212</t>
  </si>
  <si>
    <t xml:space="preserve">2.3.1.12. </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</si>
  <si>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</si>
  <si>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2213</t>
  </si>
  <si>
    <t xml:space="preserve">2.3.1.13. </t>
  </si>
  <si>
    <t>осуществление мероприятий по отлову и содержанию безнадзорных животных, обитающих на территории городского округа</t>
  </si>
  <si>
    <t>2214</t>
  </si>
  <si>
    <t xml:space="preserve">2.3.3.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</si>
  <si>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</si>
  <si>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</si>
  <si>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Дополнительные гарантии муниципальным служащим в виде ежемесячных доплат к трудовой пенсии, пенсии за выслугу лет</t>
  </si>
  <si>
    <t>2401</t>
  </si>
  <si>
    <t>1001</t>
  </si>
  <si>
    <t>Ст.23, 24</t>
  </si>
  <si>
    <t>Ст.9</t>
  </si>
  <si>
    <t>Решение Минусинского городского Совета депутатов от 24.10.2012 №5-34р "Об утверждении Положения о порядке выплаты пенсии за выслугу лет лицам, замещавшим должности муниципальной службы в муниципальном образовании город Минусинск"</t>
  </si>
  <si>
    <t>п 1,2</t>
  </si>
  <si>
    <t>Ст.42</t>
  </si>
  <si>
    <t xml:space="preserve">2.3.3.2. </t>
  </si>
  <si>
    <t xml:space="preserve"> Меры противодействия распространению наркомании, пьянства и алкоголизма</t>
  </si>
  <si>
    <t>2402</t>
  </si>
  <si>
    <t xml:space="preserve">2.3.3.3. </t>
  </si>
  <si>
    <t>Осуществление полномочий в области занятости населения</t>
  </si>
  <si>
    <t>2403</t>
  </si>
  <si>
    <t xml:space="preserve">2.3.3.4. </t>
  </si>
  <si>
    <t>Обеспечение мер социальной поддержки населения</t>
  </si>
  <si>
    <t>2404</t>
  </si>
  <si>
    <t>1003</t>
  </si>
  <si>
    <t>Ст.20 П.5</t>
  </si>
  <si>
    <t xml:space="preserve">2.3.3.5. </t>
  </si>
  <si>
    <t xml:space="preserve"> Меры социальной поддержки почетным гражданам</t>
  </si>
  <si>
    <t>2405</t>
  </si>
  <si>
    <t>0104</t>
  </si>
  <si>
    <t xml:space="preserve"> Поддержка деятельности некоммерческих организаций, за исключением социально ориентированных некоммерческих организаций</t>
  </si>
  <si>
    <t>2406</t>
  </si>
  <si>
    <t>Ст.66</t>
  </si>
  <si>
    <t>Федеральный закон от 12.01.1996 № 7-ФЗ "О некоммерческих организациях"</t>
  </si>
  <si>
    <t>24.01.1996 - не установ</t>
  </si>
  <si>
    <t xml:space="preserve">2.3.3.7. </t>
  </si>
  <si>
    <t>Дополнительные компенсационные выплаты лицам, работающим и проживающим в локальной природно-климатической зоне Крайнего Севера</t>
  </si>
  <si>
    <t>2407</t>
  </si>
  <si>
    <t xml:space="preserve">2.4. </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</si>
  <si>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</si>
  <si>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</si>
  <si>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t>
  </si>
  <si>
    <t>за счет субвенций, предоставленных из федерального бюджета или бюджета субъекта Российской Федерации, всего</t>
  </si>
  <si>
    <t>2501</t>
  </si>
  <si>
    <t xml:space="preserve">2.4.1.2. </t>
  </si>
  <si>
    <t>по составлению списков кандидатов в присяжные заседатели</t>
  </si>
  <si>
    <t>2503</t>
  </si>
  <si>
    <t>0105</t>
  </si>
  <si>
    <t>Федеральный закон от 20.08.2004 № 113-ФЗ "О присяжных заседателях федеральных судов общей юрисдикции в Российской Федерации"</t>
  </si>
  <si>
    <t>03.09.2004 - не установ</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</si>
  <si>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</si>
  <si>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установлен</t>
  </si>
  <si>
    <t xml:space="preserve">2.4.1.3. </t>
  </si>
  <si>
    <t>на осуществление воинского учета на территориях, на которых отсутствуют структурные подразделения военных комиссариатов</t>
  </si>
  <si>
    <t>2504</t>
  </si>
  <si>
    <t>Федеральный закон от 28.03.1998 № 53-ФЗ "О воинской обязанности и военной службе"</t>
  </si>
  <si>
    <t>30.03.1998 - не установ</t>
  </si>
  <si>
    <t xml:space="preserve">2.4.1.4. </t>
  </si>
  <si>
    <t>на формирование и содержание архивных фондов субъекта Российской Федерации</t>
  </si>
  <si>
    <t>2505</t>
  </si>
  <si>
    <t>Федеральный закон от 22.10.2004 № 125-ФЗ "Об архивном деле в Российской Федерации"</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</si>
  <si>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</si>
  <si>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</si>
  <si>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28.12.2010 -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</si>
  <si>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</si>
  <si>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ПСт.2 П.3</t>
  </si>
  <si>
    <t>18.10.1999 - не установ</t>
  </si>
  <si>
    <t xml:space="preserve">2.4.1.21.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</si>
  <si>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</si>
  <si>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</si>
  <si>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</si>
  <si>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ПСт.2 П.13</t>
  </si>
  <si>
    <t>01.09.2013</t>
  </si>
  <si>
    <t>Федеральный закон от 29.12.2012 № 273-ФЗ "Об образовании в Российской Федерации"</t>
  </si>
  <si>
    <t>30.12.2012 - не установ</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</si>
  <si>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</si>
  <si>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13.01.2006 - не установ</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</si>
  <si>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</si>
  <si>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</si>
  <si>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01.01.2014</t>
  </si>
  <si>
    <t xml:space="preserve">2.4.1.27. </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</si>
  <si>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</si>
  <si>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</si>
  <si>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1004</t>
  </si>
  <si>
    <t>ст.26.3 часть 2 п.14.2</t>
  </si>
  <si>
    <t>Закон Красноярского края от 02.11.2000 № 12-961 "О защите прав ребенка"</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</si>
  <si>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</si>
  <si>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</si>
  <si>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</si>
  <si>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</si>
  <si>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 xml:space="preserve">Закон Красноярского края от 24.12.2009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</si>
  <si>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01.01.2010 - не установ</t>
  </si>
  <si>
    <t xml:space="preserve">2.4.1.39.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</si>
  <si>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</si>
  <si>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2540</t>
  </si>
  <si>
    <t>Ст.26.3 ПСт.2 П.24
Пункт 2;П.24
Часть 2;Пункт 1</t>
  </si>
  <si>
    <t>Закон Красноярского края от 09.12.2010 № 11-5393 "О социальной поддержке семей, имеющих детей, в Красноярском крае"</t>
  </si>
  <si>
    <t xml:space="preserve">Гл.2
Ст.12
</t>
  </si>
  <si>
    <t>07.01.2011 - не установ</t>
  </si>
  <si>
    <t>Ст.8, 65</t>
  </si>
  <si>
    <t>Закон Красноярского края от 05.07.2005 № 15-3672 "Об установлении норм питания, обеспечения одеждой, обувью, мягким инвентарем и оборудованием детей-сирот и детей, оставшихся без попечения родителей, находящихся в краевых государственных образовательных учреждениях"</t>
  </si>
  <si>
    <t>30.07.2005 - не установ</t>
  </si>
  <si>
    <t>Ст.9 ПСт.1 П.4</t>
  </si>
  <si>
    <t xml:space="preserve">2.4.1.40. </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</si>
  <si>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</si>
  <si>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</si>
  <si>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Ст.26.3 часть 2 П.24.1</t>
  </si>
  <si>
    <t>Закон Красноярского края от 21.12.2006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</si>
  <si>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</si>
  <si>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</si>
  <si>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Ст.22.1</t>
  </si>
  <si>
    <t>08.12.2002 - не установ</t>
  </si>
  <si>
    <t xml:space="preserve">2.4.1.41. </t>
  </si>
  <si>
    <t>на организацию и осуществление деятельности по опеке и попечительству</t>
  </si>
  <si>
    <t>2542</t>
  </si>
  <si>
    <t>0709</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</si>
  <si>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</si>
  <si>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01.01.2008 - не установ</t>
  </si>
  <si>
    <t xml:space="preserve">2.4.1.56. </t>
  </si>
  <si>
    <t>на осуществление уведомительной регистрации региональных соглашений, территориальных соглашений и коллективных договоров</t>
  </si>
  <si>
    <t>2557</t>
  </si>
  <si>
    <t>Ст.26.3 часть 2 П.44.2</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</si>
  <si>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</si>
  <si>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</si>
  <si>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 xml:space="preserve">2.4.1.59.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</si>
  <si>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</si>
  <si>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</si>
  <si>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Ст.26.3 часть 2 П.49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</si>
  <si>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</si>
  <si>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</si>
  <si>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2.4.1.90. </t>
  </si>
  <si>
    <t>на реализацию отдельных мер по обеспечению ограничения платы граждан за коммунальные услуги</t>
  </si>
  <si>
    <t>2591</t>
  </si>
  <si>
    <t>0502</t>
  </si>
  <si>
    <t>Ст.26.3 П.6</t>
  </si>
  <si>
    <t>01.01.2015 - не установ</t>
  </si>
  <si>
    <t>Закон Красноярского края от 01.12.2014 № 7-2835 "Об отдельных мерах по обеспечению ограничения платы граждан за коммунальные услуги"</t>
  </si>
  <si>
    <t xml:space="preserve">2.4.1.91. </t>
  </si>
  <si>
    <t>на переселение граждан из районов Крайнего Севера и приравненных к ним местностей</t>
  </si>
  <si>
    <t>2592</t>
  </si>
  <si>
    <t>2.4.1.92</t>
  </si>
  <si>
    <t xml:space="preserve">2.5. </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</si>
  <si>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</si>
  <si>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</si>
  <si>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t>
  </si>
  <si>
    <t>по предоставлению субсидий в бюджет субъекта Российской Федерации, всего</t>
  </si>
  <si>
    <t>2701</t>
  </si>
  <si>
    <t xml:space="preserve">8. </t>
  </si>
  <si>
    <t>Итого расходных обязательств муниципальных образований</t>
  </si>
  <si>
    <t>8000</t>
  </si>
  <si>
    <t>отчетный 2016 г</t>
  </si>
  <si>
    <t>текущий 2017 г</t>
  </si>
  <si>
    <t>очередной 2018 г</t>
  </si>
  <si>
    <t>2020 г</t>
  </si>
  <si>
    <t>п.2.2</t>
  </si>
  <si>
    <t>с 01.01.2014, не установлен</t>
  </si>
  <si>
    <t>0412,
0113,
0804,
0309,
0505,
1105</t>
  </si>
  <si>
    <t>2.2.2.</t>
  </si>
  <si>
    <t>расходы на обслуживание муниципального долга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</si>
  <si>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</si>
  <si>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создание муниципальных предприятий</t>
  </si>
  <si>
    <t xml:space="preserve">2.2.10. </t>
  </si>
  <si>
    <t>2.2.11.</t>
  </si>
  <si>
    <t xml:space="preserve">2.2.15. </t>
  </si>
  <si>
    <t xml:space="preserve">2.2.17. </t>
  </si>
  <si>
    <t>Закон Красноярского края от 29.10.2009 № 9-3864 "О системах оплаты труда работников краевых государственных учреждений"</t>
  </si>
  <si>
    <t>Постановление Администрации города Минусинска от 13.03.2017 № АГ-358-п "Об утверждении Порядка расходования средств субсидии из краевого бюджета на реализацию мероприятий, направленных на повышение безопасности дорожного движения в муниципальном образовании город Минусинск"</t>
  </si>
  <si>
    <t>01.01.2017, не установлен</t>
  </si>
  <si>
    <t>Постановление Администрации города Минусинска от 13.03.2017 № АГ-357-п "Об утверждении Порядка расходования средств субсидии из краевого бюджета на содержание  автомобильных дорог общего пользования местного значения за счет средств дорожного фонда Красноярского края в муниципальном образовании город Минусинск"</t>
  </si>
  <si>
    <t>Постановление администрации города Минусинска от 29.05.2017 № 942-п "Об утверждении Порядка расходования средств субсидии, предоставленной бюджету муниципального образования город Минусинск из бюджета Красноярского края на реализацию мероприятий по благоустройству, направленных на формирование современной городской среды"</t>
  </si>
  <si>
    <t>Постановление администрации города Минусинска от 29.05.2017 № 943-п "Об утверждении Порядка расходования средств субсидии, предоставленной бюджету муниципального образования город Минусинск из бюджета Красноярского края на реализацию мероприятий по поддержке обустройства мест массового отдыха населения (городских парков)"</t>
  </si>
  <si>
    <t xml:space="preserve">Постановление Администрации города Минусинска от 09.06.2017 № АГ- 1052-п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     </t>
  </si>
  <si>
    <t>постановление администрации города Минусинска от 22.06.2017 № АГ-1135-п "Об утверждении Порядка расходования средств, выделенных из местного бюджета на подготовку и проведение выборов в органы местного самоуправления"</t>
  </si>
  <si>
    <t>Постановление администрации города Минусинска № АГ-1755-п от 27.09.2013 "Об утверждении Порядка исчисления среднего размера оклада (должностного оклада) ставки заработной платы работников основного персонала для определения размера должностного оклада руководителя муниципального учреждения по сопровождению деятельности органов местного самоуправления муниципального образования город Минусинск"</t>
  </si>
  <si>
    <t>Постановление администрации города Минусинска от 20.12.2005 № 1430-п "Об утверждении Положения о регулировании муниципального долга муниципального образования город Минусинск"</t>
  </si>
  <si>
    <t xml:space="preserve">Постановление администрации города Минусинска от 13.08.2014 № АГ-1615-п "Об утверждении порядков осуществления бюджетных инвестиций и предоставления субсидии муниципальным бюджетным и муниципальным автономным учреждениям, муниципальным унитарным предприятиям на осуществление капитальных вложений в объекты муниципальной собственности" </t>
  </si>
  <si>
    <t>Постановление администрации города Минусинска от 28.12.2015 № 2550-п "Об утверждении Порядка расходования средств субсидии на проведении реконструкции или капитального ремонта зданий общеобразовательных организаций, находящихся в аварийном состоянии"</t>
  </si>
  <si>
    <t>Постановление администрации города Минусинска от 27.05.2016 №АГ-785-п "Об утверждении Положения об оплате труда работников муниципального казенного учреждения "Централизованная бухгалтерия"</t>
  </si>
  <si>
    <t>Постановление Администрации города Минусинска от 25.12.2017 № АГ-2589-п "Об утверждении Порядка расходования средств субсидии бюджету муниципального образования город Минусинск на выполнение работ по сохранению объекта культурного наследия регионального значения "Комплекс музея им. Мартьянова Н.М. Второй корпус", 1900-1901гг., 1951-1952гг., г.Минусинск, ул. Ленина, 60, пом.2" в рамках подпрограммы "Сохранение культурного наследия" государственной программы Красноярского края "Развитие культуры и туризма"</t>
  </si>
  <si>
    <t>план</t>
  </si>
  <si>
    <t>отчетный 2017 г</t>
  </si>
  <si>
    <t>текущий 2018 г</t>
  </si>
  <si>
    <t>очередной 2019 г</t>
  </si>
  <si>
    <t>2021 г</t>
  </si>
  <si>
    <t>отчетный  финансовый год</t>
  </si>
  <si>
    <t>текущий финансовый год</t>
  </si>
  <si>
    <t>0113
0412</t>
  </si>
  <si>
    <t>0503
0502</t>
  </si>
  <si>
    <t>0113
0501
1003</t>
  </si>
  <si>
    <t>27.02.2006-не установлен</t>
  </si>
  <si>
    <t>Постановление Администрации города Минусинска от 16.11.2016 № АГ-2032-п Об утверждении Порядка расходования средств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t>
  </si>
  <si>
    <t>1101
1102</t>
  </si>
  <si>
    <t xml:space="preserve"> Постановление Администрации города Минусинска № АГ-1763-п от 01.10.2013 "Об утверждении Примерного положения  об оплате труда работников муниципальных и казенных учреждений муниципального образования город Минусинск, подведомственных Отделу спорта и молодежной политики администрации города Минусинска"</t>
  </si>
  <si>
    <t>0503
0505
0909</t>
  </si>
  <si>
    <t>Постановление Администрации города Минусинска № АГ-2020-п от 26.10.2015 г"Об утверждении Порядка и условий формирования муниципального задания в отношении муниципальных учреждений и финансового обеспечения выполнения муниципального задания"</t>
  </si>
  <si>
    <t>решение Минусинской городской Думы от 27.04.2006 № 15-136р "О вхождении муниципального образования в состав учредителей Советов муниципальных образований Красноярского края"
учредительный договор ассоциации "Совет муниципальных образований Красноярского края" от 18.06.2006</t>
  </si>
  <si>
    <t xml:space="preserve">0203
</t>
  </si>
  <si>
    <t>Постановление Администрации города Минусинска от 03.05.2017 № 734-п "Об утверждении Порядка обеспечения питанием детей, обучающихся в муниципальных образовательных учреждениях муниципального образования город Минусинск, без взимания платы"</t>
  </si>
  <si>
    <t>27.02.2017, не установлен</t>
  </si>
  <si>
    <t>Постановление Администрации города Минусинска от 12.02.2018 № АГ-163-п "Об утверждении Положения о порядке предоставления субсидий из бюджета муниципального образования город Минусинск социально-ориентированным некоммерческим организациям"</t>
  </si>
  <si>
    <t>Постановление Администрации города Минусинска от 10.04.2017 №АГ-556-п "Об утверждении Порядка демонтажа самовольно установленных и незаконно размещенных объектов движимого имущества на территории муниципального образования город Минусинск и компенсации понесенных затрат"</t>
  </si>
  <si>
    <t>п.5</t>
  </si>
  <si>
    <t xml:space="preserve">Постановление Администрации города Минусинска от 27.02.2007 №281-п "О порядке содержания в муниципальных дошкольных образовательных учреждениях (группах) детей, у которых по заключению медицинских учреждений выявлены недостатки в физическом и психическом развитии, а также детей, находящихся в муниципальных туберкулезных детскиъх дошкольных учреждениях"   </t>
  </si>
  <si>
    <t>20.06.2017 - не установлен</t>
  </si>
  <si>
    <t xml:space="preserve">в целом    </t>
  </si>
  <si>
    <t xml:space="preserve">Постановление Правительства Красноярского края от 24.12.2012 № 690-п "Об утверждении порядка формирования и использования бюджетных ассигнований дорожного фонда Красноярского края"
</t>
  </si>
  <si>
    <t>27.12.2012 - не установлен</t>
  </si>
  <si>
    <t>21.03.2017, не установлен</t>
  </si>
  <si>
    <t>02.12.2015, не установлен</t>
  </si>
  <si>
    <t>Постановление Администрации города Минусинска от 12.03.2015 № АГ-342-п «О возложении полномочий по заключению соглашения о порядке уплаты взносов на капитальный ремонт общего имущества в многоквартирных домах собственниками помещений – муниципальными образованиями, полномочий по начислению, сбору, и перечислению в городской бюджет муниципального образования город Минусинск платы за пользование (наем) жилыми помещениями муниципального жилищного фонда</t>
  </si>
  <si>
    <t>12.03.2015-не установлен</t>
  </si>
  <si>
    <t>01.01.2016 - не установлен</t>
  </si>
  <si>
    <t>05.10.2013, не установлен</t>
  </si>
  <si>
    <t>08.11.2013-не установлен</t>
  </si>
  <si>
    <t>Решение Минусинского городского Совета депутатов от 21.08.2013 № 10-83р  «О системах оплаты труда работников муниципальных учреждений"</t>
  </si>
  <si>
    <t>28.08.2013, не установлен</t>
  </si>
  <si>
    <t>02.10.2013, не установлен</t>
  </si>
  <si>
    <t>Постановление Администрации города Минусинска № АГ-1802-п от 04.10.2013 "Об утверждении перечня должностей профессий работников учреждений, относимых к основному персоналу по виду экономической деятельности"</t>
  </si>
  <si>
    <t>16.10.2013 не установлен</t>
  </si>
  <si>
    <t>31.12.2015, не установлен</t>
  </si>
  <si>
    <t>22.12.2016 не установлен</t>
  </si>
  <si>
    <t>20.06.2017, не установлен</t>
  </si>
  <si>
    <t>Постановление Администрации города Минусинска от 14.11.2018 № АГ-1921-п "Об утверждении Положения о проведении муниципального профессионального конкурса педагогических работников "Лучший педагогический работник города Минусинска"</t>
  </si>
  <si>
    <t>14.11.2018 не установлен</t>
  </si>
  <si>
    <t>08.11.2013, не установлен</t>
  </si>
  <si>
    <t xml:space="preserve"> Постановление Администрации города Минусинска №АГ-2020-п от 26.10.2015 "Об утверждении Порядка и условий формирования муниципального задания в отношении муниципальных учреждений и финансового обеспечения выполнения муниципального задания"</t>
  </si>
  <si>
    <t>19.11.2016 - не установлен</t>
  </si>
  <si>
    <t>25.12.2017, не установлен</t>
  </si>
  <si>
    <t>01.11.2016, не установлен</t>
  </si>
  <si>
    <t>08.11.2016, не установлен</t>
  </si>
  <si>
    <t>01.10.2013, не установлен</t>
  </si>
  <si>
    <t>17.02.2018, не установлен</t>
  </si>
  <si>
    <t>03.06.2017, не установлен</t>
  </si>
  <si>
    <t xml:space="preserve">в целом </t>
  </si>
  <si>
    <t>11.04.2017, не установлен</t>
  </si>
  <si>
    <t>28.11.2013, не установлен</t>
  </si>
  <si>
    <t>24.08.2017, не установлен</t>
  </si>
  <si>
    <t>16.07.2014, не установлен</t>
  </si>
  <si>
    <t xml:space="preserve"> Постановление Администрации города Минусинска № АГ-920-п от 01.06.2016 "Об утверждении Положения о Молодежном муниципальном отряде города Минусинска"</t>
  </si>
  <si>
    <t>Постановление Администрации города Минусинска от 28.10.2016 № АГ-1902-п "Об утверждении Порядка расходования средств субсидии бюджетам муниципальных образований на развитие системы патриотического воспитания в рамках деятельности муниципальных молодежных центров"</t>
  </si>
  <si>
    <t>Постановление Администрации города Минусинска от 16.10.2017 № АГ-2029-п "Об утверждении Положения о премии Главы города молодым талантам"</t>
  </si>
  <si>
    <t>16.10.2017, не установлен</t>
  </si>
  <si>
    <t>Решение Минусинского городского Совета депутатов от 18.09.2007 № 25-231р "Об утверждении Положения о премировании, ежемесячном денежном поощрении, материальной помощи, единовременной выплате при предоставлени ежегодного оплачиваего отпуска и выплате надбавки за выслугу лет муниципальным служащим города Минусинска"</t>
  </si>
  <si>
    <t>27.02.2006, не установлен</t>
  </si>
  <si>
    <t>18.09.2007, не установлен</t>
  </si>
  <si>
    <t>09.09.2008, не установлен</t>
  </si>
  <si>
    <t>20.12.2005, не установлен</t>
  </si>
  <si>
    <t>27.05.2016, не установлен</t>
  </si>
  <si>
    <t>29.10.2013, не установлен</t>
  </si>
  <si>
    <t>22.06.2017, не установлен</t>
  </si>
  <si>
    <t>27.10.2012, не установлен</t>
  </si>
  <si>
    <t>27.04.2006, не установлен
18.06.2016, не установлен</t>
  </si>
  <si>
    <t>ст.8</t>
  </si>
  <si>
    <t>ст.4 П.2</t>
  </si>
  <si>
    <t>п.1,2</t>
  </si>
  <si>
    <t>05.05.2017, не установлен</t>
  </si>
  <si>
    <t>ст.26.3 ПСт.2 П.24.2</t>
  </si>
  <si>
    <t>0106,
0113</t>
  </si>
  <si>
    <t>0701
0702
0703
0707
0709
1102</t>
  </si>
  <si>
    <t xml:space="preserve">в целом      </t>
  </si>
  <si>
    <t>0409</t>
  </si>
  <si>
    <t>0111
0310</t>
  </si>
  <si>
    <t>0102
0103
0104
0106
0804
1105</t>
  </si>
  <si>
    <t>0701
0702
1003
1004</t>
  </si>
  <si>
    <t>ст.17</t>
  </si>
  <si>
    <t>1002
1003
1006</t>
  </si>
  <si>
    <t xml:space="preserve"> </t>
  </si>
  <si>
    <t>Постановление Администрации города Минусинска от 04.12.2018 № АГ-2041-п "Об утверждении Порядка предоставления субсидий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муниципальном образовании город Минусинск"</t>
  </si>
  <si>
    <t>05.12.2018 - не установлен</t>
  </si>
  <si>
    <t>Постановление Администрации города Минусинска от 09.11.2018 № АГ-1891-п "Об утверждении Порядка проведения городского конкурса по благоустройству территорий и дворов "Мой любимый город""</t>
  </si>
  <si>
    <t>01.01.2019 - не установлен</t>
  </si>
  <si>
    <t>Постановление Администрации города Минусинска от 22.08.2017 № АГ-1661-п "Об утверждении Порядка расходования средств субсидии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муниципального образования город Минусинск"</t>
  </si>
  <si>
    <t>Постановление Администрации города Минусинска от 17.04.2017 № АГ-619-п "О проведении ежегодного городского конкурса "Предприниматель года"</t>
  </si>
  <si>
    <t>18.04.2017- не установлен</t>
  </si>
  <si>
    <t>Постановление Администрации города Минусинска от 10.12.2018 № АГ-2076-п "Об утверждении Порядка расходования средств на государственную поддержку художественных народных ремесел и декоративно-прикладного искусства на территории города Минусинска"</t>
  </si>
  <si>
    <t xml:space="preserve">2.1.21. </t>
  </si>
  <si>
    <t>Постановление Администрации города Минусинска от 22.04.2019 № АГ-634-п "Об утверждении Примерного положения об оплате труда работников муниципальных бюджетных учреждений муниципального образования город Минусинск, подведомственных Отделу спорта и молодежной политики администрации города Минусинска, осуществляющих деятельность в сфере молодежной политики"</t>
  </si>
  <si>
    <t>23.04.2019, не установлен</t>
  </si>
  <si>
    <t>Постановление Администрации города Минусинска от 03.06.2014 № АГ-1052-п "Об утверждении Порядка финансирования физкультурных мероприятий и спортивных мероприятий, предусмотренных календарным планом муниципального образования город Минусинск и Нормативов финансирования физкультурных мероприятий и спортивных мероприятий, предусмотренных календарным планом,  о признании утратившими силу постановления Администрации города Минусинска от 06.11.2008 № 1777-п "Об утверждении нормативов финансирования спортивных мероприятий"</t>
  </si>
  <si>
    <t>04.06.2014, не установлен</t>
  </si>
  <si>
    <t>Постановление Администрации города Минусинска от 11.03.2019 № 325-п "Об утверждении Порядка расходования средств субсидии из краевого бюджета на поддержку деятельности муниципальных молодежных центров"</t>
  </si>
  <si>
    <t>11.03.2019, не установлен</t>
  </si>
  <si>
    <t>Постановление Администрации города Минусинска от 12.03.2019 № АГ-355-п "Об утверждении Положения об оплате труда работников муниципального казенного учреждения города Минусинска «Архив города Минусинска»"</t>
  </si>
  <si>
    <t>13.03.2019, не установлен</t>
  </si>
  <si>
    <t>Постановление Администрации города Минусинска от 22.04.2019 №АГ-634-п "Об утверждении Примерного положения об оплате труда работников муниципальных бюджетных учреждений муниципального образования город Минусинск, подведомственных Отделу спорта и молодежной политики администрации города Минусинска, осуществляющих деятельность в сфере молодежной политики"</t>
  </si>
  <si>
    <t>Постановление Администрации города Минусинска от 03.07.2019 № АГ-1126-п "Об утверждении Порядка расходования средств субсидии из краевого бюджета на мероприятия в области обеспечения капитального ремонта, реконструкции и строительства гидротехнических сооружений в муниципальном образовании город Минусинск"</t>
  </si>
  <si>
    <t>04.07.2019, не установлен</t>
  </si>
  <si>
    <t>05.07.2019, не установлен</t>
  </si>
  <si>
    <t>Постановления муниципального образования от 04.07.2019 № АГ-1136-п "Об утверждении Порядка расходования средств субсидий на организацию и проведение акарицидных обработок мест массового отдыха в муниципальном образовании город Минусинск"</t>
  </si>
  <si>
    <t>Постановление Администрации города Минусинска от 18.07.2019 № АГ-1241-п "Об утверждении Порядка расходования средств на реализацию мероприятий по приобретению спортивного оборудования и инвентаря для приведения организаций спортивной подготовки в нормативное состояние"</t>
  </si>
  <si>
    <t>18.07.2019, не установлен</t>
  </si>
  <si>
    <t>07.10.2019 - не установлен</t>
  </si>
  <si>
    <t>Постановление Администрации города Минусинска от 07.10.2019 № АГ-1817-п "Об утверждении Порядка расходования субсидии на предоставление социальных выплат молодым семьям на приобретение (строительство) жилья"</t>
  </si>
  <si>
    <t>08.10.2019 - не установлен</t>
  </si>
  <si>
    <t>Постановление Администрации города Минусинска от 07.10.2019 № АГ-1816-п "Об утверждении Порядка расходования субсидии из краевого бюджета на реализацию мероприятий по строительству и реконструкции (модернизации) объектов питьевого водоснабжения в муниципальном образовании город Минусинск"</t>
  </si>
  <si>
    <t>27.09.2019 - не установлен</t>
  </si>
  <si>
    <t>Постановление Администрации города Минусинска от 26.09.2019 № АГ-1735-п "Об утверждении Примерного положения об оплате труда работников муниципальных учреждений, подведомственных управлению образования администрации города Минусинска"</t>
  </si>
  <si>
    <t>Постановление Администрации города Минусинска от 27.09.2019 № АГ-1739-п "Об утверждении Порядка расходования средств субсидии по переселению граждан из аварийного жилищного фонда"</t>
  </si>
  <si>
    <t>Постановление Администрации города Минусинска от 17.07.2019 № АГ-1220-п "Об утверждении Порядка расходования средств субсидии, предоставленной бюджету муниципального образования город Минусинск из бюджета Красноярского края на софинансирование муниципальных программ формирования современной городской среды в рамках мероприятий "Благоустройство дворовых и общественных территорий""</t>
  </si>
  <si>
    <t>18.07.2019 - не установлен</t>
  </si>
  <si>
    <t>Постановление Администрации города Минусинска от 17.07.2019 № АГ-1219-п "Об утверждении Порядка расходования средств субсидии из краевого бюджета для поощрения муниципальных образований - победителей конкурса лучших проектов создания комфортной городской среды в муниципальном образовании город Минусинск"</t>
  </si>
  <si>
    <t>Постановление Администрации города Минусинска от 06.06.2019 № 949-п "Об утверждении Порядка расходования средств субсидий из краевого бюджета на частичное финансирование (возмещение) расходов на содержание единой дежурно-диспетчерской службы в муниципальном образовании город Минусинск"</t>
  </si>
  <si>
    <t>07.06.2019 - не установлен</t>
  </si>
  <si>
    <t>Объем средств на исполнение расходного обязательства Управление образования</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</si>
  <si>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</si>
  <si>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</si>
  <si>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</si>
  <si>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Постановление Администрации города Минусинска от 17.12.2018 № АГ-2104-п "Об организации летней оздоровительной кампании в муниципальном образовании город Минусинск"</t>
  </si>
  <si>
    <t>30.05.2016-не установлен</t>
  </si>
  <si>
    <t>Постановление администрации города Минусинска от 28.10.2016 № АГ-1905-п "Об утверждении Порядка расходования средств субсидии бюджетам муниципальных образований края на обеспечение первичных мер пожарной безопасности"</t>
  </si>
  <si>
    <t>28.10.2016 - не установлен</t>
  </si>
  <si>
    <t>0310</t>
  </si>
  <si>
    <t>ст.16 п.10</t>
  </si>
  <si>
    <t xml:space="preserve">Закон Красноярского края от 24.12.2004 № 13-2821 "О пожарной безопасности в Красноярском крае"
</t>
  </si>
  <si>
    <t>10.01.2015- не установлен</t>
  </si>
  <si>
    <t>ст.в целом</t>
  </si>
  <si>
    <t>ст.16 п.26.1</t>
  </si>
  <si>
    <t>ст.16 п.37</t>
  </si>
  <si>
    <t>0314</t>
  </si>
  <si>
    <t>Постановление Администрации города Минусинска от 15.10.2018 № АГ-1719-п "Об утверждении порядка демонтажа самовольно установленных рекламных конструкций на территории муниципального образования город Минусинск"</t>
  </si>
  <si>
    <t>16.10.2018 - не установлен</t>
  </si>
  <si>
    <t>п.4</t>
  </si>
  <si>
    <t xml:space="preserve">Постановление администрации города Минусинска от 02.09.2013 № АГ-1591-п "Об утверждении нормативов затрат на содержание автомобильных дорог общего пользования местного значения муниципального образования город Минусинск и правил расчета размера ассигнований городского бюджета на указанные цели"  </t>
  </si>
  <si>
    <t xml:space="preserve">Постановление Администрация города Минусинска от 25.05.2018 № АГ-790-п "Об утверждении порядка определения маршрутов с небольшой интенсивностью пассажирских потоков по муниципальным маршрутам в муниципальном образовании город Минусинск" 
</t>
  </si>
  <si>
    <t>30.05.2018, не установлен</t>
  </si>
  <si>
    <t>п.23,24</t>
  </si>
  <si>
    <t>Постановление администрации города Минусинска №АГ-2020-п  от 26.10.2015 "Об утверждении Порядка и условий формирования муниципального задания в отношении муниципальных учреждений и финансового обеспечения выполнения муниципального задания"</t>
  </si>
  <si>
    <t xml:space="preserve">Постановление Администрации города Минусинска от 01.10.2013 № АГ- 1763-п "Об утверждении Примерного положения об оплате труда работников муниципальных и казенных учреждений муниципального образования город Минусинск, подведомственных Отделу спорта и молодежной политики администрации города Минусинска" </t>
  </si>
  <si>
    <t xml:space="preserve">Постановление Администрации города Минусинска от 08.11.2013 №  АГ-2101-п "Об утверждении Примерного положения об оплате труда работников муниципальных учреждений культуры и образовательных организаций в области культуры муниципального образования город Минусинск" 
</t>
  </si>
  <si>
    <t>ст.17 ч.1 п.5</t>
  </si>
  <si>
    <t>0107</t>
  </si>
  <si>
    <t xml:space="preserve"> Постановление Правительства Красноярского края от 30.09.2013 № 514-п "Об утвердении государственной программы Красноярского края "Создание условий для обеспечения доступным и комфортным жильем граждан"
</t>
  </si>
  <si>
    <t>Постановление Правительства РФ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</si>
  <si>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Совета администрации Красноярского края от 14.11.2006 № 348-п "О формировании прогноза расходов консолидированного бюджета Красноярского края на содержание органов местного самоуправления м муниципальных органов"</t>
  </si>
  <si>
    <t>Закон Красноярского края № 11-5566 от 21.12.2010 "О физической культуре и спорте в Красноярском крае</t>
  </si>
  <si>
    <t>Постановление Правительства Красноярского края от 30.09.2013 № 505-п "Об утверждении государственной программы Красноярского края "Развитие инвестиционной деятельности, малого и среднего предпринимательства"</t>
  </si>
  <si>
    <t>04.12.2013 - не установлен</t>
  </si>
  <si>
    <t>Постановление Совета администрации Красноярского края от 14.11.2006 № 348-п "О формировании прогноза расходов консолидированного бюджета Красноярского края на содержание органов местного самоуправления и муниципальных органов"</t>
  </si>
  <si>
    <t>ст.16</t>
  </si>
  <si>
    <t>ст. 5</t>
  </si>
  <si>
    <t>Постановление Правительства Красноярского края от 23.06.2014г. № 244-п "Об утверждении Порядка расчета нормативов обеспечения реализации основных общеобразовательных программ дошкольного образования в муниципальных дошкольных образовательных организаций, расположенных на территории Красноярского края, общедоступного и бесплатного дошкольного образования в муниципальных общеобразовательных организациях, расположенных на территории Красноярского края, в расчете на одного воспитанника (одну группу), нормативов обеспечения реализации основных общеобразовательных программ дошкольного образования в муниципальных дошкольных образовательных организациях, расположенных на территории Красноярского края, общедоступного и бесплатного дошкольного образования в муниципальных общеобразовательных организациях, расположенных на территории Красноярского края, в расчете на одного воспитанника (одну группу) и Порядка предоставления и расходования субвенций бюджетам муниципальных районов и городских округов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расположенных на территории Красноярского края, общедоступного и бесплатного дошкольного образования в муниципальных общеобразовательных организациях, расположенных на территории Красноярского края"</t>
  </si>
  <si>
    <t xml:space="preserve"> Постановление Правительства Красноярского края от 29.05.2014 № 217-п "Об утверждении Порядка расчета нормативов обеспечения реализации основных и дополнительных общеобразовательных программ в расчете на одного обучающегося (один класс, класс-комплект) муниципальных общеобразовательных организаций, расположенных на территории Красноярского края, нормативов обеспечения реализации основных и дополнительных общеобразовательных программ в расчете на одного обучающегося (один класс, класс-комплект) муниципальных общеобразовательных организаций, расположенных на территории Красноярского края, и Порядка предоставления и расходования субвенций бюджетам муниципальных районов и городских округов Красноярского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расположенных на территории Красноярского края,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</si>
  <si>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Закон Красноярского края от 11.07.2019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</si>
  <si>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23.07.2019 - не установлен</t>
  </si>
  <si>
    <t>ст.1</t>
  </si>
  <si>
    <t xml:space="preserve">Постановление Правительства Красноярского края от 17.03.2015 № 95-п "Об утверждении Порядка расходования субвенций бюджетам городских округов и муниципальных районов Красноярского края на осуществление органами местного самоуправления отдельных государственных полномочий Красноярского края по реализации отдельных мер по обеспечению ограничения платы граждан за коммунальные услуги"
</t>
  </si>
  <si>
    <t>21.03.2015 - не установлен</t>
  </si>
  <si>
    <t>2023 г</t>
  </si>
  <si>
    <t>Постановление Администрации города Минусинска от 23.04.2020 № АГ-620-п "Об утверждении Порядка расходования средств субсидии из краевого бюджета на осуществление дорожной деятельности в целях решения задач социально – экономического развития территорий за счет средств дорожного фонда Красноярского края в муниципальном образовании город Минусинск"</t>
  </si>
  <si>
    <t>24.04.2020, не установлен</t>
  </si>
  <si>
    <t>Постановление Администрации города Минусинска от 23.04.2020 № 621-п "Об утверждении Порядка расходования средств субсидии из краевого бюджета на капитальный ремонт и ремонт автомобильных дорог общего пользования местного значения за счет средств дорожного фонда Красноярского края в муниципальном образовании город Минусинск"</t>
  </si>
  <si>
    <t xml:space="preserve">Постановление Администрации города Минусинска от 11.03.2020 № АГ-351-п "Об утверждении Порядка расходования средств на государственную поддержку отрасли культуры (оснащение образовательных учреждений в сфере культуры музыкальными инструментами, оборудованием и учебными материалами)" </t>
  </si>
  <si>
    <t>12.03.2020, не установлен</t>
  </si>
  <si>
    <t>Постановление Администрации города Минусинска от 12.02.2020 № АГ-196-п "Об утверждении Положения о порядке оказания поддержки гражданам и их объединениям, участвующим в охране общественного порядка, создания условий для деятельности народных дружин на территории городского округа город Минусинск Красноярского края"</t>
  </si>
  <si>
    <t>13.02.2020, не установлен</t>
  </si>
  <si>
    <t xml:space="preserve">2.2.23. </t>
  </si>
  <si>
    <t>2.2.24.</t>
  </si>
  <si>
    <t>Постановление Администрации города Минусинска от 29.10.2020 № АГ-2010-п "О порядке предоставления субсидий на поддержку субъектов малого и среднего предпринимательства, в состав учредителей которых входят граждане, относящиеся к приоритетной целевой группе, а также индивидуальных предпринимателей из числа граждан, относящихся к приоритетной целевой группе"</t>
  </si>
  <si>
    <t>30.10.2020, не установлен</t>
  </si>
  <si>
    <t>Постановление Правительства Красноярского края от 23.06.2020 N 460-п "Об утверждении Порядка предоставления субсидии бюджету муниципального образования город Минусинск на проведение работ по сохранению объектов культурного наследия"</t>
  </si>
  <si>
    <t>26.06.2020</t>
  </si>
  <si>
    <t>Постановление администрации города Минусинска от 03.06.2020 № АГ-845-п "Об утверждении Порядка предоставления субсидии, в целях возмещения затрат в связи с реализацией мероприятий по благоустройству дворовых территорий многоквартирных домов, направленных на формирование современной городской среды муниципального образования город Минусинск"</t>
  </si>
  <si>
    <t>04.06.2020, не установлен</t>
  </si>
  <si>
    <t>Постановление Администрации города Минусинска от 20.08.2020 № АГ-1412-п "Об утверждении Порядка расходования средств субсидии, предоставленной из бюджета Красноярского края бюджету города на выполнение работ по сохранению объектов культурного наследия, находящихся в собственности муниципального образования город Минусинск, увековечивающих память погибших в годы Великой Отечественной войны"</t>
  </si>
  <si>
    <t>21.08.2020, не установлен</t>
  </si>
  <si>
    <t>Постановление Администрации города Минусинска от 27.07.2020 № АГ-1212-п "Об утверждении Порядка расходования средств иных межбюджетных трансфертов за содействие развитию налогового потенциала, а также порядка предоставления отчетности об использовании иного межбюджетного трансферта"</t>
  </si>
  <si>
    <t>28.07.2020, не установлен</t>
  </si>
  <si>
    <t>Постановление Администрации города Минусинска от 30.07.2020 № АГ-1242-п "Об утверждении Порядка расходования средств на поддержку постоянно действующих коллективов самодеятельного художественного творчества Красноярского края (любительских творческих коллективов) на поддержку творческих фестивалей и конкурсов, в том числе для детей и молодежи"</t>
  </si>
  <si>
    <t>31.07.2020, не установлен</t>
  </si>
  <si>
    <t>Постановление Администрации города Минусинска от 13.07.2020 № АГ-1100-п "Об утверждении порядка расходования средств иного межбюджетного трансферта муниципальному образованию город Минусинск Красноярского края на финансовое обеспечение мероприятий (возмещение понесенных расходов на их осуществление),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</si>
  <si>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14.07.2020, не установлен</t>
  </si>
  <si>
    <t>Постановление Администрации города Минусинска от 30.06.2020 № АГ-1005-п "Об утверждении Порядка расходования средств субсидии из краевого бюджета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города Минусинска"</t>
  </si>
  <si>
    <t>01.07.2020, не установлен</t>
  </si>
  <si>
    <t>Постановление Правительства Красноярского края от 06.02.2020 N 87-п "Об утверждении Порядка предоставления и распределения субсидий бюджетам муниципальных образований Красноярского края из краевого бюджета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</si>
  <si>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08.02.2020, не установлен</t>
  </si>
  <si>
    <t>Постановление Правительства Красноярского края от 20.04.2020 N 256-п "Об утверждении Порядка предоставления и распределения субсидий бюджетам муниципальных образований Красноярского края на государственную поддержку художественных народных ремесел и декоративно-прикладного искусства на территории Красноярского края"</t>
  </si>
  <si>
    <t>25.04.2020, не установлен</t>
  </si>
  <si>
    <t>Закон Красноярского края от 01.12.2014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t>
  </si>
  <si>
    <t>Постановление Администрации города Минусинска от 19.11.2020 № АГ-2183-п "Об утверждении Порядка расходования средств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</si>
  <si>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20.11.2020, не установлен</t>
  </si>
  <si>
    <t>05.12.2019, не установлен</t>
  </si>
  <si>
    <t>отчетный 2020 г</t>
  </si>
  <si>
    <t>текущий 2021 г</t>
  </si>
  <si>
    <t>очередной 2022 г</t>
  </si>
  <si>
    <t>2024 г</t>
  </si>
  <si>
    <t>Постановление Администрации города Минусинска от 27.01.2021 № АГ-117-п "Об утверждении Порядка определения объема и предоставления субсидий социально-ориентированным некоммерческим организациям города Минусинска"</t>
  </si>
  <si>
    <t>27.01.2021 - не установлен</t>
  </si>
  <si>
    <t>Постановление Администрации города Минусинска от 30.12.2020 № АГ-2502-п "Об утверждении Порядка определения объема и условия предоставления из бюджета города муниципальным бюджетным и муниципальным автономным учреждениям города субсидий на иные цели"</t>
  </si>
  <si>
    <t>01.01.2021 - не установлен</t>
  </si>
  <si>
    <t xml:space="preserve">Постановление Администрации города Минусинска от 24.05.2021 № АГ-857-п "Об утверждении Положения об организации временной занятости несовершеннолетних подростков города Минусинска в рамках  реализации проекта Молодежный муниципальный отряд города Минусинска" </t>
  </si>
  <si>
    <t>25.05.2021, не установлен</t>
  </si>
  <si>
    <t>Постановление Администрации города Минусинска от 30.12.2020 № АГ-2502-п "Об утверждении порядка определения объема и условия предоставления из бюджета города муниципальным бюджетным и муниципальным автономным учреждениям города субсидий на иные цели"</t>
  </si>
  <si>
    <t>01.01.2021, не установлен</t>
  </si>
  <si>
    <t>Постановление Администрации города Минусинска от 07.04.2021 № АГ-560-п О порядке предоставления субсидий на поддержку субъектов малого и среднего предпринимательства, занимающихся социально значимыми видами деятельности, деятельностью в области народных художественных промыслов, ремесленной деятельности, туризма</t>
  </si>
  <si>
    <t>08.04.2021 - не установлен</t>
  </si>
  <si>
    <t>Постановление Администрации города Минусинска от 07.04.2021 № АГ-561-п О порядке предоставления субсидий на поддержку субъектов малого и среднего предпринимательства, в состав учредителей которых входят граждане, относящиеся к приоритетной целевой группе, а также индивидуальных предпринимателей из числа граждан, относящихся к приоритетной целевой группе</t>
  </si>
  <si>
    <t>ПОСТАНОВЛЕНИЕ от 07.04.2021 № АГ-562-п О Порядке предоставления субсидии субъектам малого и среднего предпринимательства, осуществившим расходы на строительство (реконструкцию) для собственных нужд производственных зданий, строений, сооружений и (или) приобретение оборудования за счет собственных средств и (или)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организациями, образующими инфраструктуру поддержки субъектов малого и среднего предпринимательства, в целях создания и (или) развития, и (или) модернизации производства товаров (работ, услуг)</t>
  </si>
  <si>
    <t>Постановление Администрации города Минусинска от 18.02.2021 № АГ-254-п "Об утверждении Положения об оплате труда работников Администрации города Минусинска по должностям, не отнесенным к муниципальным должностям и должностям муниципальной службы"</t>
  </si>
  <si>
    <t>19.02.2021, не установлен</t>
  </si>
  <si>
    <t>Постановление Администрации города Минусинска от 16.02.2021 № АГ-221-п/1 О реализации краевого инфраструктурного проекта «Территория Красноярский край» в городе Минусинске в 2021 году</t>
  </si>
  <si>
    <t>16.02.2021, не установлен</t>
  </si>
  <si>
    <t>Постановление Администрации города Минусинска от 23.12.2020 № АГ-2428-п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органами местного самоуправления муниципального образования город Минусинск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</si>
  <si>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24.12.2020, не установлен</t>
  </si>
  <si>
    <t>Постановление Администрации города Минусинска от 23.12.2020 № АГ-2427-п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</si>
  <si>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Минусинска от 16.12.2020 № АГ-2339-п "Об утверждении Положения о порядке материального стимулирования деятельности народных дружинников"</t>
  </si>
  <si>
    <t>17.12.2020, не установлен</t>
  </si>
  <si>
    <t>Постановление Администрации города Минусинска от 07.12.2020 № АГ-2300-п "Об утверждении Порядка предоставления субсидии на компенсацию части платы граждан за коммунальные услуги исполнителям коммунальных услуг на территории муниципального образования город Минусинск"</t>
  </si>
  <si>
    <t>08.12.2020, не установлен</t>
  </si>
  <si>
    <t>Постановление Администрации города Минусинска от 03.12.2020 № АГ-2262-п "Об утверждении порядка расходования средств субсидии на проведение работ по сохранению объектов культурного наследия"</t>
  </si>
  <si>
    <t>04.12.2020, не установлен</t>
  </si>
  <si>
    <t>Постановление Администрации города Минусинска от 13.10.2020 № АГ-1882-п "Об утверждении Правил персонифицированного финансирования дополнительного образования детей в муниципальном образовании городской округ город Минусинск Красноярского края"</t>
  </si>
  <si>
    <t>п.3 Правил</t>
  </si>
  <si>
    <t>14.10.2020, не установлен</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</si>
  <si>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</si>
  <si>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</si>
  <si>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Реестр расходных обязательств города Минусинска на 2022 год</t>
  </si>
  <si>
    <t>на выполнение государственных полномочий по подготовке и проведению Всероссийской переписи населения</t>
  </si>
  <si>
    <t xml:space="preserve"> Постановление администрации города Минусинска от 18.02.2021 № АГ-254-п "Об утверждении Положения об оплате труда работников Администрации города Минусинска по должностям, не отнесенным к муниципальным должностям и должностям муниципальной службы"</t>
  </si>
  <si>
    <t>Решение Минусинского городского Совета депутатов от 18.02.2021 № 38-228р "Об утверждении Положения о финансовом управлении администрации города Минусинска"</t>
  </si>
  <si>
    <t>19.02.2021 - не установлен</t>
  </si>
  <si>
    <t>Постановление Администрации города Минусинска от 09.06.2017 № АГ- 1052-п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</si>
  <si>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 xml:space="preserve">Постановление Правительства Красноярского края от 13.02.2020 N 100-п "Об утверждении Порядка предоставления и распределения субсидий бюджетам муниципальных образований Красноярского края на обустройство мест (площадок) накопления отходов потребления и (или) приобретение контейнерного оборудования"
</t>
  </si>
  <si>
    <t>30.06.2021, не установлен</t>
  </si>
  <si>
    <t>Постановление Правительства Красноярского края от 13.12.2019 N 703-п "Об утверждении Порядка предоставления и распределения субсидий бюджетам муниципальных образований Красноярского края на обеспечение первичных мер пожарной безопасности"</t>
  </si>
  <si>
    <t>18.12.2019, не установлен</t>
  </si>
  <si>
    <t xml:space="preserve">Постановление Администрации города Минусинска от 08.11.2013 № АГ-2101-п "Об утверждении Примерного положения об оплате труда работников муниципальных учреждений культуры и образовательных организаций в области культуры муниципального образования город Минусинск" </t>
  </si>
  <si>
    <t xml:space="preserve">Решение Минусинского городского Совета депутатов от 29.06.2021 № 42-274р "Об утверждении Правил благоустройства территории муниципального образования город Минусинск"
</t>
  </si>
  <si>
    <t>Постановление Администрации города Минусинска от 15.06.2020 № АГ-923-п "Об утверждении Положения о порядке использования бюджетных ассигнований резервного фонда Администрации города Минусинска"</t>
  </si>
  <si>
    <t>16.06.2020 - не установлен</t>
  </si>
  <si>
    <t xml:space="preserve">Постановление Правительства Красноярского края от 21.07.2009 № 380-п "Об утверждении Положения о порядке расходования средств резервного фонда Правительства Красноярского края"
</t>
  </si>
  <si>
    <t xml:space="preserve">п.5
</t>
  </si>
  <si>
    <t xml:space="preserve">28.07.2019 - не установлен
</t>
  </si>
  <si>
    <t>Постановление администрации города Минусинска от 04.12.2019 №АГ-2227-п "О создании, хранении, использовании и восполнении резерва материально-технических ресурсов для ликвидации чрезвычайных ситуаций и в целях гражданской обороны  на территории муниципального образования город Минусинск"</t>
  </si>
  <si>
    <t>Решение Минусинского городского Совета депутатов от 29.06.2021 № 42-273р "Об утверждении Положения о возмещении расходов по найму жилого помещения лицам, замещающим муниципальные должности на постоянной основе"</t>
  </si>
  <si>
    <t>Решение Минусинского городского Совета депутатов от 07.10.2021 № 45-290р "Об утверждении Положения о присвоении звания «Почётный гражданин города Минусинска""</t>
  </si>
  <si>
    <t>08.10.2021, не установлен</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</si>
</sst>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
  </numFmts>
  <fonts count="76">
    <font>
      <sz val="11"/>
      <color rgb="FF000000"/>
      <name val="Calibri"/>
      <family val="2"/>
    </font>
    <font>
      <sz val="11"/>
      <color indexed="8"/>
      <name val="Calibri"/>
      <family val="2"/>
    </font>
    <font>
      <sz val="11"/>
      <name val="Calibri"/>
      <family val="2"/>
    </font>
    <font>
      <sz val="9"/>
      <color indexed="8"/>
      <name val="Arial Narrow"/>
      <family val="2"/>
    </font>
    <font>
      <sz val="8"/>
      <color indexed="8"/>
      <name val="Arial Narrow"/>
      <family val="2"/>
    </font>
    <font>
      <sz val="8"/>
      <color indexed="8"/>
      <name val="Arial"/>
      <family val="2"/>
    </font>
    <font>
      <sz val="9"/>
      <name val="Arial Narrow"/>
      <family val="2"/>
    </font>
    <font>
      <sz val="8"/>
      <name val="Arial Narrow"/>
      <family val="2"/>
    </font>
    <font>
      <sz val="9"/>
      <name val="Calibri"/>
      <family val="2"/>
    </font>
    <font>
      <sz val="11"/>
      <name val="Arial Narrow"/>
      <family val="2"/>
    </font>
    <font>
      <b/>
      <sz val="9"/>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10"/>
      <name val="Arial Narrow"/>
      <family val="2"/>
    </font>
    <font>
      <sz val="7"/>
      <color indexed="8"/>
      <name val="Arial Narrow"/>
      <family val="2"/>
    </font>
    <font>
      <b/>
      <sz val="10"/>
      <color indexed="8"/>
      <name val="Arial"/>
      <family val="2"/>
    </font>
    <font>
      <sz val="9"/>
      <color indexed="13"/>
      <name val="Arial Narrow"/>
      <family val="2"/>
    </font>
    <font>
      <sz val="11"/>
      <color indexed="13"/>
      <name val="Calibri"/>
      <family val="2"/>
    </font>
    <font>
      <b/>
      <sz val="9"/>
      <color indexed="8"/>
      <name val="Arial Narrow"/>
      <family val="2"/>
    </font>
    <font>
      <sz val="10"/>
      <color indexed="13"/>
      <name val="Times New Roman"/>
      <family val="1"/>
    </font>
    <font>
      <b/>
      <sz val="12"/>
      <color indexed="8"/>
      <name val="Arial Narrow"/>
      <family val="2"/>
    </font>
    <font>
      <b/>
      <sz val="12"/>
      <color indexed="8"/>
      <name val="Calibri"/>
      <family val="2"/>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9"/>
      <color rgb="FF000000"/>
      <name val="Arial Narrow"/>
      <family val="2"/>
    </font>
    <font>
      <sz val="8"/>
      <color rgb="FF000000"/>
      <name val="Arial"/>
      <family val="2"/>
    </font>
    <font>
      <sz val="9"/>
      <color rgb="FFFF0000"/>
      <name val="Arial Narrow"/>
      <family val="2"/>
    </font>
    <font>
      <sz val="9"/>
      <color theme="1"/>
      <name val="Arial Narrow"/>
      <family val="2"/>
    </font>
    <font>
      <sz val="8"/>
      <color rgb="FF000000"/>
      <name val="Arial Narrow"/>
      <family val="2"/>
    </font>
    <font>
      <sz val="9"/>
      <color rgb="FFFFFF00"/>
      <name val="Arial Narrow"/>
      <family val="2"/>
    </font>
    <font>
      <sz val="11"/>
      <color rgb="FFFFFF00"/>
      <name val="Calibri"/>
      <family val="2"/>
    </font>
    <font>
      <sz val="7"/>
      <color rgb="FF000000"/>
      <name val="Arial Narrow"/>
      <family val="2"/>
    </font>
    <font>
      <sz val="9"/>
      <color rgb="FF000000"/>
      <name val="Arial"/>
      <family val="2"/>
    </font>
    <font>
      <b/>
      <sz val="12"/>
      <color theme="1"/>
      <name val="Arial Narrow"/>
      <family val="2"/>
    </font>
    <font>
      <b/>
      <sz val="12"/>
      <color theme="1"/>
      <name val="Calibri"/>
      <family val="2"/>
    </font>
    <font>
      <b/>
      <sz val="9"/>
      <color rgb="FF000000"/>
      <name val="Arial Narrow"/>
      <family val="2"/>
    </font>
    <font>
      <sz val="10"/>
      <color rgb="FFFFFF00"/>
      <name val="Times New Roman"/>
      <family val="1"/>
    </font>
    <font>
      <b/>
      <sz val="10"/>
      <color rgb="FF00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right style="thin"/>
      <top/>
      <bottom/>
    </border>
    <border>
      <left style="thin">
        <color rgb="FF000000"/>
      </left>
      <right style="thin">
        <color rgb="FF000000"/>
      </right>
      <top/>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border>
    <border>
      <left/>
      <right style="thin"/>
      <top style="thin"/>
      <bottom style="thin"/>
    </border>
    <border>
      <left style="thin"/>
      <right style="thin"/>
      <top/>
      <bottom style="thin"/>
    </border>
    <border>
      <left style="thin"/>
      <right style="thin"/>
      <top style="thin"/>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color indexed="63"/>
      </right>
      <top style="thin">
        <color rgb="FF000000"/>
      </top>
      <bottom/>
    </border>
    <border>
      <left style="thin">
        <color rgb="FF000000"/>
      </left>
      <right>
        <color indexed="63"/>
      </right>
      <top/>
      <bottom/>
    </border>
    <border>
      <left style="thin"/>
      <right style="thin">
        <color rgb="FF000000"/>
      </right>
      <top style="thin">
        <color rgb="FF000000"/>
      </top>
      <bottom/>
    </border>
    <border>
      <left style="thin"/>
      <right style="thin">
        <color rgb="FF000000"/>
      </right>
      <top/>
      <bottom/>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41" fillId="0" borderId="0" applyFont="0" applyFill="0" applyBorder="0" applyAlignment="0" applyProtection="0"/>
    <xf numFmtId="168" fontId="4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41" fillId="31" borderId="8" applyNumberFormat="0" applyFont="0" applyAlignment="0" applyProtection="0"/>
    <xf numFmtId="9" fontId="4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41" fillId="0" borderId="0" applyFont="0" applyFill="0" applyBorder="0" applyAlignment="0" applyProtection="0"/>
    <xf numFmtId="169" fontId="41" fillId="0" borderId="0" applyFont="0" applyFill="0" applyBorder="0" applyAlignment="0" applyProtection="0"/>
    <xf numFmtId="0" fontId="59" fillId="32" borderId="0" applyNumberFormat="0" applyBorder="0" applyAlignment="0" applyProtection="0"/>
  </cellStyleXfs>
  <cellXfs count="421">
    <xf numFmtId="0" fontId="0" fillId="0" borderId="0" xfId="0" applyFont="1" applyAlignment="1">
      <alignment/>
    </xf>
    <xf numFmtId="0" fontId="2" fillId="0" borderId="0" xfId="0" applyFont="1" applyFill="1" applyBorder="1" applyAlignment="1">
      <alignment/>
    </xf>
    <xf numFmtId="0" fontId="60" fillId="0" borderId="0" xfId="33" applyNumberFormat="1" applyFont="1" applyFill="1" applyBorder="1" applyAlignment="1">
      <alignment vertical="top" wrapText="1" readingOrder="1"/>
      <protection/>
    </xf>
    <xf numFmtId="0" fontId="61" fillId="33" borderId="10" xfId="33" applyNumberFormat="1" applyFont="1" applyFill="1" applyBorder="1" applyAlignment="1">
      <alignment horizontal="center" vertical="top" wrapText="1" readingOrder="1"/>
      <protection/>
    </xf>
    <xf numFmtId="0" fontId="61" fillId="33" borderId="11" xfId="33" applyNumberFormat="1" applyFont="1" applyFill="1" applyBorder="1" applyAlignment="1">
      <alignment horizontal="center" vertical="top" wrapText="1" readingOrder="1"/>
      <protection/>
    </xf>
    <xf numFmtId="0" fontId="61" fillId="33" borderId="12" xfId="33" applyNumberFormat="1" applyFont="1" applyFill="1" applyBorder="1" applyAlignment="1">
      <alignment horizontal="center" vertical="top" wrapText="1" readingOrder="1"/>
      <protection/>
    </xf>
    <xf numFmtId="0" fontId="61" fillId="33" borderId="13" xfId="33" applyNumberFormat="1" applyFont="1" applyFill="1" applyBorder="1" applyAlignment="1">
      <alignment horizontal="center" vertical="top" wrapText="1" readingOrder="1"/>
      <protection/>
    </xf>
    <xf numFmtId="0" fontId="62" fillId="0" borderId="12" xfId="33" applyNumberFormat="1" applyFont="1" applyFill="1" applyBorder="1" applyAlignment="1">
      <alignment horizontal="center" vertical="top" wrapText="1" readingOrder="1"/>
      <protection/>
    </xf>
    <xf numFmtId="0" fontId="2" fillId="0" borderId="14" xfId="0" applyFont="1" applyFill="1" applyBorder="1" applyAlignment="1">
      <alignment/>
    </xf>
    <xf numFmtId="0" fontId="2" fillId="0" borderId="14" xfId="33" applyNumberFormat="1" applyFont="1" applyFill="1" applyBorder="1" applyAlignment="1">
      <alignment vertical="top" wrapText="1"/>
      <protection/>
    </xf>
    <xf numFmtId="49" fontId="6" fillId="0" borderId="14" xfId="33" applyNumberFormat="1" applyFont="1" applyFill="1" applyBorder="1" applyAlignment="1">
      <alignment vertical="top" wrapText="1" readingOrder="1"/>
      <protection/>
    </xf>
    <xf numFmtId="0" fontId="6" fillId="0" borderId="14" xfId="0" applyFont="1" applyFill="1" applyBorder="1" applyAlignment="1">
      <alignment vertical="top" wrapText="1"/>
    </xf>
    <xf numFmtId="0" fontId="3" fillId="0" borderId="14" xfId="0" applyFont="1" applyFill="1" applyBorder="1" applyAlignment="1" applyProtection="1">
      <alignment vertical="top" wrapText="1" readingOrder="1"/>
      <protection locked="0"/>
    </xf>
    <xf numFmtId="2" fontId="6" fillId="0" borderId="14" xfId="33" applyNumberFormat="1" applyFont="1" applyFill="1" applyBorder="1" applyAlignment="1">
      <alignment horizontal="left" vertical="top" wrapText="1" readingOrder="1"/>
      <protection/>
    </xf>
    <xf numFmtId="49" fontId="6" fillId="0" borderId="14" xfId="33" applyNumberFormat="1" applyFont="1" applyFill="1" applyBorder="1" applyAlignment="1">
      <alignment vertical="top" wrapText="1"/>
      <protection/>
    </xf>
    <xf numFmtId="0" fontId="6" fillId="0" borderId="14" xfId="33" applyNumberFormat="1" applyFont="1" applyFill="1" applyBorder="1" applyAlignment="1">
      <alignment vertical="top" wrapText="1"/>
      <protection/>
    </xf>
    <xf numFmtId="14" fontId="6" fillId="0" borderId="14" xfId="33" applyNumberFormat="1" applyFont="1" applyFill="1" applyBorder="1" applyAlignment="1">
      <alignment vertical="top" wrapText="1"/>
      <protection/>
    </xf>
    <xf numFmtId="0" fontId="7" fillId="0" borderId="14" xfId="0" applyFont="1" applyFill="1" applyBorder="1" applyAlignment="1">
      <alignment vertical="top" wrapText="1"/>
    </xf>
    <xf numFmtId="49" fontId="2" fillId="0" borderId="14" xfId="33" applyNumberFormat="1" applyFont="1" applyFill="1" applyBorder="1" applyAlignment="1">
      <alignment vertical="top" wrapText="1"/>
      <protection/>
    </xf>
    <xf numFmtId="0" fontId="61" fillId="0" borderId="14" xfId="0" applyFont="1" applyFill="1" applyBorder="1" applyAlignment="1">
      <alignment wrapText="1"/>
    </xf>
    <xf numFmtId="14" fontId="7" fillId="0" borderId="14" xfId="0" applyNumberFormat="1" applyFont="1" applyFill="1" applyBorder="1" applyAlignment="1">
      <alignment vertical="top" wrapText="1"/>
    </xf>
    <xf numFmtId="0" fontId="8" fillId="0" borderId="14" xfId="33" applyNumberFormat="1" applyFont="1" applyFill="1" applyBorder="1" applyAlignment="1">
      <alignment vertical="top" wrapText="1"/>
      <protection/>
    </xf>
    <xf numFmtId="0" fontId="6" fillId="0" borderId="14" xfId="0" applyNumberFormat="1" applyFont="1" applyFill="1" applyBorder="1" applyAlignment="1">
      <alignment vertical="top" wrapText="1"/>
    </xf>
    <xf numFmtId="14" fontId="6" fillId="0" borderId="14" xfId="0" applyNumberFormat="1" applyFont="1" applyFill="1" applyBorder="1" applyAlignment="1">
      <alignment vertical="top" wrapText="1"/>
    </xf>
    <xf numFmtId="0" fontId="3" fillId="0" borderId="14" xfId="33" applyNumberFormat="1" applyFont="1" applyFill="1" applyBorder="1" applyAlignment="1">
      <alignment horizontal="left" vertical="top" wrapText="1" readingOrder="1"/>
      <protection/>
    </xf>
    <xf numFmtId="0" fontId="3" fillId="0" borderId="14" xfId="33" applyNumberFormat="1" applyFont="1" applyFill="1" applyBorder="1" applyAlignment="1">
      <alignment horizontal="center" vertical="top" wrapText="1" readingOrder="1"/>
      <protection/>
    </xf>
    <xf numFmtId="0" fontId="61" fillId="0" borderId="14" xfId="33" applyNumberFormat="1" applyFont="1" applyFill="1" applyBorder="1" applyAlignment="1">
      <alignment horizontal="right" vertical="top" wrapText="1" readingOrder="1"/>
      <protection/>
    </xf>
    <xf numFmtId="14" fontId="61" fillId="0" borderId="14" xfId="33" applyNumberFormat="1" applyFont="1" applyFill="1" applyBorder="1" applyAlignment="1">
      <alignment horizontal="center" vertical="top" wrapText="1" readingOrder="1"/>
      <protection/>
    </xf>
    <xf numFmtId="0" fontId="3" fillId="0" borderId="14" xfId="33" applyNumberFormat="1" applyFont="1" applyFill="1" applyBorder="1" applyAlignment="1">
      <alignment horizontal="right" vertical="top" wrapText="1" readingOrder="1"/>
      <protection/>
    </xf>
    <xf numFmtId="0" fontId="6" fillId="0" borderId="14" xfId="33" applyNumberFormat="1" applyFont="1" applyFill="1" applyBorder="1" applyAlignment="1">
      <alignment horizontal="left" vertical="top" wrapText="1"/>
      <protection/>
    </xf>
    <xf numFmtId="0" fontId="2" fillId="33" borderId="0" xfId="0" applyFont="1" applyFill="1" applyBorder="1" applyAlignment="1">
      <alignment/>
    </xf>
    <xf numFmtId="0" fontId="2" fillId="0" borderId="14" xfId="0" applyFont="1" applyFill="1" applyBorder="1" applyAlignment="1">
      <alignment vertical="top" wrapText="1" readingOrder="1"/>
    </xf>
    <xf numFmtId="0" fontId="2" fillId="0" borderId="14" xfId="0" applyFont="1" applyFill="1" applyBorder="1" applyAlignment="1">
      <alignment vertical="top" wrapText="1"/>
    </xf>
    <xf numFmtId="49" fontId="6" fillId="0" borderId="14" xfId="33" applyNumberFormat="1" applyFont="1" applyFill="1" applyBorder="1" applyAlignment="1">
      <alignment horizontal="center" vertical="top" wrapText="1"/>
      <protection/>
    </xf>
    <xf numFmtId="0" fontId="41" fillId="0" borderId="14" xfId="0" applyFont="1" applyFill="1" applyBorder="1" applyAlignment="1">
      <alignment horizontal="center" vertical="top" wrapText="1" readingOrder="1"/>
    </xf>
    <xf numFmtId="0" fontId="2" fillId="0" borderId="14" xfId="0" applyFont="1" applyFill="1" applyBorder="1" applyAlignment="1">
      <alignment/>
    </xf>
    <xf numFmtId="0" fontId="2" fillId="0" borderId="15" xfId="33" applyNumberFormat="1" applyFont="1" applyFill="1" applyBorder="1" applyAlignment="1">
      <alignment vertical="top" wrapText="1"/>
      <protection/>
    </xf>
    <xf numFmtId="49" fontId="63" fillId="0" borderId="14" xfId="33" applyNumberFormat="1" applyFont="1" applyFill="1" applyBorder="1" applyAlignment="1">
      <alignment vertical="top" wrapText="1"/>
      <protection/>
    </xf>
    <xf numFmtId="49" fontId="2" fillId="0" borderId="14" xfId="0" applyNumberFormat="1" applyFont="1" applyFill="1" applyBorder="1" applyAlignment="1">
      <alignment/>
    </xf>
    <xf numFmtId="49" fontId="58" fillId="0" borderId="14" xfId="33" applyNumberFormat="1" applyFont="1" applyFill="1" applyBorder="1" applyAlignment="1">
      <alignment vertical="top" wrapText="1"/>
      <protection/>
    </xf>
    <xf numFmtId="0" fontId="6" fillId="0" borderId="14" xfId="33" applyNumberFormat="1" applyFont="1" applyFill="1" applyBorder="1" applyAlignment="1">
      <alignment vertical="top" wrapText="1" readingOrder="1"/>
      <protection/>
    </xf>
    <xf numFmtId="0" fontId="61" fillId="33" borderId="11" xfId="33" applyNumberFormat="1" applyFont="1" applyFill="1" applyBorder="1" applyAlignment="1">
      <alignment horizontal="center" vertical="top" wrapText="1" readingOrder="1"/>
      <protection/>
    </xf>
    <xf numFmtId="0" fontId="61" fillId="33" borderId="12" xfId="33" applyNumberFormat="1" applyFont="1" applyFill="1" applyBorder="1" applyAlignment="1">
      <alignment horizontal="center" vertical="top" wrapText="1" readingOrder="1"/>
      <protection/>
    </xf>
    <xf numFmtId="0" fontId="6" fillId="0" borderId="14" xfId="0" applyFont="1" applyFill="1" applyBorder="1" applyAlignment="1">
      <alignment vertical="top"/>
    </xf>
    <xf numFmtId="2" fontId="6" fillId="0" borderId="14" xfId="33" applyNumberFormat="1" applyFont="1" applyFill="1" applyBorder="1" applyAlignment="1">
      <alignment vertical="top" wrapText="1" readingOrder="1"/>
      <protection/>
    </xf>
    <xf numFmtId="0" fontId="6" fillId="0" borderId="14" xfId="0" applyFont="1" applyFill="1" applyBorder="1" applyAlignment="1">
      <alignment horizontal="left" vertical="top" wrapText="1"/>
    </xf>
    <xf numFmtId="4" fontId="61" fillId="0" borderId="12" xfId="33" applyNumberFormat="1" applyFont="1" applyFill="1" applyBorder="1" applyAlignment="1">
      <alignment vertical="top" wrapText="1" readingOrder="1"/>
      <protection/>
    </xf>
    <xf numFmtId="4" fontId="61" fillId="0" borderId="16" xfId="33" applyNumberFormat="1" applyFont="1" applyFill="1" applyBorder="1" applyAlignment="1">
      <alignment vertical="top" wrapText="1" readingOrder="1"/>
      <protection/>
    </xf>
    <xf numFmtId="4" fontId="61" fillId="0" borderId="13"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2" fillId="0" borderId="14" xfId="33" applyNumberFormat="1" applyFont="1" applyFill="1" applyBorder="1" applyAlignment="1">
      <alignment vertical="top" wrapText="1"/>
      <protection/>
    </xf>
    <xf numFmtId="4" fontId="6" fillId="0" borderId="13" xfId="33" applyNumberFormat="1" applyFont="1" applyFill="1" applyBorder="1" applyAlignment="1">
      <alignment vertical="top" wrapText="1"/>
      <protection/>
    </xf>
    <xf numFmtId="4" fontId="2" fillId="0" borderId="16"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61" fillId="8" borderId="12"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0" fontId="61" fillId="33" borderId="11" xfId="33" applyNumberFormat="1" applyFont="1" applyFill="1" applyBorder="1" applyAlignment="1">
      <alignment horizontal="center" vertical="top" wrapText="1" readingOrder="1"/>
      <protection/>
    </xf>
    <xf numFmtId="0" fontId="61" fillId="33" borderId="12" xfId="33" applyNumberFormat="1" applyFont="1" applyFill="1" applyBorder="1" applyAlignment="1">
      <alignment horizontal="center" vertical="top" wrapText="1" readingOrder="1"/>
      <protection/>
    </xf>
    <xf numFmtId="4" fontId="2" fillId="0" borderId="13" xfId="33" applyNumberFormat="1" applyFont="1" applyFill="1" applyBorder="1" applyAlignment="1">
      <alignment vertical="top" wrapText="1"/>
      <protection/>
    </xf>
    <xf numFmtId="4" fontId="41" fillId="0" borderId="14" xfId="0" applyNumberFormat="1" applyFont="1" applyFill="1" applyBorder="1" applyAlignment="1">
      <alignment vertical="top" wrapText="1"/>
    </xf>
    <xf numFmtId="4" fontId="2" fillId="0" borderId="14" xfId="0" applyNumberFormat="1" applyFont="1" applyFill="1" applyBorder="1" applyAlignment="1">
      <alignment vertical="top" wrapText="1"/>
    </xf>
    <xf numFmtId="4" fontId="61" fillId="0" borderId="17"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61" fillId="0" borderId="16" xfId="33" applyNumberFormat="1" applyFont="1" applyFill="1" applyBorder="1" applyAlignment="1">
      <alignment vertical="top" wrapText="1" readingOrder="1"/>
      <protection/>
    </xf>
    <xf numFmtId="4" fontId="2" fillId="0" borderId="16"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61" fillId="0" borderId="13" xfId="33" applyNumberFormat="1" applyFont="1" applyFill="1" applyBorder="1" applyAlignment="1">
      <alignment vertical="top" wrapText="1" readingOrder="1"/>
      <protection/>
    </xf>
    <xf numFmtId="0" fontId="64" fillId="0" borderId="14" xfId="33" applyNumberFormat="1" applyFont="1" applyFill="1" applyBorder="1" applyAlignment="1">
      <alignment vertical="top" wrapText="1"/>
      <protection/>
    </xf>
    <xf numFmtId="49" fontId="2" fillId="34" borderId="14" xfId="0" applyNumberFormat="1" applyFont="1" applyFill="1" applyBorder="1" applyAlignment="1">
      <alignment/>
    </xf>
    <xf numFmtId="0" fontId="61" fillId="33" borderId="11" xfId="33" applyNumberFormat="1" applyFont="1" applyFill="1" applyBorder="1" applyAlignment="1">
      <alignment horizontal="center" vertical="top" wrapText="1" readingOrder="1"/>
      <protection/>
    </xf>
    <xf numFmtId="0" fontId="61" fillId="33" borderId="12" xfId="33" applyNumberFormat="1" applyFont="1" applyFill="1" applyBorder="1" applyAlignment="1">
      <alignment horizontal="center" vertical="top" wrapText="1" readingOrder="1"/>
      <protection/>
    </xf>
    <xf numFmtId="4" fontId="61" fillId="0" borderId="12" xfId="33" applyNumberFormat="1" applyFont="1" applyFill="1" applyBorder="1" applyAlignment="1">
      <alignment vertical="top" wrapText="1" readingOrder="1"/>
      <protection/>
    </xf>
    <xf numFmtId="4" fontId="2" fillId="0" borderId="16"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61" fillId="0" borderId="16" xfId="33" applyNumberFormat="1" applyFont="1" applyFill="1" applyBorder="1" applyAlignment="1">
      <alignment vertical="top" wrapText="1" readingOrder="1"/>
      <protection/>
    </xf>
    <xf numFmtId="4" fontId="61" fillId="0" borderId="13" xfId="33" applyNumberFormat="1" applyFont="1" applyFill="1" applyBorder="1" applyAlignment="1">
      <alignment vertical="top" wrapText="1" readingOrder="1"/>
      <protection/>
    </xf>
    <xf numFmtId="4" fontId="61" fillId="0" borderId="12" xfId="33" applyNumberFormat="1" applyFont="1" applyFill="1" applyBorder="1" applyAlignment="1">
      <alignment vertical="top" wrapText="1" readingOrder="1"/>
      <protection/>
    </xf>
    <xf numFmtId="4" fontId="61" fillId="0" borderId="16" xfId="33" applyNumberFormat="1" applyFont="1" applyFill="1" applyBorder="1" applyAlignment="1">
      <alignment vertical="top" wrapText="1" readingOrder="1"/>
      <protection/>
    </xf>
    <xf numFmtId="4" fontId="2" fillId="0" borderId="16"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61" fillId="8" borderId="12" xfId="33" applyNumberFormat="1" applyFont="1" applyFill="1" applyBorder="1" applyAlignment="1">
      <alignment vertical="top" wrapText="1" readingOrder="1"/>
      <protection/>
    </xf>
    <xf numFmtId="4" fontId="61" fillId="0" borderId="13"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61" fillId="0" borderId="13" xfId="33" applyNumberFormat="1" applyFont="1" applyFill="1" applyBorder="1" applyAlignment="1">
      <alignment vertical="top" wrapText="1" readingOrder="1"/>
      <protection/>
    </xf>
    <xf numFmtId="4" fontId="2" fillId="0" borderId="14" xfId="0" applyNumberFormat="1" applyFont="1" applyFill="1" applyBorder="1" applyAlignment="1">
      <alignment/>
    </xf>
    <xf numFmtId="0" fontId="6" fillId="0" borderId="14" xfId="0" applyFont="1" applyFill="1" applyBorder="1" applyAlignment="1">
      <alignment horizontal="center" vertical="top" wrapText="1"/>
    </xf>
    <xf numFmtId="4" fontId="64" fillId="0" borderId="12" xfId="33" applyNumberFormat="1" applyFont="1" applyFill="1" applyBorder="1" applyAlignment="1">
      <alignment vertical="top" wrapText="1" readingOrder="1"/>
      <protection/>
    </xf>
    <xf numFmtId="4" fontId="64" fillId="0" borderId="16" xfId="33" applyNumberFormat="1" applyFont="1" applyFill="1" applyBorder="1" applyAlignment="1">
      <alignment vertical="top" wrapText="1" readingOrder="1"/>
      <protection/>
    </xf>
    <xf numFmtId="4" fontId="41" fillId="0" borderId="16"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64" fillId="0" borderId="13" xfId="33" applyNumberFormat="1" applyFont="1" applyFill="1" applyBorder="1" applyAlignment="1">
      <alignment vertical="top" wrapText="1" readingOrder="1"/>
      <protection/>
    </xf>
    <xf numFmtId="4" fontId="61" fillId="0" borderId="18" xfId="33" applyNumberFormat="1" applyFont="1" applyFill="1" applyBorder="1" applyAlignment="1">
      <alignment vertical="top" wrapText="1" readingOrder="1"/>
      <protection/>
    </xf>
    <xf numFmtId="4" fontId="61" fillId="0" borderId="11" xfId="33" applyNumberFormat="1" applyFont="1" applyFill="1" applyBorder="1" applyAlignment="1">
      <alignment vertical="top" wrapText="1" readingOrder="1"/>
      <protection/>
    </xf>
    <xf numFmtId="4" fontId="61" fillId="0" borderId="14" xfId="33" applyNumberFormat="1" applyFont="1" applyFill="1" applyBorder="1" applyAlignment="1">
      <alignment vertical="top" wrapText="1" readingOrder="1"/>
      <protection/>
    </xf>
    <xf numFmtId="4" fontId="2" fillId="0" borderId="18"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64" fillId="0" borderId="18" xfId="33" applyNumberFormat="1" applyFont="1" applyFill="1" applyBorder="1" applyAlignment="1">
      <alignment vertical="top" wrapText="1" readingOrder="1"/>
      <protection/>
    </xf>
    <xf numFmtId="4" fontId="64" fillId="35" borderId="13" xfId="33" applyNumberFormat="1" applyFont="1" applyFill="1" applyBorder="1" applyAlignment="1">
      <alignment vertical="top" wrapText="1" readingOrder="1"/>
      <protection/>
    </xf>
    <xf numFmtId="0" fontId="62" fillId="0" borderId="10" xfId="33" applyNumberFormat="1" applyFont="1" applyFill="1" applyBorder="1" applyAlignment="1">
      <alignment horizontal="center" vertical="top" wrapText="1" readingOrder="1"/>
      <protection/>
    </xf>
    <xf numFmtId="4" fontId="2" fillId="0" borderId="13"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14" fontId="61" fillId="0" borderId="14"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0" fontId="6" fillId="33" borderId="14" xfId="33" applyNumberFormat="1" applyFont="1" applyFill="1" applyBorder="1" applyAlignment="1">
      <alignment vertical="top" wrapText="1"/>
      <protection/>
    </xf>
    <xf numFmtId="0" fontId="61" fillId="0" borderId="14"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61" fillId="0" borderId="14" xfId="33" applyNumberFormat="1" applyFont="1" applyFill="1" applyBorder="1" applyAlignment="1">
      <alignment vertical="top" wrapText="1" readingOrder="1"/>
      <protection/>
    </xf>
    <xf numFmtId="4" fontId="2" fillId="0" borderId="17" xfId="33" applyNumberFormat="1" applyFont="1" applyFill="1" applyBorder="1" applyAlignment="1">
      <alignment vertical="top" wrapText="1"/>
      <protection/>
    </xf>
    <xf numFmtId="49" fontId="41" fillId="0" borderId="14" xfId="33" applyNumberFormat="1" applyFont="1" applyFill="1" applyBorder="1" applyAlignment="1">
      <alignment horizontal="left" vertical="top" wrapText="1"/>
      <protection/>
    </xf>
    <xf numFmtId="49" fontId="41" fillId="0" borderId="14" xfId="33" applyNumberFormat="1" applyFont="1" applyFill="1" applyBorder="1" applyAlignment="1">
      <alignment vertical="top" wrapText="1"/>
      <protection/>
    </xf>
    <xf numFmtId="0" fontId="61" fillId="0" borderId="14" xfId="33" applyNumberFormat="1" applyFont="1" applyFill="1" applyBorder="1" applyAlignment="1">
      <alignment horizontal="center" vertical="top" wrapText="1" readingOrder="1"/>
      <protection/>
    </xf>
    <xf numFmtId="49" fontId="61" fillId="0" borderId="14" xfId="33" applyNumberFormat="1" applyFont="1" applyFill="1" applyBorder="1" applyAlignment="1">
      <alignment horizontal="center" vertical="top" wrapText="1" readingOrder="1"/>
      <protection/>
    </xf>
    <xf numFmtId="0" fontId="61" fillId="0" borderId="14" xfId="33" applyNumberFormat="1" applyFont="1" applyFill="1" applyBorder="1" applyAlignment="1">
      <alignment horizontal="left" vertical="top" wrapText="1" readingOrder="1"/>
      <protection/>
    </xf>
    <xf numFmtId="0" fontId="41" fillId="0" borderId="14" xfId="33" applyNumberFormat="1" applyFont="1" applyFill="1" applyBorder="1" applyAlignment="1">
      <alignment vertical="top" wrapText="1"/>
      <protection/>
    </xf>
    <xf numFmtId="0" fontId="62" fillId="0" borderId="19" xfId="33" applyNumberFormat="1" applyFont="1" applyFill="1" applyBorder="1" applyAlignment="1">
      <alignment horizontal="center" vertical="top" wrapText="1" readingOrder="1"/>
      <protection/>
    </xf>
    <xf numFmtId="4" fontId="61" fillId="0" borderId="20" xfId="33" applyNumberFormat="1" applyFont="1" applyFill="1" applyBorder="1" applyAlignment="1">
      <alignment vertical="top" wrapText="1" readingOrder="1"/>
      <protection/>
    </xf>
    <xf numFmtId="4" fontId="2" fillId="0" borderId="20" xfId="33" applyNumberFormat="1" applyFont="1" applyFill="1" applyBorder="1" applyAlignment="1">
      <alignment vertical="top" wrapText="1"/>
      <protection/>
    </xf>
    <xf numFmtId="0" fontId="3" fillId="0" borderId="14" xfId="0" applyFont="1" applyFill="1" applyBorder="1" applyAlignment="1" applyProtection="1">
      <alignment horizontal="center" vertical="top" wrapText="1" readingOrder="1"/>
      <protection locked="0"/>
    </xf>
    <xf numFmtId="0" fontId="4" fillId="0" borderId="14" xfId="0" applyFont="1" applyFill="1" applyBorder="1" applyAlignment="1" applyProtection="1">
      <alignment horizontal="center" vertical="top" wrapText="1" readingOrder="1"/>
      <protection locked="0"/>
    </xf>
    <xf numFmtId="0" fontId="65" fillId="0" borderId="14" xfId="33" applyNumberFormat="1" applyFont="1" applyFill="1" applyBorder="1" applyAlignment="1">
      <alignment horizontal="center" vertical="center" wrapText="1" readingOrder="1"/>
      <protection/>
    </xf>
    <xf numFmtId="0" fontId="5" fillId="0" borderId="14" xfId="0" applyFont="1" applyFill="1" applyBorder="1" applyAlignment="1" applyProtection="1">
      <alignment horizontal="center" vertical="center" wrapText="1" readingOrder="1"/>
      <protection locked="0"/>
    </xf>
    <xf numFmtId="0" fontId="7" fillId="0" borderId="14" xfId="33" applyNumberFormat="1" applyFont="1" applyFill="1" applyBorder="1" applyAlignment="1">
      <alignment vertical="top" wrapText="1"/>
      <protection/>
    </xf>
    <xf numFmtId="0" fontId="7" fillId="0" borderId="14" xfId="0" applyFont="1" applyFill="1" applyBorder="1" applyAlignment="1">
      <alignment wrapText="1"/>
    </xf>
    <xf numFmtId="0" fontId="2" fillId="0" borderId="14" xfId="33" applyNumberFormat="1" applyFont="1" applyFill="1" applyBorder="1" applyAlignment="1">
      <alignment horizontal="center" vertical="top" wrapText="1"/>
      <protection/>
    </xf>
    <xf numFmtId="0" fontId="7" fillId="0" borderId="14" xfId="0" applyFont="1" applyFill="1" applyBorder="1" applyAlignment="1">
      <alignment horizontal="center" vertical="top" wrapText="1"/>
    </xf>
    <xf numFmtId="4" fontId="6" fillId="0" borderId="14" xfId="33" applyNumberFormat="1" applyFont="1" applyFill="1" applyBorder="1" applyAlignment="1">
      <alignment vertical="top" wrapText="1"/>
      <protection/>
    </xf>
    <xf numFmtId="4" fontId="2" fillId="0" borderId="14" xfId="0" applyNumberFormat="1" applyFont="1" applyFill="1" applyBorder="1" applyAlignment="1">
      <alignment horizontal="center"/>
    </xf>
    <xf numFmtId="0" fontId="6" fillId="0" borderId="14" xfId="0" applyFont="1" applyFill="1" applyBorder="1" applyAlignment="1">
      <alignment vertical="top" wrapText="1" readingOrder="1"/>
    </xf>
    <xf numFmtId="0" fontId="64" fillId="0" borderId="14" xfId="0" applyFont="1" applyFill="1" applyBorder="1" applyAlignment="1">
      <alignment horizontal="left" vertical="top"/>
    </xf>
    <xf numFmtId="0" fontId="41" fillId="0" borderId="14" xfId="0" applyFont="1" applyFill="1" applyBorder="1" applyAlignment="1">
      <alignment/>
    </xf>
    <xf numFmtId="4" fontId="64" fillId="0" borderId="14" xfId="33" applyNumberFormat="1" applyFont="1" applyFill="1" applyBorder="1" applyAlignment="1">
      <alignment vertical="top" wrapText="1" readingOrder="1"/>
      <protection/>
    </xf>
    <xf numFmtId="0" fontId="61" fillId="0" borderId="14" xfId="33" applyNumberFormat="1" applyFont="1" applyFill="1" applyBorder="1" applyAlignment="1">
      <alignment vertical="top" wrapText="1" readingOrder="1"/>
      <protection/>
    </xf>
    <xf numFmtId="4" fontId="2" fillId="0" borderId="13"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0" fontId="61" fillId="0" borderId="14" xfId="33" applyNumberFormat="1" applyFont="1" applyFill="1" applyBorder="1" applyAlignment="1">
      <alignment vertical="top" wrapText="1" readingOrder="1"/>
      <protection/>
    </xf>
    <xf numFmtId="0" fontId="61" fillId="33" borderId="12" xfId="33" applyNumberFormat="1" applyFont="1" applyFill="1" applyBorder="1" applyAlignment="1">
      <alignment horizontal="center" vertical="top" wrapText="1" readingOrder="1"/>
      <protection/>
    </xf>
    <xf numFmtId="49" fontId="41" fillId="0" borderId="14" xfId="33" applyNumberFormat="1" applyFont="1" applyFill="1" applyBorder="1" applyAlignment="1">
      <alignment vertical="top" wrapText="1"/>
      <protection/>
    </xf>
    <xf numFmtId="0" fontId="61" fillId="0" borderId="14" xfId="33" applyNumberFormat="1" applyFont="1" applyFill="1" applyBorder="1" applyAlignment="1">
      <alignment vertical="top" wrapText="1" readingOrder="1"/>
      <protection/>
    </xf>
    <xf numFmtId="0" fontId="2" fillId="0" borderId="21" xfId="33" applyNumberFormat="1" applyFont="1" applyFill="1" applyBorder="1" applyAlignment="1">
      <alignment horizontal="center" vertical="top" wrapText="1"/>
      <protection/>
    </xf>
    <xf numFmtId="4" fontId="2" fillId="0" borderId="21" xfId="0" applyNumberFormat="1" applyFont="1" applyFill="1" applyBorder="1" applyAlignment="1">
      <alignment horizontal="center"/>
    </xf>
    <xf numFmtId="49" fontId="61" fillId="0" borderId="14" xfId="33" applyNumberFormat="1" applyFont="1" applyFill="1" applyBorder="1" applyAlignment="1">
      <alignment horizontal="left" vertical="top" wrapText="1" readingOrder="1"/>
      <protection/>
    </xf>
    <xf numFmtId="0" fontId="61" fillId="0" borderId="14" xfId="33" applyNumberFormat="1" applyFont="1" applyFill="1" applyBorder="1" applyAlignment="1">
      <alignment horizontal="left" vertical="top" wrapText="1" readingOrder="1"/>
      <protection/>
    </xf>
    <xf numFmtId="4" fontId="2" fillId="0" borderId="16"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 fontId="41" fillId="0" borderId="16"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2" fillId="0" borderId="18"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49" fontId="41" fillId="0" borderId="14" xfId="33" applyNumberFormat="1" applyFont="1" applyFill="1" applyBorder="1" applyAlignment="1">
      <alignment vertical="top" wrapText="1"/>
      <protection/>
    </xf>
    <xf numFmtId="49" fontId="2" fillId="0" borderId="14" xfId="33" applyNumberFormat="1" applyFont="1" applyFill="1" applyBorder="1" applyAlignment="1">
      <alignment horizontal="center" vertical="top" wrapText="1"/>
      <protection/>
    </xf>
    <xf numFmtId="4" fontId="41" fillId="35" borderId="13" xfId="33" applyNumberFormat="1" applyFont="1" applyFill="1" applyBorder="1" applyAlignment="1">
      <alignment vertical="top" wrapText="1"/>
      <protection/>
    </xf>
    <xf numFmtId="0" fontId="2" fillId="0" borderId="22" xfId="33" applyNumberFormat="1" applyFont="1" applyFill="1" applyBorder="1" applyAlignment="1">
      <alignment vertical="top" wrapText="1"/>
      <protection/>
    </xf>
    <xf numFmtId="4" fontId="2" fillId="0" borderId="22" xfId="0" applyNumberFormat="1" applyFont="1" applyFill="1" applyBorder="1" applyAlignment="1">
      <alignment/>
    </xf>
    <xf numFmtId="0" fontId="61" fillId="0" borderId="14" xfId="33" applyNumberFormat="1" applyFont="1" applyFill="1" applyBorder="1" applyAlignment="1">
      <alignment vertical="top" wrapText="1" readingOrder="1"/>
      <protection/>
    </xf>
    <xf numFmtId="4" fontId="2" fillId="0" borderId="16" xfId="33" applyNumberFormat="1" applyFont="1" applyFill="1" applyBorder="1" applyAlignment="1">
      <alignment vertical="top" wrapText="1"/>
      <protection/>
    </xf>
    <xf numFmtId="4" fontId="41" fillId="0" borderId="16" xfId="33" applyNumberFormat="1" applyFont="1" applyFill="1" applyBorder="1" applyAlignment="1">
      <alignment vertical="top" wrapText="1"/>
      <protection/>
    </xf>
    <xf numFmtId="4" fontId="2" fillId="0" borderId="18" xfId="33" applyNumberFormat="1" applyFont="1" applyFill="1" applyBorder="1" applyAlignment="1">
      <alignment vertical="top" wrapText="1"/>
      <protection/>
    </xf>
    <xf numFmtId="0" fontId="61" fillId="0" borderId="14" xfId="33" applyNumberFormat="1" applyFont="1" applyFill="1" applyBorder="1" applyAlignment="1">
      <alignment vertical="top" wrapText="1" readingOrder="1"/>
      <protection/>
    </xf>
    <xf numFmtId="0" fontId="6" fillId="0" borderId="14" xfId="33" applyNumberFormat="1" applyFont="1" applyFill="1" applyBorder="1" applyAlignment="1">
      <alignment horizontal="center" vertical="top" wrapText="1"/>
      <protection/>
    </xf>
    <xf numFmtId="14" fontId="3" fillId="0" borderId="14" xfId="0" applyNumberFormat="1" applyFont="1" applyFill="1" applyBorder="1" applyAlignment="1" applyProtection="1">
      <alignment vertical="top" wrapText="1" readingOrder="1"/>
      <protection locked="0"/>
    </xf>
    <xf numFmtId="4" fontId="61" fillId="0" borderId="14" xfId="33" applyNumberFormat="1" applyFont="1" applyFill="1" applyBorder="1" applyAlignment="1">
      <alignment vertical="top" wrapText="1" readingOrder="1"/>
      <protection/>
    </xf>
    <xf numFmtId="4" fontId="61" fillId="0" borderId="20" xfId="33" applyNumberFormat="1" applyFont="1" applyFill="1" applyBorder="1" applyAlignment="1">
      <alignment vertical="top" wrapText="1" readingOrder="1"/>
      <protection/>
    </xf>
    <xf numFmtId="0" fontId="61" fillId="0" borderId="14" xfId="33" applyNumberFormat="1" applyFont="1" applyFill="1" applyBorder="1" applyAlignment="1">
      <alignment vertical="top" wrapText="1" readingOrder="1"/>
      <protection/>
    </xf>
    <xf numFmtId="4" fontId="61" fillId="0" borderId="16" xfId="33" applyNumberFormat="1" applyFont="1" applyFill="1" applyBorder="1" applyAlignment="1">
      <alignment vertical="top" wrapText="1" readingOrder="1"/>
      <protection/>
    </xf>
    <xf numFmtId="4" fontId="61" fillId="0" borderId="18" xfId="33" applyNumberFormat="1" applyFont="1" applyFill="1" applyBorder="1" applyAlignment="1">
      <alignment vertical="top" wrapText="1" readingOrder="1"/>
      <protection/>
    </xf>
    <xf numFmtId="4" fontId="64" fillId="0" borderId="16" xfId="33" applyNumberFormat="1" applyFont="1" applyFill="1" applyBorder="1" applyAlignment="1">
      <alignment vertical="top" wrapText="1" readingOrder="1"/>
      <protection/>
    </xf>
    <xf numFmtId="4" fontId="64" fillId="0" borderId="18" xfId="33" applyNumberFormat="1" applyFont="1" applyFill="1" applyBorder="1" applyAlignment="1">
      <alignment vertical="top" wrapText="1" readingOrder="1"/>
      <protection/>
    </xf>
    <xf numFmtId="4" fontId="61" fillId="0" borderId="12" xfId="33" applyNumberFormat="1" applyFont="1" applyFill="1" applyBorder="1" applyAlignment="1">
      <alignment vertical="top" wrapText="1" readingOrder="1"/>
      <protection/>
    </xf>
    <xf numFmtId="4" fontId="2" fillId="0" borderId="16" xfId="33" applyNumberFormat="1" applyFont="1" applyFill="1" applyBorder="1" applyAlignment="1">
      <alignment vertical="top" wrapText="1"/>
      <protection/>
    </xf>
    <xf numFmtId="4" fontId="2" fillId="0" borderId="13" xfId="33" applyNumberFormat="1" applyFont="1" applyFill="1" applyBorder="1" applyAlignment="1">
      <alignment vertical="top" wrapText="1"/>
      <protection/>
    </xf>
    <xf numFmtId="49" fontId="6" fillId="0" borderId="14" xfId="33" applyNumberFormat="1" applyFont="1" applyFill="1" applyBorder="1" applyAlignment="1">
      <alignment vertical="top" wrapText="1"/>
      <protection/>
    </xf>
    <xf numFmtId="0" fontId="2" fillId="0" borderId="14" xfId="0" applyFont="1" applyFill="1" applyBorder="1" applyAlignment="1">
      <alignment vertical="top" wrapText="1"/>
    </xf>
    <xf numFmtId="4" fontId="64" fillId="0" borderId="12" xfId="33" applyNumberFormat="1" applyFont="1" applyFill="1" applyBorder="1" applyAlignment="1">
      <alignment vertical="top" wrapText="1" readingOrder="1"/>
      <protection/>
    </xf>
    <xf numFmtId="4" fontId="41" fillId="0" borderId="16" xfId="33" applyNumberFormat="1" applyFont="1" applyFill="1" applyBorder="1" applyAlignment="1">
      <alignment vertical="top" wrapText="1"/>
      <protection/>
    </xf>
    <xf numFmtId="4" fontId="41" fillId="0" borderId="13" xfId="33" applyNumberFormat="1" applyFont="1" applyFill="1" applyBorder="1" applyAlignment="1">
      <alignment vertical="top" wrapText="1"/>
      <protection/>
    </xf>
    <xf numFmtId="4" fontId="66" fillId="33" borderId="12" xfId="33" applyNumberFormat="1" applyFont="1" applyFill="1" applyBorder="1" applyAlignment="1">
      <alignment vertical="top" wrapText="1" readingOrder="1"/>
      <protection/>
    </xf>
    <xf numFmtId="4" fontId="67" fillId="33" borderId="16" xfId="33" applyNumberFormat="1" applyFont="1" applyFill="1" applyBorder="1" applyAlignment="1">
      <alignment vertical="top" wrapText="1"/>
      <protection/>
    </xf>
    <xf numFmtId="4" fontId="67" fillId="33" borderId="13" xfId="33" applyNumberFormat="1" applyFont="1" applyFill="1" applyBorder="1" applyAlignment="1">
      <alignment vertical="top" wrapText="1"/>
      <protection/>
    </xf>
    <xf numFmtId="4" fontId="61" fillId="0" borderId="14" xfId="33" applyNumberFormat="1" applyFont="1" applyFill="1" applyBorder="1" applyAlignment="1">
      <alignment vertical="top" wrapText="1" readingOrder="1"/>
      <protection/>
    </xf>
    <xf numFmtId="4" fontId="61" fillId="0" borderId="20" xfId="33" applyNumberFormat="1" applyFont="1" applyFill="1" applyBorder="1" applyAlignment="1">
      <alignment vertical="top" wrapText="1" readingOrder="1"/>
      <protection/>
    </xf>
    <xf numFmtId="4" fontId="2" fillId="0" borderId="20" xfId="33" applyNumberFormat="1" applyFont="1" applyFill="1" applyBorder="1" applyAlignment="1">
      <alignment vertical="top" wrapText="1"/>
      <protection/>
    </xf>
    <xf numFmtId="4" fontId="2" fillId="0" borderId="14" xfId="33" applyNumberFormat="1" applyFont="1" applyFill="1" applyBorder="1" applyAlignment="1">
      <alignment vertical="top" wrapText="1"/>
      <protection/>
    </xf>
    <xf numFmtId="4" fontId="61" fillId="0" borderId="11" xfId="33" applyNumberFormat="1" applyFont="1" applyFill="1" applyBorder="1" applyAlignment="1">
      <alignment vertical="top" wrapText="1" readingOrder="1"/>
      <protection/>
    </xf>
    <xf numFmtId="4" fontId="2" fillId="0" borderId="18" xfId="33" applyNumberFormat="1" applyFont="1" applyFill="1" applyBorder="1" applyAlignment="1">
      <alignment vertical="top" wrapText="1"/>
      <protection/>
    </xf>
    <xf numFmtId="4" fontId="2" fillId="0" borderId="17" xfId="33" applyNumberFormat="1" applyFont="1" applyFill="1" applyBorder="1" applyAlignment="1">
      <alignment vertical="top" wrapText="1"/>
      <protection/>
    </xf>
    <xf numFmtId="0" fontId="61" fillId="0" borderId="14" xfId="33" applyNumberFormat="1" applyFont="1" applyFill="1" applyBorder="1" applyAlignment="1">
      <alignment vertical="top" wrapText="1" readingOrder="1"/>
      <protection/>
    </xf>
    <xf numFmtId="0" fontId="2" fillId="0" borderId="14" xfId="33" applyNumberFormat="1" applyFont="1" applyFill="1" applyBorder="1" applyAlignment="1">
      <alignment vertical="top" wrapText="1"/>
      <protection/>
    </xf>
    <xf numFmtId="0" fontId="3" fillId="0" borderId="14" xfId="33" applyNumberFormat="1" applyFont="1" applyFill="1" applyBorder="1" applyAlignment="1">
      <alignment horizontal="left" vertical="top" wrapText="1" readingOrder="1"/>
      <protection/>
    </xf>
    <xf numFmtId="49" fontId="64" fillId="0" borderId="14" xfId="33" applyNumberFormat="1" applyFont="1" applyFill="1" applyBorder="1" applyAlignment="1">
      <alignment horizontal="left" vertical="top" wrapText="1" readingOrder="1"/>
      <protection/>
    </xf>
    <xf numFmtId="49" fontId="41" fillId="0" borderId="14" xfId="33" applyNumberFormat="1" applyFont="1" applyFill="1" applyBorder="1" applyAlignment="1">
      <alignment horizontal="left" vertical="top" wrapText="1"/>
      <protection/>
    </xf>
    <xf numFmtId="49" fontId="41" fillId="0" borderId="14" xfId="0" applyNumberFormat="1" applyFont="1" applyFill="1" applyBorder="1" applyAlignment="1">
      <alignment horizontal="left"/>
    </xf>
    <xf numFmtId="4" fontId="64" fillId="33" borderId="12" xfId="33" applyNumberFormat="1" applyFont="1" applyFill="1" applyBorder="1" applyAlignment="1">
      <alignment vertical="top" wrapText="1" readingOrder="1"/>
      <protection/>
    </xf>
    <xf numFmtId="4" fontId="41" fillId="33" borderId="16" xfId="33" applyNumberFormat="1" applyFont="1" applyFill="1" applyBorder="1" applyAlignment="1">
      <alignment vertical="top" wrapText="1"/>
      <protection/>
    </xf>
    <xf numFmtId="4" fontId="41" fillId="33" borderId="13" xfId="33" applyNumberFormat="1" applyFont="1" applyFill="1" applyBorder="1" applyAlignment="1">
      <alignment vertical="top" wrapText="1"/>
      <protection/>
    </xf>
    <xf numFmtId="0" fontId="6" fillId="0" borderId="14" xfId="33" applyNumberFormat="1" applyFont="1" applyFill="1" applyBorder="1" applyAlignment="1">
      <alignment horizontal="left" vertical="top" wrapText="1"/>
      <protection/>
    </xf>
    <xf numFmtId="0" fontId="2" fillId="0" borderId="14" xfId="0" applyFont="1" applyFill="1" applyBorder="1" applyAlignment="1">
      <alignment horizontal="left" vertical="top" wrapText="1"/>
    </xf>
    <xf numFmtId="0" fontId="6" fillId="0" borderId="14" xfId="0" applyFont="1" applyFill="1" applyBorder="1" applyAlignment="1">
      <alignment vertical="top" wrapText="1"/>
    </xf>
    <xf numFmtId="0" fontId="3" fillId="0" borderId="14" xfId="33" applyNumberFormat="1" applyFont="1" applyFill="1" applyBorder="1" applyAlignment="1">
      <alignment horizontal="center" vertical="top" wrapText="1" readingOrder="1"/>
      <protection/>
    </xf>
    <xf numFmtId="0" fontId="61" fillId="0" borderId="14" xfId="33" applyNumberFormat="1" applyFont="1" applyFill="1" applyBorder="1" applyAlignment="1">
      <alignment horizontal="left" vertical="top" wrapText="1" readingOrder="1"/>
      <protection/>
    </xf>
    <xf numFmtId="4" fontId="61" fillId="0" borderId="16" xfId="33" applyNumberFormat="1" applyFont="1" applyFill="1" applyBorder="1" applyAlignment="1">
      <alignment vertical="top" wrapText="1" readingOrder="1"/>
      <protection/>
    </xf>
    <xf numFmtId="0" fontId="68" fillId="0" borderId="0" xfId="33" applyNumberFormat="1" applyFont="1" applyFill="1" applyBorder="1" applyAlignment="1">
      <alignment horizontal="left" vertical="top" wrapText="1" readingOrder="1"/>
      <protection/>
    </xf>
    <xf numFmtId="0" fontId="2" fillId="0" borderId="0" xfId="0" applyFont="1" applyFill="1" applyBorder="1" applyAlignment="1">
      <alignment/>
    </xf>
    <xf numFmtId="0" fontId="69" fillId="0" borderId="0" xfId="33" applyNumberFormat="1" applyFont="1" applyFill="1" applyBorder="1" applyAlignment="1">
      <alignment vertical="top" wrapText="1" readingOrder="1"/>
      <protection/>
    </xf>
    <xf numFmtId="0" fontId="61" fillId="0" borderId="14" xfId="33" applyNumberFormat="1" applyFont="1" applyFill="1" applyBorder="1" applyAlignment="1">
      <alignment horizontal="center" vertical="top" wrapText="1"/>
      <protection/>
    </xf>
    <xf numFmtId="0" fontId="2" fillId="0" borderId="14" xfId="0" applyFont="1" applyFill="1" applyBorder="1" applyAlignment="1">
      <alignment wrapText="1"/>
    </xf>
    <xf numFmtId="0" fontId="61" fillId="0" borderId="14" xfId="33" applyNumberFormat="1" applyFont="1" applyFill="1" applyBorder="1" applyAlignment="1">
      <alignment horizontal="center" vertical="top" wrapText="1" readingOrder="1"/>
      <protection/>
    </xf>
    <xf numFmtId="0" fontId="2" fillId="0" borderId="14" xfId="0" applyFont="1" applyFill="1" applyBorder="1" applyAlignment="1">
      <alignment horizontal="center" vertical="top" wrapText="1" readingOrder="1"/>
    </xf>
    <xf numFmtId="0" fontId="60" fillId="0" borderId="0" xfId="33" applyNumberFormat="1" applyFont="1" applyFill="1" applyBorder="1" applyAlignment="1">
      <alignment horizontal="left" vertical="top" wrapText="1" readingOrder="1"/>
      <protection/>
    </xf>
    <xf numFmtId="0" fontId="70" fillId="36" borderId="12" xfId="33" applyNumberFormat="1" applyFont="1" applyFill="1" applyBorder="1" applyAlignment="1">
      <alignment horizontal="center" vertical="top" wrapText="1" readingOrder="1"/>
      <protection/>
    </xf>
    <xf numFmtId="0" fontId="71" fillId="36" borderId="23" xfId="33" applyNumberFormat="1" applyFont="1" applyFill="1" applyBorder="1" applyAlignment="1">
      <alignment vertical="top" wrapText="1"/>
      <protection/>
    </xf>
    <xf numFmtId="0" fontId="71" fillId="36" borderId="11" xfId="33" applyNumberFormat="1" applyFont="1" applyFill="1" applyBorder="1" applyAlignment="1">
      <alignment vertical="top" wrapText="1"/>
      <protection/>
    </xf>
    <xf numFmtId="0" fontId="70" fillId="33" borderId="12" xfId="33" applyNumberFormat="1" applyFont="1" applyFill="1" applyBorder="1" applyAlignment="1">
      <alignment horizontal="center" vertical="top" wrapText="1" readingOrder="1"/>
      <protection/>
    </xf>
    <xf numFmtId="0" fontId="71" fillId="33" borderId="23" xfId="33" applyNumberFormat="1" applyFont="1" applyFill="1" applyBorder="1" applyAlignment="1">
      <alignment vertical="top" wrapText="1"/>
      <protection/>
    </xf>
    <xf numFmtId="0" fontId="71" fillId="33" borderId="11" xfId="33" applyNumberFormat="1" applyFont="1" applyFill="1" applyBorder="1" applyAlignment="1">
      <alignment vertical="top" wrapText="1"/>
      <protection/>
    </xf>
    <xf numFmtId="0" fontId="61" fillId="33" borderId="11" xfId="33" applyNumberFormat="1" applyFont="1" applyFill="1" applyBorder="1" applyAlignment="1">
      <alignment horizontal="center" vertical="top" wrapText="1" readingOrder="1"/>
      <protection/>
    </xf>
    <xf numFmtId="0" fontId="2" fillId="33" borderId="11" xfId="33" applyNumberFormat="1" applyFont="1" applyFill="1" applyBorder="1" applyAlignment="1">
      <alignment vertical="top" wrapText="1"/>
      <protection/>
    </xf>
    <xf numFmtId="0" fontId="61" fillId="33" borderId="12" xfId="33" applyNumberFormat="1" applyFont="1" applyFill="1" applyBorder="1" applyAlignment="1">
      <alignment horizontal="center" vertical="top" wrapText="1" readingOrder="1"/>
      <protection/>
    </xf>
    <xf numFmtId="0" fontId="3" fillId="0" borderId="14" xfId="0" applyFont="1" applyFill="1" applyBorder="1" applyAlignment="1" applyProtection="1">
      <alignment horizontal="center" vertical="top" wrapText="1" readingOrder="1"/>
      <protection locked="0"/>
    </xf>
    <xf numFmtId="0" fontId="0" fillId="0" borderId="14" xfId="0" applyFill="1" applyBorder="1" applyAlignment="1" applyProtection="1">
      <alignment vertical="top" wrapText="1"/>
      <protection locked="0"/>
    </xf>
    <xf numFmtId="0" fontId="70" fillId="37" borderId="11" xfId="33" applyNumberFormat="1" applyFont="1" applyFill="1" applyBorder="1" applyAlignment="1">
      <alignment horizontal="center" vertical="top" wrapText="1" readingOrder="1"/>
      <protection/>
    </xf>
    <xf numFmtId="0" fontId="71" fillId="37" borderId="23" xfId="33" applyNumberFormat="1" applyFont="1" applyFill="1" applyBorder="1" applyAlignment="1">
      <alignment vertical="top" wrapText="1"/>
      <protection/>
    </xf>
    <xf numFmtId="0" fontId="71" fillId="37" borderId="11" xfId="33" applyNumberFormat="1" applyFont="1" applyFill="1" applyBorder="1" applyAlignment="1">
      <alignment vertical="top" wrapText="1"/>
      <protection/>
    </xf>
    <xf numFmtId="0" fontId="70" fillId="33" borderId="24" xfId="33" applyNumberFormat="1" applyFont="1" applyFill="1" applyBorder="1" applyAlignment="1">
      <alignment horizontal="center" vertical="top" wrapText="1" readingOrder="1"/>
      <protection/>
    </xf>
    <xf numFmtId="0" fontId="70" fillId="33" borderId="23" xfId="33" applyNumberFormat="1" applyFont="1" applyFill="1" applyBorder="1" applyAlignment="1">
      <alignment horizontal="center" vertical="top" wrapText="1" readingOrder="1"/>
      <protection/>
    </xf>
    <xf numFmtId="0" fontId="70" fillId="33" borderId="11" xfId="33" applyNumberFormat="1" applyFont="1" applyFill="1" applyBorder="1" applyAlignment="1">
      <alignment horizontal="center" vertical="top" wrapText="1" readingOrder="1"/>
      <protection/>
    </xf>
    <xf numFmtId="0" fontId="70" fillId="38" borderId="12" xfId="33" applyNumberFormat="1" applyFont="1" applyFill="1" applyBorder="1" applyAlignment="1">
      <alignment horizontal="center" vertical="top" wrapText="1" readingOrder="1"/>
      <protection/>
    </xf>
    <xf numFmtId="0" fontId="71" fillId="38" borderId="23" xfId="33" applyNumberFormat="1" applyFont="1" applyFill="1" applyBorder="1" applyAlignment="1">
      <alignment vertical="top" wrapText="1"/>
      <protection/>
    </xf>
    <xf numFmtId="0" fontId="71" fillId="38" borderId="11" xfId="33" applyNumberFormat="1" applyFont="1" applyFill="1" applyBorder="1" applyAlignment="1">
      <alignment vertical="top" wrapText="1"/>
      <protection/>
    </xf>
    <xf numFmtId="0" fontId="70" fillId="3" borderId="12" xfId="33" applyNumberFormat="1" applyFont="1" applyFill="1" applyBorder="1" applyAlignment="1">
      <alignment horizontal="center" vertical="top" wrapText="1" readingOrder="1"/>
      <protection/>
    </xf>
    <xf numFmtId="0" fontId="71" fillId="3" borderId="23" xfId="33" applyNumberFormat="1" applyFont="1" applyFill="1" applyBorder="1" applyAlignment="1">
      <alignment vertical="top" wrapText="1"/>
      <protection/>
    </xf>
    <xf numFmtId="0" fontId="71" fillId="3" borderId="11" xfId="33" applyNumberFormat="1" applyFont="1" applyFill="1" applyBorder="1" applyAlignment="1">
      <alignment vertical="top" wrapText="1"/>
      <protection/>
    </xf>
    <xf numFmtId="0" fontId="70" fillId="39" borderId="12" xfId="33" applyNumberFormat="1" applyFont="1" applyFill="1" applyBorder="1" applyAlignment="1">
      <alignment horizontal="center" vertical="top" wrapText="1" readingOrder="1"/>
      <protection/>
    </xf>
    <xf numFmtId="0" fontId="71" fillId="39" borderId="23" xfId="33" applyNumberFormat="1" applyFont="1" applyFill="1" applyBorder="1" applyAlignment="1">
      <alignment vertical="top" wrapText="1"/>
      <protection/>
    </xf>
    <xf numFmtId="0" fontId="71" fillId="39" borderId="11" xfId="33" applyNumberFormat="1" applyFont="1" applyFill="1" applyBorder="1" applyAlignment="1">
      <alignment vertical="top" wrapText="1"/>
      <protection/>
    </xf>
    <xf numFmtId="0" fontId="70" fillId="14" borderId="12" xfId="33" applyNumberFormat="1" applyFont="1" applyFill="1" applyBorder="1" applyAlignment="1">
      <alignment horizontal="center" vertical="top" wrapText="1" readingOrder="1"/>
      <protection/>
    </xf>
    <xf numFmtId="0" fontId="71" fillId="14" borderId="23" xfId="33" applyNumberFormat="1" applyFont="1" applyFill="1" applyBorder="1" applyAlignment="1">
      <alignment vertical="top" wrapText="1"/>
      <protection/>
    </xf>
    <xf numFmtId="0" fontId="71" fillId="14" borderId="11" xfId="33" applyNumberFormat="1" applyFont="1" applyFill="1" applyBorder="1" applyAlignment="1">
      <alignment vertical="top" wrapText="1"/>
      <protection/>
    </xf>
    <xf numFmtId="0" fontId="70" fillId="17" borderId="12" xfId="33" applyNumberFormat="1" applyFont="1" applyFill="1" applyBorder="1" applyAlignment="1">
      <alignment horizontal="center" vertical="top" wrapText="1" readingOrder="1"/>
      <protection/>
    </xf>
    <xf numFmtId="0" fontId="71" fillId="17" borderId="23" xfId="33" applyNumberFormat="1" applyFont="1" applyFill="1" applyBorder="1" applyAlignment="1">
      <alignment vertical="top" wrapText="1"/>
      <protection/>
    </xf>
    <xf numFmtId="0" fontId="71" fillId="17" borderId="11" xfId="33" applyNumberFormat="1" applyFont="1" applyFill="1" applyBorder="1" applyAlignment="1">
      <alignment vertical="top" wrapText="1"/>
      <protection/>
    </xf>
    <xf numFmtId="0" fontId="70" fillId="34" borderId="12" xfId="33" applyNumberFormat="1" applyFont="1" applyFill="1" applyBorder="1" applyAlignment="1">
      <alignment horizontal="center" vertical="top" wrapText="1" readingOrder="1"/>
      <protection/>
    </xf>
    <xf numFmtId="0" fontId="71" fillId="34" borderId="23" xfId="33" applyNumberFormat="1" applyFont="1" applyFill="1" applyBorder="1" applyAlignment="1">
      <alignment vertical="top" wrapText="1"/>
      <protection/>
    </xf>
    <xf numFmtId="0" fontId="71" fillId="34" borderId="11" xfId="33" applyNumberFormat="1" applyFont="1" applyFill="1" applyBorder="1" applyAlignment="1">
      <alignment vertical="top" wrapText="1"/>
      <protection/>
    </xf>
    <xf numFmtId="0" fontId="5" fillId="0" borderId="14" xfId="0" applyFont="1" applyFill="1" applyBorder="1" applyAlignment="1" applyProtection="1">
      <alignment horizontal="center" vertical="center" wrapText="1" readingOrder="1"/>
      <protection locked="0"/>
    </xf>
    <xf numFmtId="0" fontId="72" fillId="0" borderId="14" xfId="33" applyNumberFormat="1" applyFont="1" applyFill="1" applyBorder="1" applyAlignment="1">
      <alignment vertical="top" wrapText="1" readingOrder="1"/>
      <protection/>
    </xf>
    <xf numFmtId="4" fontId="61" fillId="33" borderId="20" xfId="33" applyNumberFormat="1" applyFont="1" applyFill="1" applyBorder="1" applyAlignment="1">
      <alignment vertical="top" wrapText="1" readingOrder="1"/>
      <protection/>
    </xf>
    <xf numFmtId="4" fontId="2" fillId="33" borderId="20" xfId="33" applyNumberFormat="1" applyFont="1" applyFill="1" applyBorder="1" applyAlignment="1">
      <alignment vertical="top" wrapText="1"/>
      <protection/>
    </xf>
    <xf numFmtId="4" fontId="61" fillId="33" borderId="14" xfId="33" applyNumberFormat="1" applyFont="1" applyFill="1" applyBorder="1" applyAlignment="1">
      <alignment vertical="top" wrapText="1" readingOrder="1"/>
      <protection/>
    </xf>
    <xf numFmtId="4" fontId="2" fillId="33" borderId="14" xfId="33" applyNumberFormat="1" applyFont="1" applyFill="1" applyBorder="1" applyAlignment="1">
      <alignment vertical="top" wrapText="1"/>
      <protection/>
    </xf>
    <xf numFmtId="4" fontId="61" fillId="33" borderId="11" xfId="33" applyNumberFormat="1" applyFont="1" applyFill="1" applyBorder="1" applyAlignment="1">
      <alignment vertical="top" wrapText="1" readingOrder="1"/>
      <protection/>
    </xf>
    <xf numFmtId="4" fontId="2" fillId="33" borderId="18" xfId="33" applyNumberFormat="1" applyFont="1" applyFill="1" applyBorder="1" applyAlignment="1">
      <alignment vertical="top" wrapText="1"/>
      <protection/>
    </xf>
    <xf numFmtId="4" fontId="2" fillId="33" borderId="17" xfId="33" applyNumberFormat="1" applyFont="1" applyFill="1" applyBorder="1" applyAlignment="1">
      <alignment vertical="top" wrapText="1"/>
      <protection/>
    </xf>
    <xf numFmtId="4" fontId="61" fillId="33" borderId="12" xfId="33" applyNumberFormat="1" applyFont="1" applyFill="1" applyBorder="1" applyAlignment="1">
      <alignment vertical="top" wrapText="1" readingOrder="1"/>
      <protection/>
    </xf>
    <xf numFmtId="4" fontId="2" fillId="33" borderId="16" xfId="33" applyNumberFormat="1" applyFont="1" applyFill="1" applyBorder="1" applyAlignment="1">
      <alignment vertical="top" wrapText="1"/>
      <protection/>
    </xf>
    <xf numFmtId="4" fontId="2" fillId="33" borderId="13" xfId="33" applyNumberFormat="1" applyFont="1" applyFill="1" applyBorder="1" applyAlignment="1">
      <alignment vertical="top" wrapText="1"/>
      <protection/>
    </xf>
    <xf numFmtId="4" fontId="61" fillId="8" borderId="20" xfId="33" applyNumberFormat="1" applyFont="1" applyFill="1" applyBorder="1" applyAlignment="1">
      <alignment vertical="top" wrapText="1" readingOrder="1"/>
      <protection/>
    </xf>
    <xf numFmtId="4" fontId="2" fillId="8" borderId="20" xfId="33" applyNumberFormat="1" applyFont="1" applyFill="1" applyBorder="1" applyAlignment="1">
      <alignment vertical="top" wrapText="1"/>
      <protection/>
    </xf>
    <xf numFmtId="4" fontId="61" fillId="8" borderId="14" xfId="33" applyNumberFormat="1" applyFont="1" applyFill="1" applyBorder="1" applyAlignment="1">
      <alignment vertical="top" wrapText="1" readingOrder="1"/>
      <protection/>
    </xf>
    <xf numFmtId="4" fontId="2" fillId="8" borderId="14" xfId="33" applyNumberFormat="1" applyFont="1" applyFill="1" applyBorder="1" applyAlignment="1">
      <alignment vertical="top" wrapText="1"/>
      <protection/>
    </xf>
    <xf numFmtId="4" fontId="61" fillId="8" borderId="11" xfId="33" applyNumberFormat="1" applyFont="1" applyFill="1" applyBorder="1" applyAlignment="1">
      <alignment vertical="top" wrapText="1" readingOrder="1"/>
      <protection/>
    </xf>
    <xf numFmtId="4" fontId="2" fillId="8" borderId="18" xfId="33" applyNumberFormat="1" applyFont="1" applyFill="1" applyBorder="1" applyAlignment="1">
      <alignment vertical="top" wrapText="1"/>
      <protection/>
    </xf>
    <xf numFmtId="4" fontId="2" fillId="8" borderId="17" xfId="33" applyNumberFormat="1" applyFont="1" applyFill="1" applyBorder="1" applyAlignment="1">
      <alignment vertical="top" wrapText="1"/>
      <protection/>
    </xf>
    <xf numFmtId="4" fontId="61" fillId="8" borderId="12" xfId="33" applyNumberFormat="1" applyFont="1" applyFill="1" applyBorder="1" applyAlignment="1">
      <alignment vertical="top" wrapText="1" readingOrder="1"/>
      <protection/>
    </xf>
    <xf numFmtId="4" fontId="2" fillId="8" borderId="16" xfId="33" applyNumberFormat="1" applyFont="1" applyFill="1" applyBorder="1" applyAlignment="1">
      <alignment vertical="top" wrapText="1"/>
      <protection/>
    </xf>
    <xf numFmtId="4" fontId="2" fillId="8" borderId="13" xfId="33" applyNumberFormat="1" applyFont="1" applyFill="1" applyBorder="1" applyAlignment="1">
      <alignment vertical="top" wrapText="1"/>
      <protection/>
    </xf>
    <xf numFmtId="4" fontId="64" fillId="8" borderId="12" xfId="33" applyNumberFormat="1" applyFont="1" applyFill="1" applyBorder="1" applyAlignment="1">
      <alignment vertical="top" wrapText="1" readingOrder="1"/>
      <protection/>
    </xf>
    <xf numFmtId="4" fontId="41" fillId="8" borderId="16" xfId="33" applyNumberFormat="1" applyFont="1" applyFill="1" applyBorder="1" applyAlignment="1">
      <alignment vertical="top" wrapText="1"/>
      <protection/>
    </xf>
    <xf numFmtId="4" fontId="41" fillId="8" borderId="13" xfId="33" applyNumberFormat="1" applyFont="1" applyFill="1" applyBorder="1" applyAlignment="1">
      <alignment vertical="top" wrapText="1"/>
      <protection/>
    </xf>
    <xf numFmtId="0" fontId="64" fillId="0" borderId="14" xfId="33" applyNumberFormat="1" applyFont="1" applyFill="1" applyBorder="1" applyAlignment="1">
      <alignment vertical="top" wrapText="1" readingOrder="1"/>
      <protection/>
    </xf>
    <xf numFmtId="0" fontId="41" fillId="0" borderId="14" xfId="33" applyNumberFormat="1" applyFont="1" applyFill="1" applyBorder="1" applyAlignment="1">
      <alignment vertical="top" wrapText="1"/>
      <protection/>
    </xf>
    <xf numFmtId="4" fontId="2" fillId="0" borderId="22" xfId="0" applyNumberFormat="1" applyFont="1" applyFill="1" applyBorder="1" applyAlignment="1">
      <alignment horizontal="center"/>
    </xf>
    <xf numFmtId="4" fontId="2" fillId="0" borderId="15" xfId="0" applyNumberFormat="1" applyFont="1" applyFill="1" applyBorder="1" applyAlignment="1">
      <alignment horizontal="center"/>
    </xf>
    <xf numFmtId="4" fontId="61" fillId="0" borderId="18" xfId="33" applyNumberFormat="1" applyFont="1" applyFill="1" applyBorder="1" applyAlignment="1">
      <alignment vertical="top" wrapText="1" readingOrder="1"/>
      <protection/>
    </xf>
    <xf numFmtId="4" fontId="64" fillId="0" borderId="16" xfId="33" applyNumberFormat="1" applyFont="1" applyFill="1" applyBorder="1" applyAlignment="1">
      <alignment vertical="top" wrapText="1" readingOrder="1"/>
      <protection/>
    </xf>
    <xf numFmtId="4" fontId="61" fillId="33" borderId="16" xfId="33" applyNumberFormat="1" applyFont="1" applyFill="1" applyBorder="1" applyAlignment="1">
      <alignment vertical="top" wrapText="1" readingOrder="1"/>
      <protection/>
    </xf>
    <xf numFmtId="4" fontId="66" fillId="33" borderId="16" xfId="33" applyNumberFormat="1" applyFont="1" applyFill="1" applyBorder="1" applyAlignment="1">
      <alignment vertical="top" wrapText="1" readingOrder="1"/>
      <protection/>
    </xf>
    <xf numFmtId="4" fontId="66" fillId="0" borderId="12" xfId="33" applyNumberFormat="1" applyFont="1" applyFill="1" applyBorder="1" applyAlignment="1">
      <alignment vertical="top" wrapText="1" readingOrder="1"/>
      <protection/>
    </xf>
    <xf numFmtId="4" fontId="66" fillId="0" borderId="16" xfId="33" applyNumberFormat="1" applyFont="1" applyFill="1" applyBorder="1" applyAlignment="1">
      <alignment vertical="top" wrapText="1" readingOrder="1"/>
      <protection/>
    </xf>
    <xf numFmtId="4" fontId="67" fillId="0" borderId="16" xfId="33" applyNumberFormat="1" applyFont="1" applyFill="1" applyBorder="1" applyAlignment="1">
      <alignment vertical="top" wrapText="1"/>
      <protection/>
    </xf>
    <xf numFmtId="0" fontId="6" fillId="0" borderId="14" xfId="33" applyNumberFormat="1" applyFont="1" applyFill="1" applyBorder="1" applyAlignment="1">
      <alignment vertical="top" wrapText="1"/>
      <protection/>
    </xf>
    <xf numFmtId="4" fontId="67" fillId="0" borderId="13" xfId="33" applyNumberFormat="1" applyFont="1" applyFill="1" applyBorder="1" applyAlignment="1">
      <alignment vertical="top" wrapText="1"/>
      <protection/>
    </xf>
    <xf numFmtId="49" fontId="61" fillId="0" borderId="14" xfId="33" applyNumberFormat="1" applyFont="1" applyFill="1" applyBorder="1" applyAlignment="1">
      <alignment vertical="top" wrapText="1" readingOrder="1"/>
      <protection/>
    </xf>
    <xf numFmtId="4" fontId="2" fillId="0" borderId="21" xfId="0" applyNumberFormat="1" applyFont="1" applyFill="1" applyBorder="1" applyAlignment="1">
      <alignment horizontal="center"/>
    </xf>
    <xf numFmtId="4" fontId="61" fillId="0" borderId="10" xfId="33" applyNumberFormat="1" applyFont="1" applyFill="1" applyBorder="1" applyAlignment="1">
      <alignment vertical="top" wrapText="1" readingOrder="1"/>
      <protection/>
    </xf>
    <xf numFmtId="4" fontId="61" fillId="0" borderId="13" xfId="33" applyNumberFormat="1" applyFont="1" applyFill="1" applyBorder="1" applyAlignment="1">
      <alignment vertical="top" wrapText="1" readingOrder="1"/>
      <protection/>
    </xf>
    <xf numFmtId="4" fontId="61" fillId="0" borderId="19" xfId="33" applyNumberFormat="1" applyFont="1" applyFill="1" applyBorder="1" applyAlignment="1">
      <alignment vertical="top" wrapText="1" readingOrder="1"/>
      <protection/>
    </xf>
    <xf numFmtId="4" fontId="64" fillId="0" borderId="10" xfId="33" applyNumberFormat="1" applyFont="1" applyFill="1" applyBorder="1" applyAlignment="1">
      <alignment vertical="top" wrapText="1" readingOrder="1"/>
      <protection/>
    </xf>
    <xf numFmtId="4" fontId="66" fillId="0" borderId="25" xfId="33" applyNumberFormat="1" applyFont="1" applyFill="1" applyBorder="1" applyAlignment="1">
      <alignment vertical="top" wrapText="1" readingOrder="1"/>
      <protection/>
    </xf>
    <xf numFmtId="4" fontId="66" fillId="0" borderId="26" xfId="33" applyNumberFormat="1" applyFont="1" applyFill="1" applyBorder="1" applyAlignment="1">
      <alignment vertical="top" wrapText="1" readingOrder="1"/>
      <protection/>
    </xf>
    <xf numFmtId="173" fontId="73" fillId="0" borderId="15" xfId="33" applyNumberFormat="1" applyFont="1" applyFill="1" applyBorder="1" applyAlignment="1">
      <alignment vertical="top" wrapText="1" readingOrder="1"/>
      <protection/>
    </xf>
    <xf numFmtId="173" fontId="73" fillId="0" borderId="15" xfId="33" applyNumberFormat="1" applyFont="1" applyFill="1" applyBorder="1" applyAlignment="1">
      <alignment vertical="top" wrapText="1"/>
      <protection/>
    </xf>
    <xf numFmtId="173" fontId="73" fillId="0" borderId="0" xfId="33" applyNumberFormat="1" applyFont="1" applyFill="1" applyBorder="1" applyAlignment="1">
      <alignment vertical="top" wrapText="1" readingOrder="1"/>
      <protection/>
    </xf>
    <xf numFmtId="173" fontId="73" fillId="0" borderId="0" xfId="33" applyNumberFormat="1" applyFont="1" applyFill="1" applyBorder="1" applyAlignment="1">
      <alignment vertical="top" wrapText="1"/>
      <protection/>
    </xf>
    <xf numFmtId="4" fontId="61" fillId="0" borderId="27" xfId="33" applyNumberFormat="1" applyFont="1" applyFill="1" applyBorder="1" applyAlignment="1">
      <alignment vertical="top" wrapText="1" readingOrder="1"/>
      <protection/>
    </xf>
    <xf numFmtId="4" fontId="61" fillId="0" borderId="28" xfId="33" applyNumberFormat="1" applyFont="1" applyFill="1" applyBorder="1" applyAlignment="1">
      <alignment vertical="top" wrapText="1" readingOrder="1"/>
      <protection/>
    </xf>
    <xf numFmtId="4" fontId="64" fillId="35" borderId="11" xfId="33" applyNumberFormat="1" applyFont="1" applyFill="1" applyBorder="1" applyAlignment="1">
      <alignment vertical="top" wrapText="1" readingOrder="1"/>
      <protection/>
    </xf>
    <xf numFmtId="4" fontId="64" fillId="35" borderId="18" xfId="33" applyNumberFormat="1" applyFont="1" applyFill="1" applyBorder="1" applyAlignment="1">
      <alignment vertical="top" wrapText="1" readingOrder="1"/>
      <protection/>
    </xf>
    <xf numFmtId="4" fontId="66" fillId="35" borderId="11" xfId="33" applyNumberFormat="1" applyFont="1" applyFill="1" applyBorder="1" applyAlignment="1">
      <alignment vertical="top" wrapText="1" readingOrder="1"/>
      <protection/>
    </xf>
    <xf numFmtId="4" fontId="66" fillId="35" borderId="18" xfId="33" applyNumberFormat="1" applyFont="1" applyFill="1" applyBorder="1" applyAlignment="1">
      <alignment vertical="top" wrapText="1" readingOrder="1"/>
      <protection/>
    </xf>
    <xf numFmtId="4" fontId="64" fillId="0" borderId="11" xfId="33" applyNumberFormat="1" applyFont="1" applyFill="1" applyBorder="1" applyAlignment="1">
      <alignment vertical="top" wrapText="1" readingOrder="1"/>
      <protection/>
    </xf>
    <xf numFmtId="4" fontId="64" fillId="0" borderId="18" xfId="33" applyNumberFormat="1" applyFont="1" applyFill="1" applyBorder="1" applyAlignment="1">
      <alignment vertical="top" wrapText="1" readingOrder="1"/>
      <protection/>
    </xf>
    <xf numFmtId="49" fontId="6" fillId="0" borderId="14" xfId="33" applyNumberFormat="1" applyFont="1" applyFill="1" applyBorder="1" applyAlignment="1">
      <alignment horizontal="left" vertical="top" wrapText="1"/>
      <protection/>
    </xf>
    <xf numFmtId="4" fontId="64" fillId="35" borderId="10" xfId="33" applyNumberFormat="1" applyFont="1" applyFill="1" applyBorder="1" applyAlignment="1">
      <alignment vertical="top" wrapText="1" readingOrder="1"/>
      <protection/>
    </xf>
    <xf numFmtId="4" fontId="64" fillId="35" borderId="16" xfId="33" applyNumberFormat="1" applyFont="1" applyFill="1" applyBorder="1" applyAlignment="1">
      <alignment vertical="top" wrapText="1" readingOrder="1"/>
      <protection/>
    </xf>
    <xf numFmtId="4" fontId="64" fillId="35" borderId="13" xfId="33" applyNumberFormat="1" applyFont="1" applyFill="1" applyBorder="1" applyAlignment="1">
      <alignment vertical="top" wrapText="1" readingOrder="1"/>
      <protection/>
    </xf>
    <xf numFmtId="4" fontId="66" fillId="35" borderId="10" xfId="33" applyNumberFormat="1" applyFont="1" applyFill="1" applyBorder="1" applyAlignment="1">
      <alignment vertical="top" wrapText="1" readingOrder="1"/>
      <protection/>
    </xf>
    <xf numFmtId="4" fontId="66" fillId="35" borderId="16" xfId="33" applyNumberFormat="1" applyFont="1" applyFill="1" applyBorder="1" applyAlignment="1">
      <alignment vertical="top" wrapText="1" readingOrder="1"/>
      <protection/>
    </xf>
    <xf numFmtId="4" fontId="66" fillId="35" borderId="13" xfId="33" applyNumberFormat="1" applyFont="1" applyFill="1" applyBorder="1" applyAlignment="1">
      <alignment vertical="top" wrapText="1" readingOrder="1"/>
      <protection/>
    </xf>
    <xf numFmtId="4" fontId="66" fillId="36" borderId="12" xfId="33" applyNumberFormat="1" applyFont="1" applyFill="1" applyBorder="1" applyAlignment="1">
      <alignment vertical="top" wrapText="1" readingOrder="1"/>
      <protection/>
    </xf>
    <xf numFmtId="4" fontId="67" fillId="36" borderId="16" xfId="33" applyNumberFormat="1" applyFont="1" applyFill="1" applyBorder="1" applyAlignment="1">
      <alignment vertical="top" wrapText="1"/>
      <protection/>
    </xf>
    <xf numFmtId="4" fontId="67" fillId="36" borderId="13" xfId="33" applyNumberFormat="1" applyFont="1" applyFill="1" applyBorder="1" applyAlignment="1">
      <alignment vertical="top" wrapText="1"/>
      <protection/>
    </xf>
    <xf numFmtId="49" fontId="64" fillId="0" borderId="14" xfId="33" applyNumberFormat="1" applyFont="1" applyFill="1" applyBorder="1" applyAlignment="1">
      <alignment horizontal="center" vertical="top" wrapText="1" readingOrder="1"/>
      <protection/>
    </xf>
    <xf numFmtId="4" fontId="61" fillId="0" borderId="17" xfId="33" applyNumberFormat="1" applyFont="1" applyFill="1" applyBorder="1" applyAlignment="1">
      <alignment vertical="top" wrapText="1" readingOrder="1"/>
      <protection/>
    </xf>
    <xf numFmtId="4" fontId="64" fillId="0" borderId="13" xfId="33" applyNumberFormat="1" applyFont="1" applyFill="1" applyBorder="1" applyAlignment="1">
      <alignment vertical="top" wrapText="1" readingOrder="1"/>
      <protection/>
    </xf>
    <xf numFmtId="49" fontId="41" fillId="0" borderId="14" xfId="33" applyNumberFormat="1" applyFont="1" applyFill="1" applyBorder="1" applyAlignment="1">
      <alignment vertical="top" wrapText="1"/>
      <protection/>
    </xf>
    <xf numFmtId="49" fontId="61" fillId="0" borderId="14" xfId="33" applyNumberFormat="1" applyFont="1" applyFill="1" applyBorder="1" applyAlignment="1">
      <alignment horizontal="center" vertical="top" wrapText="1" readingOrder="1"/>
      <protection/>
    </xf>
    <xf numFmtId="49" fontId="2" fillId="0" borderId="14" xfId="33" applyNumberFormat="1" applyFont="1" applyFill="1" applyBorder="1" applyAlignment="1">
      <alignment vertical="top" wrapText="1"/>
      <protection/>
    </xf>
    <xf numFmtId="49" fontId="2" fillId="0" borderId="14" xfId="0" applyNumberFormat="1" applyFont="1" applyFill="1" applyBorder="1" applyAlignment="1">
      <alignment/>
    </xf>
    <xf numFmtId="4" fontId="64" fillId="35" borderId="12" xfId="33" applyNumberFormat="1" applyFont="1" applyFill="1" applyBorder="1" applyAlignment="1">
      <alignment vertical="top" wrapText="1" readingOrder="1"/>
      <protection/>
    </xf>
    <xf numFmtId="4" fontId="41" fillId="35" borderId="16" xfId="33" applyNumberFormat="1" applyFont="1" applyFill="1" applyBorder="1" applyAlignment="1">
      <alignment vertical="top" wrapText="1"/>
      <protection/>
    </xf>
    <xf numFmtId="4" fontId="66" fillId="35" borderId="12" xfId="33" applyNumberFormat="1" applyFont="1" applyFill="1" applyBorder="1" applyAlignment="1">
      <alignment vertical="top" wrapText="1" readingOrder="1"/>
      <protection/>
    </xf>
    <xf numFmtId="4" fontId="67" fillId="35" borderId="16" xfId="33" applyNumberFormat="1" applyFont="1" applyFill="1" applyBorder="1" applyAlignment="1">
      <alignment vertical="top" wrapText="1"/>
      <protection/>
    </xf>
    <xf numFmtId="49" fontId="41" fillId="0" borderId="14" xfId="0" applyNumberFormat="1" applyFont="1" applyFill="1" applyBorder="1" applyAlignment="1">
      <alignment/>
    </xf>
    <xf numFmtId="4" fontId="41" fillId="35" borderId="13" xfId="33" applyNumberFormat="1" applyFont="1" applyFill="1" applyBorder="1" applyAlignment="1">
      <alignment vertical="top" wrapText="1"/>
      <protection/>
    </xf>
    <xf numFmtId="4" fontId="67" fillId="35" borderId="13" xfId="33" applyNumberFormat="1" applyFont="1" applyFill="1" applyBorder="1" applyAlignment="1">
      <alignment vertical="top" wrapText="1"/>
      <protection/>
    </xf>
    <xf numFmtId="0" fontId="41" fillId="0" borderId="14" xfId="0" applyFont="1" applyFill="1" applyBorder="1" applyAlignment="1">
      <alignment vertical="top" wrapText="1"/>
    </xf>
    <xf numFmtId="4" fontId="2" fillId="0" borderId="14" xfId="0" applyNumberFormat="1" applyFont="1" applyFill="1" applyBorder="1" applyAlignment="1">
      <alignment vertical="top" wrapText="1"/>
    </xf>
    <xf numFmtId="0" fontId="61" fillId="0" borderId="22" xfId="33" applyNumberFormat="1" applyFont="1" applyFill="1" applyBorder="1" applyAlignment="1">
      <alignment vertical="top" wrapText="1" readingOrder="1"/>
      <protection/>
    </xf>
    <xf numFmtId="0" fontId="61" fillId="0" borderId="15" xfId="33" applyNumberFormat="1" applyFont="1" applyFill="1" applyBorder="1" applyAlignment="1">
      <alignment vertical="top" wrapText="1" readingOrder="1"/>
      <protection/>
    </xf>
    <xf numFmtId="0" fontId="61" fillId="0" borderId="21" xfId="33" applyNumberFormat="1" applyFont="1" applyFill="1" applyBorder="1" applyAlignment="1">
      <alignment vertical="top" wrapText="1" readingOrder="1"/>
      <protection/>
    </xf>
    <xf numFmtId="4" fontId="6" fillId="0" borderId="14" xfId="33" applyNumberFormat="1" applyFont="1" applyFill="1" applyBorder="1" applyAlignment="1">
      <alignment vertical="top" wrapText="1"/>
      <protection/>
    </xf>
    <xf numFmtId="49" fontId="6" fillId="0" borderId="14" xfId="33" applyNumberFormat="1" applyFont="1" applyFill="1" applyBorder="1" applyAlignment="1">
      <alignment horizontal="center" vertical="top" wrapText="1" readingOrder="1"/>
      <protection/>
    </xf>
    <xf numFmtId="49" fontId="2" fillId="0" borderId="14" xfId="0" applyNumberFormat="1" applyFont="1" applyFill="1" applyBorder="1" applyAlignment="1">
      <alignment/>
    </xf>
    <xf numFmtId="0" fontId="2" fillId="0" borderId="14" xfId="0" applyFont="1" applyFill="1" applyBorder="1" applyAlignment="1">
      <alignment/>
    </xf>
    <xf numFmtId="0" fontId="61" fillId="0" borderId="22" xfId="33" applyNumberFormat="1" applyFont="1" applyFill="1" applyBorder="1" applyAlignment="1">
      <alignment horizontal="left" vertical="top" wrapText="1" readingOrder="1"/>
      <protection/>
    </xf>
    <xf numFmtId="0" fontId="61" fillId="0" borderId="15" xfId="33" applyNumberFormat="1" applyFont="1" applyFill="1" applyBorder="1" applyAlignment="1">
      <alignment horizontal="left" vertical="top" wrapText="1" readingOrder="1"/>
      <protection/>
    </xf>
    <xf numFmtId="0" fontId="61" fillId="0" borderId="21" xfId="33" applyNumberFormat="1" applyFont="1" applyFill="1" applyBorder="1" applyAlignment="1">
      <alignment horizontal="left" vertical="top" wrapText="1" readingOrder="1"/>
      <protection/>
    </xf>
    <xf numFmtId="49" fontId="64" fillId="0" borderId="14" xfId="33" applyNumberFormat="1" applyFont="1" applyFill="1" applyBorder="1" applyAlignment="1">
      <alignment vertical="top" wrapText="1" readingOrder="1"/>
      <protection/>
    </xf>
    <xf numFmtId="4" fontId="64" fillId="0" borderId="14" xfId="33" applyNumberFormat="1" applyFont="1" applyFill="1" applyBorder="1" applyAlignment="1">
      <alignment vertical="top" wrapText="1" readingOrder="1"/>
      <protection/>
    </xf>
    <xf numFmtId="4" fontId="41" fillId="0" borderId="14" xfId="33" applyNumberFormat="1" applyFont="1" applyFill="1" applyBorder="1" applyAlignment="1">
      <alignment vertical="top" wrapText="1"/>
      <protection/>
    </xf>
    <xf numFmtId="4" fontId="2" fillId="0" borderId="14" xfId="0" applyNumberFormat="1" applyFont="1" applyFill="1" applyBorder="1" applyAlignment="1">
      <alignment horizontal="center"/>
    </xf>
    <xf numFmtId="49" fontId="2" fillId="0" borderId="14" xfId="33" applyNumberFormat="1" applyFont="1" applyFill="1" applyBorder="1" applyAlignment="1">
      <alignment horizontal="center" vertical="top" wrapText="1"/>
      <protection/>
    </xf>
    <xf numFmtId="49" fontId="41" fillId="0" borderId="14" xfId="0" applyNumberFormat="1" applyFont="1" applyFill="1" applyBorder="1" applyAlignment="1">
      <alignment/>
    </xf>
    <xf numFmtId="4" fontId="66" fillId="33" borderId="11" xfId="33" applyNumberFormat="1" applyFont="1" applyFill="1" applyBorder="1" applyAlignment="1">
      <alignment vertical="top" wrapText="1" readingOrder="1"/>
      <protection/>
    </xf>
    <xf numFmtId="4" fontId="66" fillId="33" borderId="18" xfId="33" applyNumberFormat="1" applyFont="1" applyFill="1" applyBorder="1" applyAlignment="1">
      <alignment vertical="top" wrapText="1" readingOrder="1"/>
      <protection/>
    </xf>
    <xf numFmtId="4" fontId="67" fillId="33" borderId="18" xfId="33" applyNumberFormat="1" applyFont="1" applyFill="1" applyBorder="1" applyAlignment="1">
      <alignment vertical="top" wrapText="1"/>
      <protection/>
    </xf>
    <xf numFmtId="4" fontId="67" fillId="33" borderId="17" xfId="33" applyNumberFormat="1" applyFont="1" applyFill="1" applyBorder="1" applyAlignment="1">
      <alignment vertical="top" wrapText="1"/>
      <protection/>
    </xf>
    <xf numFmtId="4" fontId="66" fillId="0" borderId="10" xfId="33" applyNumberFormat="1" applyFont="1" applyFill="1" applyBorder="1" applyAlignment="1">
      <alignment vertical="top" wrapText="1" readingOrder="1"/>
      <protection/>
    </xf>
    <xf numFmtId="4" fontId="66" fillId="0" borderId="13" xfId="33" applyNumberFormat="1" applyFont="1" applyFill="1" applyBorder="1" applyAlignment="1">
      <alignment vertical="top" wrapText="1" readingOrder="1"/>
      <protection/>
    </xf>
    <xf numFmtId="0" fontId="2" fillId="0" borderId="14" xfId="0" applyFont="1" applyFill="1" applyBorder="1" applyAlignment="1">
      <alignment vertical="top" wrapText="1" readingOrder="1"/>
    </xf>
    <xf numFmtId="49" fontId="6" fillId="0" borderId="14" xfId="33" applyNumberFormat="1" applyFont="1" applyFill="1" applyBorder="1" applyAlignment="1">
      <alignment horizontal="center" vertical="top" wrapText="1"/>
      <protection/>
    </xf>
    <xf numFmtId="0" fontId="2" fillId="0" borderId="14" xfId="0" applyFont="1" applyFill="1" applyBorder="1" applyAlignment="1">
      <alignment/>
    </xf>
    <xf numFmtId="49" fontId="2" fillId="0" borderId="14" xfId="33" applyNumberFormat="1" applyFont="1" applyFill="1" applyBorder="1" applyAlignment="1">
      <alignment horizontal="center" vertical="top" wrapText="1" readingOrder="1"/>
      <protection/>
    </xf>
    <xf numFmtId="0" fontId="6" fillId="0" borderId="14" xfId="33" applyNumberFormat="1" applyFont="1" applyFill="1" applyBorder="1" applyAlignment="1">
      <alignment vertical="top" wrapText="1" readingOrder="1"/>
      <protection/>
    </xf>
    <xf numFmtId="4" fontId="66" fillId="8" borderId="12" xfId="33" applyNumberFormat="1" applyFont="1" applyFill="1" applyBorder="1" applyAlignment="1">
      <alignment vertical="top" wrapText="1" readingOrder="1"/>
      <protection/>
    </xf>
    <xf numFmtId="4" fontId="67" fillId="8" borderId="16" xfId="33" applyNumberFormat="1" applyFont="1" applyFill="1" applyBorder="1" applyAlignment="1">
      <alignment vertical="top" wrapText="1"/>
      <protection/>
    </xf>
    <xf numFmtId="4" fontId="67" fillId="8" borderId="13" xfId="33" applyNumberFormat="1" applyFont="1" applyFill="1" applyBorder="1" applyAlignment="1">
      <alignment vertical="top" wrapText="1"/>
      <protection/>
    </xf>
    <xf numFmtId="49" fontId="41" fillId="0" borderId="14" xfId="33" applyNumberFormat="1" applyFont="1" applyFill="1" applyBorder="1" applyAlignment="1">
      <alignment horizontal="left" vertical="top" wrapText="1" readingOrder="1"/>
      <protection/>
    </xf>
    <xf numFmtId="49" fontId="41" fillId="0" borderId="14" xfId="0" applyNumberFormat="1" applyFont="1" applyFill="1" applyBorder="1" applyAlignment="1">
      <alignment horizontal="left" readingOrder="1"/>
    </xf>
    <xf numFmtId="173" fontId="61" fillId="0" borderId="12" xfId="33" applyNumberFormat="1" applyFont="1" applyFill="1" applyBorder="1" applyAlignment="1">
      <alignment vertical="top" wrapText="1" readingOrder="1"/>
      <protection/>
    </xf>
    <xf numFmtId="173" fontId="2" fillId="0" borderId="16" xfId="33" applyNumberFormat="1" applyFont="1" applyFill="1" applyBorder="1" applyAlignment="1">
      <alignment vertical="top" wrapText="1"/>
      <protection/>
    </xf>
    <xf numFmtId="173" fontId="2" fillId="0" borderId="13" xfId="33" applyNumberFormat="1" applyFont="1" applyFill="1" applyBorder="1" applyAlignment="1">
      <alignment vertical="top" wrapText="1"/>
      <protection/>
    </xf>
    <xf numFmtId="173" fontId="66" fillId="0" borderId="12" xfId="33" applyNumberFormat="1" applyFont="1" applyFill="1" applyBorder="1" applyAlignment="1">
      <alignment vertical="top" wrapText="1" readingOrder="1"/>
      <protection/>
    </xf>
    <xf numFmtId="173" fontId="67" fillId="0" borderId="16" xfId="33" applyNumberFormat="1" applyFont="1" applyFill="1" applyBorder="1" applyAlignment="1">
      <alignment vertical="top" wrapText="1"/>
      <protection/>
    </xf>
    <xf numFmtId="173" fontId="67" fillId="0" borderId="13" xfId="33" applyNumberFormat="1" applyFont="1" applyFill="1" applyBorder="1" applyAlignment="1">
      <alignment vertical="top" wrapText="1"/>
      <protection/>
    </xf>
    <xf numFmtId="4" fontId="6" fillId="0" borderId="12" xfId="33" applyNumberFormat="1" applyFont="1" applyFill="1" applyBorder="1" applyAlignment="1">
      <alignment vertical="top" wrapText="1" readingOrder="1"/>
      <protection/>
    </xf>
    <xf numFmtId="2" fontId="6" fillId="0" borderId="14" xfId="33" applyNumberFormat="1" applyFont="1" applyFill="1" applyBorder="1" applyAlignment="1">
      <alignment vertical="top" wrapText="1"/>
      <protection/>
    </xf>
    <xf numFmtId="0" fontId="8" fillId="0" borderId="14" xfId="0" applyFont="1" applyFill="1" applyBorder="1" applyAlignment="1">
      <alignment vertical="top" wrapText="1"/>
    </xf>
    <xf numFmtId="0" fontId="9" fillId="0" borderId="14" xfId="0" applyFont="1" applyFill="1" applyBorder="1" applyAlignment="1">
      <alignment vertical="top" wrapText="1"/>
    </xf>
    <xf numFmtId="14" fontId="61" fillId="0" borderId="14" xfId="33" applyNumberFormat="1" applyFont="1" applyFill="1" applyBorder="1" applyAlignment="1">
      <alignment vertical="top" wrapText="1" readingOrder="1"/>
      <protection/>
    </xf>
    <xf numFmtId="4" fontId="64" fillId="34" borderId="12" xfId="33" applyNumberFormat="1" applyFont="1" applyFill="1" applyBorder="1" applyAlignment="1">
      <alignment vertical="top" wrapText="1" readingOrder="1"/>
      <protection/>
    </xf>
    <xf numFmtId="4" fontId="41" fillId="34" borderId="16" xfId="33" applyNumberFormat="1" applyFont="1" applyFill="1" applyBorder="1" applyAlignment="1">
      <alignment vertical="top" wrapText="1"/>
      <protection/>
    </xf>
    <xf numFmtId="4" fontId="41" fillId="34" borderId="13" xfId="33" applyNumberFormat="1" applyFont="1" applyFill="1" applyBorder="1" applyAlignment="1">
      <alignment vertical="top" wrapText="1"/>
      <protection/>
    </xf>
    <xf numFmtId="4" fontId="66" fillId="34" borderId="12" xfId="33" applyNumberFormat="1" applyFont="1" applyFill="1" applyBorder="1" applyAlignment="1">
      <alignment vertical="top" wrapText="1" readingOrder="1"/>
      <protection/>
    </xf>
    <xf numFmtId="4" fontId="67" fillId="34" borderId="16" xfId="33" applyNumberFormat="1" applyFont="1" applyFill="1" applyBorder="1" applyAlignment="1">
      <alignment vertical="top" wrapText="1"/>
      <protection/>
    </xf>
    <xf numFmtId="4" fontId="67" fillId="34" borderId="13" xfId="33" applyNumberFormat="1" applyFont="1" applyFill="1" applyBorder="1" applyAlignment="1">
      <alignment vertical="top" wrapText="1"/>
      <protection/>
    </xf>
    <xf numFmtId="49" fontId="61" fillId="0" borderId="14" xfId="33" applyNumberFormat="1" applyFont="1" applyFill="1" applyBorder="1" applyAlignment="1">
      <alignment horizontal="left" vertical="top" wrapText="1" readingOrder="1"/>
      <protection/>
    </xf>
    <xf numFmtId="49" fontId="2" fillId="0" borderId="14" xfId="33" applyNumberFormat="1" applyFont="1" applyFill="1" applyBorder="1" applyAlignment="1">
      <alignment horizontal="left" vertical="top" wrapText="1"/>
      <protection/>
    </xf>
    <xf numFmtId="4" fontId="64" fillId="34" borderId="16" xfId="33" applyNumberFormat="1" applyFont="1" applyFill="1" applyBorder="1" applyAlignment="1">
      <alignment vertical="top" wrapText="1" readingOrder="1"/>
      <protection/>
    </xf>
    <xf numFmtId="4" fontId="66" fillId="34" borderId="16" xfId="33" applyNumberFormat="1" applyFont="1" applyFill="1" applyBorder="1" applyAlignment="1">
      <alignment vertical="top" wrapText="1" readingOrder="1"/>
      <protection/>
    </xf>
    <xf numFmtId="49" fontId="2" fillId="0" borderId="14" xfId="0" applyNumberFormat="1" applyFont="1" applyFill="1" applyBorder="1" applyAlignment="1">
      <alignment horizontal="left"/>
    </xf>
    <xf numFmtId="4" fontId="61" fillId="36" borderId="12" xfId="33" applyNumberFormat="1" applyFont="1" applyFill="1" applyBorder="1" applyAlignment="1">
      <alignment vertical="top" wrapText="1" readingOrder="1"/>
      <protection/>
    </xf>
    <xf numFmtId="4" fontId="2" fillId="36" borderId="16" xfId="33" applyNumberFormat="1" applyFont="1" applyFill="1" applyBorder="1" applyAlignment="1">
      <alignment vertical="top" wrapText="1"/>
      <protection/>
    </xf>
    <xf numFmtId="4" fontId="2" fillId="36" borderId="13" xfId="33" applyNumberFormat="1" applyFont="1" applyFill="1" applyBorder="1" applyAlignment="1">
      <alignment vertical="top" wrapText="1"/>
      <protection/>
    </xf>
    <xf numFmtId="0" fontId="64" fillId="0" borderId="14" xfId="33" applyNumberFormat="1" applyFont="1" applyFill="1" applyBorder="1" applyAlignment="1">
      <alignment horizontal="center" vertical="top" wrapText="1" readingOrder="1"/>
      <protection/>
    </xf>
    <xf numFmtId="0" fontId="6" fillId="0" borderId="22" xfId="33" applyNumberFormat="1" applyFont="1" applyFill="1" applyBorder="1" applyAlignment="1">
      <alignment horizontal="left" vertical="top" wrapText="1"/>
      <protection/>
    </xf>
    <xf numFmtId="0" fontId="6" fillId="0" borderId="15" xfId="33" applyNumberFormat="1" applyFont="1" applyFill="1" applyBorder="1" applyAlignment="1">
      <alignment horizontal="left" vertical="top" wrapText="1"/>
      <protection/>
    </xf>
    <xf numFmtId="0" fontId="6" fillId="0" borderId="21" xfId="33" applyNumberFormat="1" applyFont="1" applyFill="1" applyBorder="1" applyAlignment="1">
      <alignment horizontal="left" vertical="top" wrapText="1"/>
      <protection/>
    </xf>
    <xf numFmtId="0" fontId="2" fillId="0" borderId="14" xfId="33" applyNumberFormat="1" applyFont="1" applyFill="1" applyBorder="1" applyAlignment="1">
      <alignment horizontal="center" vertical="top" wrapText="1"/>
      <protection/>
    </xf>
    <xf numFmtId="0" fontId="61" fillId="0" borderId="22" xfId="33" applyNumberFormat="1" applyFont="1" applyFill="1" applyBorder="1" applyAlignment="1">
      <alignment horizontal="center" vertical="top" wrapText="1" readingOrder="1"/>
      <protection/>
    </xf>
    <xf numFmtId="0" fontId="61" fillId="0" borderId="15" xfId="33" applyNumberFormat="1" applyFont="1" applyFill="1" applyBorder="1" applyAlignment="1">
      <alignment horizontal="center" vertical="top" wrapText="1" readingOrder="1"/>
      <protection/>
    </xf>
    <xf numFmtId="0" fontId="61" fillId="0" borderId="21" xfId="33" applyNumberFormat="1" applyFont="1" applyFill="1" applyBorder="1" applyAlignment="1">
      <alignment horizontal="center" vertical="top" wrapText="1" readingOrder="1"/>
      <protection/>
    </xf>
    <xf numFmtId="0" fontId="8" fillId="0" borderId="22" xfId="33" applyNumberFormat="1" applyFont="1" applyFill="1" applyBorder="1" applyAlignment="1">
      <alignment horizontal="center" vertical="top" wrapText="1"/>
      <protection/>
    </xf>
    <xf numFmtId="0" fontId="8" fillId="0" borderId="15" xfId="33" applyNumberFormat="1" applyFont="1" applyFill="1" applyBorder="1" applyAlignment="1">
      <alignment horizontal="center" vertical="top" wrapText="1"/>
      <protection/>
    </xf>
    <xf numFmtId="0" fontId="8" fillId="0" borderId="21" xfId="33" applyNumberFormat="1" applyFont="1" applyFill="1" applyBorder="1" applyAlignment="1">
      <alignment horizontal="center" vertical="top" wrapText="1"/>
      <protection/>
    </xf>
    <xf numFmtId="0" fontId="74" fillId="0" borderId="0" xfId="33" applyNumberFormat="1" applyFont="1" applyFill="1" applyBorder="1" applyAlignment="1">
      <alignment horizontal="center" vertical="top" wrapText="1" readingOrder="1"/>
      <protection/>
    </xf>
    <xf numFmtId="0" fontId="60" fillId="0" borderId="0" xfId="33" applyNumberFormat="1" applyFont="1" applyFill="1" applyBorder="1" applyAlignment="1">
      <alignment horizontal="center" vertical="top" wrapText="1" readingOrder="1"/>
      <protection/>
    </xf>
    <xf numFmtId="0" fontId="2" fillId="0" borderId="22" xfId="33" applyNumberFormat="1" applyFont="1" applyFill="1" applyBorder="1" applyAlignment="1">
      <alignment horizontal="center" vertical="top" wrapText="1"/>
      <protection/>
    </xf>
    <xf numFmtId="0" fontId="2" fillId="0" borderId="15" xfId="33" applyNumberFormat="1" applyFont="1" applyFill="1" applyBorder="1" applyAlignment="1">
      <alignment horizontal="center" vertical="top" wrapText="1"/>
      <protection/>
    </xf>
    <xf numFmtId="0" fontId="2" fillId="0" borderId="21" xfId="33" applyNumberFormat="1" applyFont="1" applyFill="1" applyBorder="1" applyAlignment="1">
      <alignment horizontal="center" vertical="top" wrapText="1"/>
      <protection/>
    </xf>
    <xf numFmtId="0" fontId="6" fillId="0" borderId="22" xfId="33" applyNumberFormat="1" applyFont="1" applyFill="1" applyBorder="1" applyAlignment="1">
      <alignment horizontal="center" vertical="top" wrapText="1"/>
      <protection/>
    </xf>
    <xf numFmtId="0" fontId="6" fillId="0" borderId="15" xfId="33" applyNumberFormat="1" applyFont="1" applyFill="1" applyBorder="1" applyAlignment="1">
      <alignment horizontal="center" vertical="top" wrapText="1"/>
      <protection/>
    </xf>
    <xf numFmtId="0" fontId="6" fillId="0" borderId="21" xfId="33" applyNumberFormat="1" applyFont="1" applyFill="1" applyBorder="1" applyAlignment="1">
      <alignment horizontal="center" vertical="top" wrapText="1"/>
      <protection/>
    </xf>
    <xf numFmtId="49" fontId="6" fillId="0" borderId="22" xfId="33" applyNumberFormat="1" applyFont="1" applyFill="1" applyBorder="1" applyAlignment="1">
      <alignment horizontal="center" vertical="top" wrapText="1"/>
      <protection/>
    </xf>
    <xf numFmtId="49" fontId="6" fillId="0" borderId="15" xfId="33" applyNumberFormat="1" applyFont="1" applyFill="1" applyBorder="1" applyAlignment="1">
      <alignment horizontal="center" vertical="top" wrapText="1"/>
      <protection/>
    </xf>
    <xf numFmtId="49" fontId="6" fillId="0" borderId="21" xfId="33" applyNumberFormat="1" applyFont="1" applyFill="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H439"/>
  <sheetViews>
    <sheetView showGridLines="0" tabSelected="1" view="pageBreakPreview" zoomScale="90" zoomScaleNormal="93" zoomScaleSheetLayoutView="90" zoomScalePageLayoutView="0" workbookViewId="0" topLeftCell="A2">
      <pane xSplit="5" ySplit="9" topLeftCell="F424" activePane="bottomRight" state="frozen"/>
      <selection pane="topLeft" activeCell="A2" sqref="A2"/>
      <selection pane="topRight" activeCell="F2" sqref="F2"/>
      <selection pane="bottomLeft" activeCell="A12" sqref="A12"/>
      <selection pane="bottomRight" activeCell="N451" sqref="N451"/>
    </sheetView>
  </sheetViews>
  <sheetFormatPr defaultColWidth="9.140625" defaultRowHeight="15"/>
  <cols>
    <col min="1" max="1" width="6.421875" style="1" customWidth="1"/>
    <col min="2" max="2" width="31.28125" style="1" customWidth="1"/>
    <col min="3" max="3" width="6.57421875" style="1" customWidth="1"/>
    <col min="4" max="4" width="8.28125" style="1" customWidth="1"/>
    <col min="5" max="5" width="0" style="1" hidden="1" customWidth="1"/>
    <col min="6" max="6" width="29.57421875" style="1" customWidth="1"/>
    <col min="7" max="8" width="6.421875" style="1" customWidth="1"/>
    <col min="9" max="9" width="25.7109375" style="1" customWidth="1"/>
    <col min="10" max="10" width="6.421875" style="1" customWidth="1"/>
    <col min="11" max="11" width="9.140625" style="1" customWidth="1"/>
    <col min="12" max="12" width="23.7109375" style="1" customWidth="1"/>
    <col min="13" max="13" width="6.421875" style="1" customWidth="1"/>
    <col min="14" max="14" width="9.28125" style="1" customWidth="1"/>
    <col min="15" max="15" width="12.57421875" style="1" customWidth="1"/>
    <col min="16" max="19" width="13.7109375" style="1" customWidth="1"/>
    <col min="20" max="20" width="12.57421875" style="1" customWidth="1"/>
    <col min="21" max="21" width="0" style="1" hidden="1" customWidth="1"/>
    <col min="22" max="22" width="9.140625" style="1" customWidth="1"/>
    <col min="23" max="112" width="13.7109375" style="1" hidden="1" customWidth="1"/>
    <col min="113" max="113" width="9.140625" style="1" hidden="1" customWidth="1"/>
    <col min="114" max="16384" width="9.140625" style="1" customWidth="1"/>
  </cols>
  <sheetData>
    <row r="1" ht="0" customHeight="1" hidden="1"/>
    <row r="2" spans="2:112" ht="15.75" customHeight="1">
      <c r="B2" s="222" t="s">
        <v>0</v>
      </c>
      <c r="C2" s="222"/>
      <c r="D2" s="216"/>
      <c r="F2" s="2"/>
      <c r="G2" s="2"/>
      <c r="H2" s="2"/>
      <c r="I2" s="2"/>
      <c r="J2" s="2"/>
      <c r="K2" s="2"/>
      <c r="L2" s="2"/>
      <c r="M2" s="2"/>
      <c r="N2" s="2"/>
      <c r="O2" s="2" t="s">
        <v>0</v>
      </c>
      <c r="P2" s="2" t="s">
        <v>0</v>
      </c>
      <c r="Q2" s="2" t="s">
        <v>0</v>
      </c>
      <c r="R2" s="215"/>
      <c r="S2" s="216"/>
      <c r="T2" s="216"/>
      <c r="W2" s="2" t="s">
        <v>0</v>
      </c>
      <c r="X2" s="2" t="s">
        <v>0</v>
      </c>
      <c r="Y2" s="2" t="s">
        <v>0</v>
      </c>
      <c r="Z2" s="215"/>
      <c r="AA2" s="216"/>
      <c r="AB2" s="216"/>
      <c r="AC2" s="2" t="s">
        <v>0</v>
      </c>
      <c r="AD2" s="2" t="s">
        <v>0</v>
      </c>
      <c r="AE2" s="2" t="s">
        <v>0</v>
      </c>
      <c r="AF2" s="215"/>
      <c r="AG2" s="216"/>
      <c r="AH2" s="216"/>
      <c r="AI2" s="2"/>
      <c r="AJ2" s="2"/>
      <c r="AK2" s="2"/>
      <c r="AL2" s="215"/>
      <c r="AM2" s="216"/>
      <c r="AN2" s="216"/>
      <c r="AO2" s="2"/>
      <c r="AP2" s="2"/>
      <c r="AQ2" s="2"/>
      <c r="AR2" s="215"/>
      <c r="AS2" s="216"/>
      <c r="AT2" s="216"/>
      <c r="AU2" s="2"/>
      <c r="AV2" s="2"/>
      <c r="AW2" s="2"/>
      <c r="AX2" s="215"/>
      <c r="AY2" s="216"/>
      <c r="AZ2" s="216"/>
      <c r="BA2" s="2"/>
      <c r="BB2" s="2"/>
      <c r="BC2" s="2"/>
      <c r="BD2" s="215"/>
      <c r="BE2" s="216"/>
      <c r="BF2" s="216"/>
      <c r="BG2" s="2"/>
      <c r="BH2" s="2"/>
      <c r="BI2" s="2"/>
      <c r="BJ2" s="215"/>
      <c r="BK2" s="216"/>
      <c r="BL2" s="216"/>
      <c r="BM2" s="2"/>
      <c r="BN2" s="2"/>
      <c r="BO2" s="2"/>
      <c r="BP2" s="215"/>
      <c r="BQ2" s="216"/>
      <c r="BR2" s="216"/>
      <c r="BS2" s="2"/>
      <c r="BT2" s="2"/>
      <c r="BU2" s="2"/>
      <c r="BV2" s="215"/>
      <c r="BW2" s="216"/>
      <c r="BX2" s="216"/>
      <c r="BY2" s="2"/>
      <c r="BZ2" s="2"/>
      <c r="CA2" s="2"/>
      <c r="CB2" s="215"/>
      <c r="CC2" s="216"/>
      <c r="CD2" s="216"/>
      <c r="CE2" s="2"/>
      <c r="CF2" s="2"/>
      <c r="CG2" s="2"/>
      <c r="CH2" s="215"/>
      <c r="CI2" s="216"/>
      <c r="CJ2" s="216"/>
      <c r="CK2" s="2"/>
      <c r="CL2" s="2"/>
      <c r="CM2" s="2"/>
      <c r="CN2" s="215"/>
      <c r="CO2" s="216"/>
      <c r="CP2" s="216"/>
      <c r="CQ2" s="2"/>
      <c r="CR2" s="2"/>
      <c r="CS2" s="2"/>
      <c r="CT2" s="215"/>
      <c r="CU2" s="216"/>
      <c r="CV2" s="216"/>
      <c r="CW2" s="2"/>
      <c r="CX2" s="2"/>
      <c r="CY2" s="2"/>
      <c r="CZ2" s="215"/>
      <c r="DA2" s="216"/>
      <c r="DB2" s="216"/>
      <c r="DC2" s="2"/>
      <c r="DD2" s="2"/>
      <c r="DE2" s="2"/>
      <c r="DF2" s="215"/>
      <c r="DG2" s="216"/>
      <c r="DH2" s="216"/>
    </row>
    <row r="3" spans="2:20" ht="15" customHeight="1">
      <c r="B3" s="222" t="s">
        <v>0</v>
      </c>
      <c r="C3" s="222"/>
      <c r="D3" s="216"/>
      <c r="F3" s="2"/>
      <c r="G3" s="2"/>
      <c r="H3" s="2"/>
      <c r="I3" s="2"/>
      <c r="J3" s="2"/>
      <c r="K3" s="2"/>
      <c r="L3" s="2"/>
      <c r="M3" s="2"/>
      <c r="N3" s="2"/>
      <c r="O3" s="2" t="s">
        <v>0</v>
      </c>
      <c r="P3" s="2" t="s">
        <v>0</v>
      </c>
      <c r="Q3" s="2" t="s">
        <v>0</v>
      </c>
      <c r="R3" s="215"/>
      <c r="S3" s="216"/>
      <c r="T3" s="216"/>
    </row>
    <row r="4" spans="2:20" ht="15" customHeight="1">
      <c r="B4" s="410" t="s">
        <v>808</v>
      </c>
      <c r="C4" s="410"/>
      <c r="D4" s="216"/>
      <c r="E4" s="216"/>
      <c r="F4" s="216"/>
      <c r="G4" s="216"/>
      <c r="H4" s="216"/>
      <c r="I4" s="216"/>
      <c r="J4" s="216"/>
      <c r="K4" s="216"/>
      <c r="L4" s="216"/>
      <c r="M4" s="216"/>
      <c r="N4" s="216"/>
      <c r="O4" s="216"/>
      <c r="P4" s="216"/>
      <c r="Q4" s="216"/>
      <c r="R4" s="216"/>
      <c r="S4" s="216"/>
      <c r="T4" s="216"/>
    </row>
    <row r="5" spans="1:112" ht="19.5" customHeight="1">
      <c r="A5" s="411"/>
      <c r="B5" s="411"/>
      <c r="C5" s="411"/>
      <c r="D5" s="411"/>
      <c r="E5" s="411"/>
      <c r="F5" s="411"/>
      <c r="G5" s="411"/>
      <c r="H5" s="411"/>
      <c r="I5" s="411"/>
      <c r="J5" s="411"/>
      <c r="K5" s="411"/>
      <c r="L5" s="411"/>
      <c r="M5" s="411"/>
      <c r="N5" s="411"/>
      <c r="O5" s="411"/>
      <c r="P5" s="411"/>
      <c r="Q5" s="411"/>
      <c r="R5" s="411"/>
      <c r="S5" s="411"/>
      <c r="T5" s="411"/>
      <c r="Z5" s="2" t="s">
        <v>0</v>
      </c>
      <c r="AA5" s="2" t="s">
        <v>0</v>
      </c>
      <c r="AB5" s="2" t="s">
        <v>0</v>
      </c>
      <c r="AF5" s="2" t="s">
        <v>0</v>
      </c>
      <c r="AG5" s="2" t="s">
        <v>0</v>
      </c>
      <c r="AH5" s="2" t="s">
        <v>0</v>
      </c>
      <c r="AL5" s="2" t="s">
        <v>0</v>
      </c>
      <c r="AM5" s="2" t="s">
        <v>0</v>
      </c>
      <c r="AN5" s="2" t="s">
        <v>0</v>
      </c>
      <c r="AR5" s="2" t="s">
        <v>0</v>
      </c>
      <c r="AS5" s="2" t="s">
        <v>0</v>
      </c>
      <c r="AT5" s="2" t="s">
        <v>0</v>
      </c>
      <c r="AX5" s="2" t="s">
        <v>0</v>
      </c>
      <c r="AY5" s="2" t="s">
        <v>0</v>
      </c>
      <c r="AZ5" s="2" t="s">
        <v>0</v>
      </c>
      <c r="BD5" s="2" t="s">
        <v>0</v>
      </c>
      <c r="BE5" s="2" t="s">
        <v>0</v>
      </c>
      <c r="BF5" s="2" t="s">
        <v>0</v>
      </c>
      <c r="BJ5" s="2" t="s">
        <v>0</v>
      </c>
      <c r="BK5" s="2" t="s">
        <v>0</v>
      </c>
      <c r="BL5" s="2" t="s">
        <v>0</v>
      </c>
      <c r="BP5" s="2" t="s">
        <v>0</v>
      </c>
      <c r="BQ5" s="2" t="s">
        <v>0</v>
      </c>
      <c r="BR5" s="2" t="s">
        <v>0</v>
      </c>
      <c r="BV5" s="2" t="s">
        <v>0</v>
      </c>
      <c r="BW5" s="2" t="s">
        <v>0</v>
      </c>
      <c r="BX5" s="2" t="s">
        <v>0</v>
      </c>
      <c r="CB5" s="2" t="s">
        <v>0</v>
      </c>
      <c r="CC5" s="2" t="s">
        <v>0</v>
      </c>
      <c r="CD5" s="2" t="s">
        <v>0</v>
      </c>
      <c r="CH5" s="2" t="s">
        <v>0</v>
      </c>
      <c r="CI5" s="2" t="s">
        <v>0</v>
      </c>
      <c r="CJ5" s="2" t="s">
        <v>0</v>
      </c>
      <c r="CN5" s="2" t="s">
        <v>0</v>
      </c>
      <c r="CO5" s="2" t="s">
        <v>0</v>
      </c>
      <c r="CP5" s="2" t="s">
        <v>0</v>
      </c>
      <c r="CT5" s="2" t="s">
        <v>0</v>
      </c>
      <c r="CU5" s="2" t="s">
        <v>0</v>
      </c>
      <c r="CV5" s="2" t="s">
        <v>0</v>
      </c>
      <c r="CZ5" s="2" t="s">
        <v>0</v>
      </c>
      <c r="DA5" s="2" t="s">
        <v>0</v>
      </c>
      <c r="DB5" s="2" t="s">
        <v>0</v>
      </c>
      <c r="DF5" s="2" t="s">
        <v>0</v>
      </c>
      <c r="DG5" s="2" t="s">
        <v>0</v>
      </c>
      <c r="DH5" s="2" t="s">
        <v>0</v>
      </c>
    </row>
    <row r="6" spans="2:112" ht="15.75" customHeight="1">
      <c r="B6" s="217"/>
      <c r="C6" s="217"/>
      <c r="D6" s="216"/>
      <c r="E6" s="216"/>
      <c r="F6" s="216"/>
      <c r="G6" s="216"/>
      <c r="H6" s="216"/>
      <c r="I6" s="216"/>
      <c r="J6" s="216"/>
      <c r="K6" s="216"/>
      <c r="L6" s="216"/>
      <c r="M6" s="216"/>
      <c r="N6" s="216"/>
      <c r="O6" s="216"/>
      <c r="P6" s="216"/>
      <c r="Q6" s="216"/>
      <c r="R6" s="2" t="s">
        <v>0</v>
      </c>
      <c r="S6" s="2" t="s">
        <v>0</v>
      </c>
      <c r="T6" s="2" t="s">
        <v>0</v>
      </c>
      <c r="Z6" s="2" t="s">
        <v>0</v>
      </c>
      <c r="AA6" s="2" t="s">
        <v>0</v>
      </c>
      <c r="AB6" s="2" t="s">
        <v>0</v>
      </c>
      <c r="AF6" s="2" t="s">
        <v>0</v>
      </c>
      <c r="AG6" s="2" t="s">
        <v>0</v>
      </c>
      <c r="AH6" s="2" t="s">
        <v>0</v>
      </c>
      <c r="AL6" s="2" t="s">
        <v>0</v>
      </c>
      <c r="AM6" s="2" t="s">
        <v>0</v>
      </c>
      <c r="AN6" s="2" t="s">
        <v>0</v>
      </c>
      <c r="AR6" s="2" t="s">
        <v>0</v>
      </c>
      <c r="AS6" s="2" t="s">
        <v>0</v>
      </c>
      <c r="AT6" s="2" t="s">
        <v>0</v>
      </c>
      <c r="AX6" s="2" t="s">
        <v>0</v>
      </c>
      <c r="AY6" s="2" t="s">
        <v>0</v>
      </c>
      <c r="AZ6" s="2" t="s">
        <v>0</v>
      </c>
      <c r="BD6" s="2" t="s">
        <v>0</v>
      </c>
      <c r="BE6" s="2" t="s">
        <v>0</v>
      </c>
      <c r="BF6" s="2" t="s">
        <v>0</v>
      </c>
      <c r="BJ6" s="2" t="s">
        <v>0</v>
      </c>
      <c r="BK6" s="2" t="s">
        <v>0</v>
      </c>
      <c r="BL6" s="2" t="s">
        <v>0</v>
      </c>
      <c r="BP6" s="2" t="s">
        <v>0</v>
      </c>
      <c r="BQ6" s="2" t="s">
        <v>0</v>
      </c>
      <c r="BR6" s="2" t="s">
        <v>0</v>
      </c>
      <c r="BV6" s="2" t="s">
        <v>0</v>
      </c>
      <c r="BW6" s="2" t="s">
        <v>0</v>
      </c>
      <c r="BX6" s="2" t="s">
        <v>0</v>
      </c>
      <c r="CB6" s="2" t="s">
        <v>0</v>
      </c>
      <c r="CC6" s="2" t="s">
        <v>0</v>
      </c>
      <c r="CD6" s="2" t="s">
        <v>0</v>
      </c>
      <c r="CH6" s="2" t="s">
        <v>0</v>
      </c>
      <c r="CI6" s="2" t="s">
        <v>0</v>
      </c>
      <c r="CJ6" s="2" t="s">
        <v>0</v>
      </c>
      <c r="CN6" s="2" t="s">
        <v>0</v>
      </c>
      <c r="CO6" s="2" t="s">
        <v>0</v>
      </c>
      <c r="CP6" s="2" t="s">
        <v>0</v>
      </c>
      <c r="CT6" s="2" t="s">
        <v>0</v>
      </c>
      <c r="CU6" s="2" t="s">
        <v>0</v>
      </c>
      <c r="CV6" s="2" t="s">
        <v>0</v>
      </c>
      <c r="CZ6" s="2" t="s">
        <v>0</v>
      </c>
      <c r="DA6" s="2" t="s">
        <v>0</v>
      </c>
      <c r="DB6" s="2" t="s">
        <v>0</v>
      </c>
      <c r="DF6" s="2" t="s">
        <v>0</v>
      </c>
      <c r="DG6" s="2" t="s">
        <v>0</v>
      </c>
      <c r="DH6" s="2" t="s">
        <v>0</v>
      </c>
    </row>
    <row r="7" spans="1:112" ht="25.5" customHeight="1">
      <c r="A7" s="218" t="s">
        <v>1</v>
      </c>
      <c r="B7" s="219"/>
      <c r="C7" s="219"/>
      <c r="D7" s="220" t="s">
        <v>2</v>
      </c>
      <c r="E7" s="8"/>
      <c r="F7" s="232" t="s">
        <v>3</v>
      </c>
      <c r="G7" s="233"/>
      <c r="H7" s="233"/>
      <c r="I7" s="186"/>
      <c r="J7" s="186"/>
      <c r="K7" s="186"/>
      <c r="L7" s="186"/>
      <c r="M7" s="186"/>
      <c r="N7" s="186"/>
      <c r="O7" s="232" t="s">
        <v>4</v>
      </c>
      <c r="P7" s="233"/>
      <c r="Q7" s="233"/>
      <c r="R7" s="186"/>
      <c r="S7" s="186"/>
      <c r="T7" s="186"/>
      <c r="U7" s="8"/>
      <c r="V7" s="8"/>
      <c r="W7" s="234" t="s">
        <v>5</v>
      </c>
      <c r="X7" s="235"/>
      <c r="Y7" s="235"/>
      <c r="Z7" s="235"/>
      <c r="AA7" s="235"/>
      <c r="AB7" s="236"/>
      <c r="AC7" s="237" t="s">
        <v>6</v>
      </c>
      <c r="AD7" s="238"/>
      <c r="AE7" s="238"/>
      <c r="AF7" s="238"/>
      <c r="AG7" s="238"/>
      <c r="AH7" s="239"/>
      <c r="AI7" s="240" t="s">
        <v>7</v>
      </c>
      <c r="AJ7" s="241"/>
      <c r="AK7" s="241"/>
      <c r="AL7" s="241"/>
      <c r="AM7" s="241"/>
      <c r="AN7" s="242"/>
      <c r="AO7" s="243" t="s">
        <v>8</v>
      </c>
      <c r="AP7" s="244"/>
      <c r="AQ7" s="244"/>
      <c r="AR7" s="244"/>
      <c r="AS7" s="244"/>
      <c r="AT7" s="245"/>
      <c r="AU7" s="246" t="s">
        <v>9</v>
      </c>
      <c r="AV7" s="247"/>
      <c r="AW7" s="247"/>
      <c r="AX7" s="247"/>
      <c r="AY7" s="247"/>
      <c r="AZ7" s="248"/>
      <c r="BA7" s="249" t="s">
        <v>10</v>
      </c>
      <c r="BB7" s="250"/>
      <c r="BC7" s="250"/>
      <c r="BD7" s="250"/>
      <c r="BE7" s="250"/>
      <c r="BF7" s="251"/>
      <c r="BG7" s="252" t="s">
        <v>11</v>
      </c>
      <c r="BH7" s="253"/>
      <c r="BI7" s="253"/>
      <c r="BJ7" s="253"/>
      <c r="BK7" s="253"/>
      <c r="BL7" s="254"/>
      <c r="BM7" s="226" t="s">
        <v>12</v>
      </c>
      <c r="BN7" s="227"/>
      <c r="BO7" s="227"/>
      <c r="BP7" s="227"/>
      <c r="BQ7" s="227"/>
      <c r="BR7" s="228"/>
      <c r="BS7" s="246" t="s">
        <v>13</v>
      </c>
      <c r="BT7" s="247"/>
      <c r="BU7" s="247"/>
      <c r="BV7" s="247"/>
      <c r="BW7" s="247"/>
      <c r="BX7" s="248"/>
      <c r="BY7" s="252" t="s">
        <v>14</v>
      </c>
      <c r="BZ7" s="253"/>
      <c r="CA7" s="253"/>
      <c r="CB7" s="253"/>
      <c r="CC7" s="253"/>
      <c r="CD7" s="254"/>
      <c r="CE7" s="223" t="s">
        <v>696</v>
      </c>
      <c r="CF7" s="224"/>
      <c r="CG7" s="224"/>
      <c r="CH7" s="224"/>
      <c r="CI7" s="224"/>
      <c r="CJ7" s="225"/>
      <c r="CK7" s="255" t="s">
        <v>15</v>
      </c>
      <c r="CL7" s="256"/>
      <c r="CM7" s="256"/>
      <c r="CN7" s="256"/>
      <c r="CO7" s="256"/>
      <c r="CP7" s="257"/>
      <c r="CQ7" s="223" t="s">
        <v>16</v>
      </c>
      <c r="CR7" s="224"/>
      <c r="CS7" s="224"/>
      <c r="CT7" s="224"/>
      <c r="CU7" s="224"/>
      <c r="CV7" s="225"/>
      <c r="CW7" s="226" t="s">
        <v>17</v>
      </c>
      <c r="CX7" s="227"/>
      <c r="CY7" s="227"/>
      <c r="CZ7" s="227"/>
      <c r="DA7" s="227"/>
      <c r="DB7" s="228"/>
      <c r="DC7" s="223" t="s">
        <v>18</v>
      </c>
      <c r="DD7" s="224"/>
      <c r="DE7" s="224"/>
      <c r="DF7" s="224"/>
      <c r="DG7" s="224"/>
      <c r="DH7" s="225"/>
    </row>
    <row r="8" spans="1:112" ht="27" customHeight="1">
      <c r="A8" s="219"/>
      <c r="B8" s="219"/>
      <c r="C8" s="219"/>
      <c r="D8" s="221"/>
      <c r="E8" s="8"/>
      <c r="F8" s="232" t="s">
        <v>19</v>
      </c>
      <c r="G8" s="233"/>
      <c r="H8" s="233"/>
      <c r="I8" s="220" t="s">
        <v>20</v>
      </c>
      <c r="J8" s="220"/>
      <c r="K8" s="220"/>
      <c r="L8" s="220" t="s">
        <v>21</v>
      </c>
      <c r="M8" s="220"/>
      <c r="N8" s="220"/>
      <c r="O8" s="232" t="s">
        <v>577</v>
      </c>
      <c r="P8" s="233"/>
      <c r="Q8" s="124" t="s">
        <v>0</v>
      </c>
      <c r="R8" s="124" t="s">
        <v>0</v>
      </c>
      <c r="S8" s="232" t="s">
        <v>22</v>
      </c>
      <c r="T8" s="233"/>
      <c r="U8" s="8"/>
      <c r="V8" s="8"/>
      <c r="W8" s="229" t="s">
        <v>774</v>
      </c>
      <c r="X8" s="230"/>
      <c r="Y8" s="3" t="s">
        <v>572</v>
      </c>
      <c r="Z8" s="3" t="s">
        <v>0</v>
      </c>
      <c r="AA8" s="231" t="s">
        <v>22</v>
      </c>
      <c r="AB8" s="230"/>
      <c r="AC8" s="229" t="s">
        <v>774</v>
      </c>
      <c r="AD8" s="230"/>
      <c r="AE8" s="3" t="s">
        <v>572</v>
      </c>
      <c r="AF8" s="3" t="s">
        <v>0</v>
      </c>
      <c r="AG8" s="231" t="s">
        <v>22</v>
      </c>
      <c r="AH8" s="230"/>
      <c r="AI8" s="229" t="s">
        <v>774</v>
      </c>
      <c r="AJ8" s="230"/>
      <c r="AK8" s="3" t="s">
        <v>572</v>
      </c>
      <c r="AL8" s="3" t="s">
        <v>0</v>
      </c>
      <c r="AM8" s="231" t="s">
        <v>22</v>
      </c>
      <c r="AN8" s="230"/>
      <c r="AO8" s="229" t="s">
        <v>774</v>
      </c>
      <c r="AP8" s="230"/>
      <c r="AQ8" s="3" t="s">
        <v>572</v>
      </c>
      <c r="AR8" s="3" t="s">
        <v>0</v>
      </c>
      <c r="AS8" s="231" t="s">
        <v>22</v>
      </c>
      <c r="AT8" s="230"/>
      <c r="AU8" s="229" t="s">
        <v>543</v>
      </c>
      <c r="AV8" s="230"/>
      <c r="AW8" s="3" t="s">
        <v>0</v>
      </c>
      <c r="AX8" s="3" t="s">
        <v>0</v>
      </c>
      <c r="AY8" s="231" t="s">
        <v>22</v>
      </c>
      <c r="AZ8" s="230"/>
      <c r="BA8" s="229" t="s">
        <v>774</v>
      </c>
      <c r="BB8" s="230"/>
      <c r="BC8" s="3" t="s">
        <v>572</v>
      </c>
      <c r="BD8" s="3" t="s">
        <v>0</v>
      </c>
      <c r="BE8" s="231" t="s">
        <v>22</v>
      </c>
      <c r="BF8" s="230"/>
      <c r="BG8" s="229" t="s">
        <v>774</v>
      </c>
      <c r="BH8" s="230"/>
      <c r="BI8" s="3" t="s">
        <v>572</v>
      </c>
      <c r="BJ8" s="3" t="s">
        <v>0</v>
      </c>
      <c r="BK8" s="231" t="s">
        <v>22</v>
      </c>
      <c r="BL8" s="230"/>
      <c r="BM8" s="229" t="s">
        <v>774</v>
      </c>
      <c r="BN8" s="230"/>
      <c r="BO8" s="3" t="s">
        <v>572</v>
      </c>
      <c r="BP8" s="3" t="s">
        <v>0</v>
      </c>
      <c r="BQ8" s="231" t="s">
        <v>22</v>
      </c>
      <c r="BR8" s="230"/>
      <c r="BS8" s="229" t="s">
        <v>774</v>
      </c>
      <c r="BT8" s="230"/>
      <c r="BU8" s="3" t="s">
        <v>572</v>
      </c>
      <c r="BV8" s="3" t="s">
        <v>0</v>
      </c>
      <c r="BW8" s="231" t="s">
        <v>22</v>
      </c>
      <c r="BX8" s="230"/>
      <c r="BY8" s="229" t="s">
        <v>573</v>
      </c>
      <c r="BZ8" s="230"/>
      <c r="CA8" s="3" t="s">
        <v>572</v>
      </c>
      <c r="CB8" s="3" t="s">
        <v>0</v>
      </c>
      <c r="CC8" s="231" t="s">
        <v>22</v>
      </c>
      <c r="CD8" s="230"/>
      <c r="CE8" s="229" t="s">
        <v>774</v>
      </c>
      <c r="CF8" s="230"/>
      <c r="CG8" s="3" t="s">
        <v>572</v>
      </c>
      <c r="CH8" s="3" t="s">
        <v>0</v>
      </c>
      <c r="CI8" s="231" t="s">
        <v>22</v>
      </c>
      <c r="CJ8" s="230"/>
      <c r="CK8" s="229" t="s">
        <v>774</v>
      </c>
      <c r="CL8" s="230"/>
      <c r="CM8" s="3" t="s">
        <v>572</v>
      </c>
      <c r="CN8" s="3" t="s">
        <v>0</v>
      </c>
      <c r="CO8" s="231" t="s">
        <v>22</v>
      </c>
      <c r="CP8" s="230"/>
      <c r="CQ8" s="229" t="s">
        <v>774</v>
      </c>
      <c r="CR8" s="230"/>
      <c r="CS8" s="3" t="s">
        <v>572</v>
      </c>
      <c r="CT8" s="3" t="s">
        <v>0</v>
      </c>
      <c r="CU8" s="231" t="s">
        <v>22</v>
      </c>
      <c r="CV8" s="230"/>
      <c r="CW8" s="229" t="s">
        <v>774</v>
      </c>
      <c r="CX8" s="230"/>
      <c r="CY8" s="3" t="s">
        <v>572</v>
      </c>
      <c r="CZ8" s="3" t="s">
        <v>0</v>
      </c>
      <c r="DA8" s="231" t="s">
        <v>22</v>
      </c>
      <c r="DB8" s="230"/>
      <c r="DC8" s="229" t="s">
        <v>774</v>
      </c>
      <c r="DD8" s="230"/>
      <c r="DE8" s="3" t="s">
        <v>572</v>
      </c>
      <c r="DF8" s="3" t="s">
        <v>0</v>
      </c>
      <c r="DG8" s="231" t="s">
        <v>22</v>
      </c>
      <c r="DH8" s="230"/>
    </row>
    <row r="9" spans="1:112" ht="63" customHeight="1">
      <c r="A9" s="219"/>
      <c r="B9" s="219"/>
      <c r="C9" s="219"/>
      <c r="D9" s="221"/>
      <c r="E9" s="8"/>
      <c r="F9" s="131" t="s">
        <v>23</v>
      </c>
      <c r="G9" s="132" t="s">
        <v>24</v>
      </c>
      <c r="H9" s="132" t="s">
        <v>25</v>
      </c>
      <c r="I9" s="131" t="s">
        <v>23</v>
      </c>
      <c r="J9" s="132" t="s">
        <v>24</v>
      </c>
      <c r="K9" s="133" t="s">
        <v>25</v>
      </c>
      <c r="L9" s="131" t="s">
        <v>23</v>
      </c>
      <c r="M9" s="132" t="s">
        <v>24</v>
      </c>
      <c r="N9" s="132" t="s">
        <v>25</v>
      </c>
      <c r="O9" s="131" t="s">
        <v>26</v>
      </c>
      <c r="P9" s="131" t="s">
        <v>27</v>
      </c>
      <c r="Q9" s="132" t="s">
        <v>578</v>
      </c>
      <c r="R9" s="132" t="s">
        <v>28</v>
      </c>
      <c r="S9" s="132" t="s">
        <v>29</v>
      </c>
      <c r="T9" s="132" t="s">
        <v>30</v>
      </c>
      <c r="U9" s="8"/>
      <c r="V9" s="132" t="s">
        <v>31</v>
      </c>
      <c r="W9" s="4" t="s">
        <v>32</v>
      </c>
      <c r="X9" s="5" t="s">
        <v>33</v>
      </c>
      <c r="Y9" s="6" t="s">
        <v>775</v>
      </c>
      <c r="Z9" s="6" t="s">
        <v>776</v>
      </c>
      <c r="AA9" s="150" t="s">
        <v>740</v>
      </c>
      <c r="AB9" s="150" t="s">
        <v>777</v>
      </c>
      <c r="AC9" s="59" t="s">
        <v>32</v>
      </c>
      <c r="AD9" s="60" t="s">
        <v>33</v>
      </c>
      <c r="AE9" s="6" t="s">
        <v>775</v>
      </c>
      <c r="AF9" s="6" t="s">
        <v>776</v>
      </c>
      <c r="AG9" s="150" t="s">
        <v>740</v>
      </c>
      <c r="AH9" s="150" t="s">
        <v>777</v>
      </c>
      <c r="AI9" s="59" t="s">
        <v>32</v>
      </c>
      <c r="AJ9" s="60" t="s">
        <v>33</v>
      </c>
      <c r="AK9" s="6" t="s">
        <v>775</v>
      </c>
      <c r="AL9" s="6" t="s">
        <v>776</v>
      </c>
      <c r="AM9" s="150" t="s">
        <v>740</v>
      </c>
      <c r="AN9" s="150" t="s">
        <v>777</v>
      </c>
      <c r="AO9" s="72" t="s">
        <v>32</v>
      </c>
      <c r="AP9" s="73" t="s">
        <v>33</v>
      </c>
      <c r="AQ9" s="6" t="s">
        <v>775</v>
      </c>
      <c r="AR9" s="6" t="s">
        <v>776</v>
      </c>
      <c r="AS9" s="150" t="s">
        <v>740</v>
      </c>
      <c r="AT9" s="150" t="s">
        <v>777</v>
      </c>
      <c r="AU9" s="4" t="s">
        <v>32</v>
      </c>
      <c r="AV9" s="5" t="s">
        <v>33</v>
      </c>
      <c r="AW9" s="6" t="s">
        <v>544</v>
      </c>
      <c r="AX9" s="6" t="s">
        <v>545</v>
      </c>
      <c r="AY9" s="5" t="s">
        <v>34</v>
      </c>
      <c r="AZ9" s="5" t="s">
        <v>546</v>
      </c>
      <c r="BA9" s="72" t="s">
        <v>32</v>
      </c>
      <c r="BB9" s="73" t="s">
        <v>33</v>
      </c>
      <c r="BC9" s="6" t="s">
        <v>775</v>
      </c>
      <c r="BD9" s="6" t="s">
        <v>776</v>
      </c>
      <c r="BE9" s="150" t="s">
        <v>740</v>
      </c>
      <c r="BF9" s="150" t="s">
        <v>777</v>
      </c>
      <c r="BG9" s="72" t="s">
        <v>32</v>
      </c>
      <c r="BH9" s="73" t="s">
        <v>33</v>
      </c>
      <c r="BI9" s="6" t="s">
        <v>775</v>
      </c>
      <c r="BJ9" s="6" t="s">
        <v>776</v>
      </c>
      <c r="BK9" s="150" t="s">
        <v>740</v>
      </c>
      <c r="BL9" s="150" t="s">
        <v>777</v>
      </c>
      <c r="BM9" s="72" t="s">
        <v>32</v>
      </c>
      <c r="BN9" s="73" t="s">
        <v>33</v>
      </c>
      <c r="BO9" s="6" t="s">
        <v>775</v>
      </c>
      <c r="BP9" s="6" t="s">
        <v>776</v>
      </c>
      <c r="BQ9" s="150" t="s">
        <v>740</v>
      </c>
      <c r="BR9" s="150" t="s">
        <v>777</v>
      </c>
      <c r="BS9" s="72" t="s">
        <v>32</v>
      </c>
      <c r="BT9" s="73" t="s">
        <v>33</v>
      </c>
      <c r="BU9" s="6" t="s">
        <v>775</v>
      </c>
      <c r="BV9" s="6" t="s">
        <v>776</v>
      </c>
      <c r="BW9" s="150" t="s">
        <v>740</v>
      </c>
      <c r="BX9" s="150" t="s">
        <v>777</v>
      </c>
      <c r="BY9" s="41" t="s">
        <v>32</v>
      </c>
      <c r="BZ9" s="42" t="s">
        <v>33</v>
      </c>
      <c r="CA9" s="6" t="s">
        <v>574</v>
      </c>
      <c r="CB9" s="6" t="s">
        <v>575</v>
      </c>
      <c r="CC9" s="42" t="s">
        <v>546</v>
      </c>
      <c r="CD9" s="42" t="s">
        <v>576</v>
      </c>
      <c r="CE9" s="72" t="s">
        <v>32</v>
      </c>
      <c r="CF9" s="73" t="s">
        <v>33</v>
      </c>
      <c r="CG9" s="6" t="s">
        <v>775</v>
      </c>
      <c r="CH9" s="6" t="s">
        <v>776</v>
      </c>
      <c r="CI9" s="150" t="s">
        <v>740</v>
      </c>
      <c r="CJ9" s="150" t="s">
        <v>777</v>
      </c>
      <c r="CK9" s="72" t="s">
        <v>32</v>
      </c>
      <c r="CL9" s="73" t="s">
        <v>33</v>
      </c>
      <c r="CM9" s="6" t="s">
        <v>775</v>
      </c>
      <c r="CN9" s="6" t="s">
        <v>776</v>
      </c>
      <c r="CO9" s="150" t="s">
        <v>740</v>
      </c>
      <c r="CP9" s="150" t="s">
        <v>777</v>
      </c>
      <c r="CQ9" s="72" t="s">
        <v>32</v>
      </c>
      <c r="CR9" s="73" t="s">
        <v>33</v>
      </c>
      <c r="CS9" s="6" t="s">
        <v>775</v>
      </c>
      <c r="CT9" s="6" t="s">
        <v>776</v>
      </c>
      <c r="CU9" s="150" t="s">
        <v>740</v>
      </c>
      <c r="CV9" s="150" t="s">
        <v>777</v>
      </c>
      <c r="CW9" s="72" t="s">
        <v>32</v>
      </c>
      <c r="CX9" s="73" t="s">
        <v>33</v>
      </c>
      <c r="CY9" s="6" t="s">
        <v>775</v>
      </c>
      <c r="CZ9" s="6" t="s">
        <v>776</v>
      </c>
      <c r="DA9" s="150" t="s">
        <v>740</v>
      </c>
      <c r="DB9" s="150" t="s">
        <v>777</v>
      </c>
      <c r="DC9" s="72" t="s">
        <v>32</v>
      </c>
      <c r="DD9" s="73" t="s">
        <v>33</v>
      </c>
      <c r="DE9" s="6" t="s">
        <v>775</v>
      </c>
      <c r="DF9" s="6" t="s">
        <v>776</v>
      </c>
      <c r="DG9" s="150" t="s">
        <v>740</v>
      </c>
      <c r="DH9" s="150" t="s">
        <v>777</v>
      </c>
    </row>
    <row r="10" spans="1:112" ht="15.75" customHeight="1">
      <c r="A10" s="134" t="s">
        <v>35</v>
      </c>
      <c r="B10" s="134" t="s">
        <v>36</v>
      </c>
      <c r="C10" s="134" t="s">
        <v>37</v>
      </c>
      <c r="D10" s="258" t="s">
        <v>38</v>
      </c>
      <c r="E10" s="233"/>
      <c r="F10" s="134" t="s">
        <v>39</v>
      </c>
      <c r="G10" s="134" t="s">
        <v>40</v>
      </c>
      <c r="H10" s="134" t="s">
        <v>41</v>
      </c>
      <c r="I10" s="134" t="s">
        <v>42</v>
      </c>
      <c r="J10" s="134" t="s">
        <v>43</v>
      </c>
      <c r="K10" s="134" t="s">
        <v>44</v>
      </c>
      <c r="L10" s="134" t="s">
        <v>45</v>
      </c>
      <c r="M10" s="134" t="s">
        <v>46</v>
      </c>
      <c r="N10" s="134" t="s">
        <v>47</v>
      </c>
      <c r="O10" s="134" t="s">
        <v>48</v>
      </c>
      <c r="P10" s="134" t="s">
        <v>49</v>
      </c>
      <c r="Q10" s="134" t="s">
        <v>50</v>
      </c>
      <c r="R10" s="134" t="s">
        <v>51</v>
      </c>
      <c r="S10" s="134" t="s">
        <v>52</v>
      </c>
      <c r="T10" s="134" t="s">
        <v>53</v>
      </c>
      <c r="U10" s="8"/>
      <c r="V10" s="134" t="s">
        <v>54</v>
      </c>
      <c r="W10" s="128" t="s">
        <v>55</v>
      </c>
      <c r="X10" s="102" t="s">
        <v>56</v>
      </c>
      <c r="Y10" s="7" t="s">
        <v>57</v>
      </c>
      <c r="Z10" s="7" t="s">
        <v>58</v>
      </c>
      <c r="AA10" s="7" t="s">
        <v>59</v>
      </c>
      <c r="AB10" s="7" t="s">
        <v>60</v>
      </c>
      <c r="AC10" s="7" t="s">
        <v>55</v>
      </c>
      <c r="AD10" s="7" t="s">
        <v>56</v>
      </c>
      <c r="AE10" s="7" t="s">
        <v>57</v>
      </c>
      <c r="AF10" s="7" t="s">
        <v>58</v>
      </c>
      <c r="AG10" s="7" t="s">
        <v>59</v>
      </c>
      <c r="AH10" s="7" t="s">
        <v>60</v>
      </c>
      <c r="AI10" s="7" t="s">
        <v>55</v>
      </c>
      <c r="AJ10" s="7" t="s">
        <v>56</v>
      </c>
      <c r="AK10" s="7" t="s">
        <v>57</v>
      </c>
      <c r="AL10" s="7" t="s">
        <v>58</v>
      </c>
      <c r="AM10" s="7" t="s">
        <v>59</v>
      </c>
      <c r="AN10" s="7" t="s">
        <v>60</v>
      </c>
      <c r="AO10" s="7" t="s">
        <v>55</v>
      </c>
      <c r="AP10" s="7" t="s">
        <v>56</v>
      </c>
      <c r="AQ10" s="7" t="s">
        <v>57</v>
      </c>
      <c r="AR10" s="7" t="s">
        <v>58</v>
      </c>
      <c r="AS10" s="7" t="s">
        <v>59</v>
      </c>
      <c r="AT10" s="7" t="s">
        <v>60</v>
      </c>
      <c r="AU10" s="7" t="s">
        <v>55</v>
      </c>
      <c r="AV10" s="7" t="s">
        <v>56</v>
      </c>
      <c r="AW10" s="7" t="s">
        <v>57</v>
      </c>
      <c r="AX10" s="7" t="s">
        <v>58</v>
      </c>
      <c r="AY10" s="7" t="s">
        <v>59</v>
      </c>
      <c r="AZ10" s="7" t="s">
        <v>60</v>
      </c>
      <c r="BA10" s="7" t="s">
        <v>55</v>
      </c>
      <c r="BB10" s="7" t="s">
        <v>56</v>
      </c>
      <c r="BC10" s="7" t="s">
        <v>57</v>
      </c>
      <c r="BD10" s="7" t="s">
        <v>58</v>
      </c>
      <c r="BE10" s="7" t="s">
        <v>59</v>
      </c>
      <c r="BF10" s="7" t="s">
        <v>60</v>
      </c>
      <c r="BG10" s="7" t="s">
        <v>55</v>
      </c>
      <c r="BH10" s="7" t="s">
        <v>56</v>
      </c>
      <c r="BI10" s="7" t="s">
        <v>57</v>
      </c>
      <c r="BJ10" s="7" t="s">
        <v>58</v>
      </c>
      <c r="BK10" s="7" t="s">
        <v>59</v>
      </c>
      <c r="BL10" s="7" t="s">
        <v>60</v>
      </c>
      <c r="BM10" s="7" t="s">
        <v>55</v>
      </c>
      <c r="BN10" s="7" t="s">
        <v>56</v>
      </c>
      <c r="BO10" s="7" t="s">
        <v>57</v>
      </c>
      <c r="BP10" s="7" t="s">
        <v>58</v>
      </c>
      <c r="BQ10" s="7" t="s">
        <v>59</v>
      </c>
      <c r="BR10" s="7" t="s">
        <v>60</v>
      </c>
      <c r="BS10" s="7" t="s">
        <v>55</v>
      </c>
      <c r="BT10" s="7" t="s">
        <v>56</v>
      </c>
      <c r="BU10" s="7" t="s">
        <v>57</v>
      </c>
      <c r="BV10" s="7" t="s">
        <v>58</v>
      </c>
      <c r="BW10" s="7" t="s">
        <v>59</v>
      </c>
      <c r="BX10" s="7" t="s">
        <v>60</v>
      </c>
      <c r="BY10" s="7" t="s">
        <v>55</v>
      </c>
      <c r="BZ10" s="7" t="s">
        <v>56</v>
      </c>
      <c r="CA10" s="7" t="s">
        <v>57</v>
      </c>
      <c r="CB10" s="7" t="s">
        <v>58</v>
      </c>
      <c r="CC10" s="7" t="s">
        <v>59</v>
      </c>
      <c r="CD10" s="7" t="s">
        <v>60</v>
      </c>
      <c r="CE10" s="7" t="s">
        <v>55</v>
      </c>
      <c r="CF10" s="7" t="s">
        <v>56</v>
      </c>
      <c r="CG10" s="7" t="s">
        <v>57</v>
      </c>
      <c r="CH10" s="7" t="s">
        <v>58</v>
      </c>
      <c r="CI10" s="7" t="s">
        <v>59</v>
      </c>
      <c r="CJ10" s="7" t="s">
        <v>60</v>
      </c>
      <c r="CK10" s="7" t="s">
        <v>55</v>
      </c>
      <c r="CL10" s="7" t="s">
        <v>56</v>
      </c>
      <c r="CM10" s="7" t="s">
        <v>57</v>
      </c>
      <c r="CN10" s="7" t="s">
        <v>58</v>
      </c>
      <c r="CO10" s="7" t="s">
        <v>59</v>
      </c>
      <c r="CP10" s="7" t="s">
        <v>60</v>
      </c>
      <c r="CQ10" s="7" t="s">
        <v>55</v>
      </c>
      <c r="CR10" s="7" t="s">
        <v>56</v>
      </c>
      <c r="CS10" s="7" t="s">
        <v>57</v>
      </c>
      <c r="CT10" s="7" t="s">
        <v>58</v>
      </c>
      <c r="CU10" s="7" t="s">
        <v>59</v>
      </c>
      <c r="CV10" s="7" t="s">
        <v>60</v>
      </c>
      <c r="CW10" s="7" t="s">
        <v>55</v>
      </c>
      <c r="CX10" s="7" t="s">
        <v>56</v>
      </c>
      <c r="CY10" s="7" t="s">
        <v>57</v>
      </c>
      <c r="CZ10" s="7" t="s">
        <v>58</v>
      </c>
      <c r="DA10" s="7" t="s">
        <v>59</v>
      </c>
      <c r="DB10" s="7" t="s">
        <v>60</v>
      </c>
      <c r="DC10" s="7" t="s">
        <v>55</v>
      </c>
      <c r="DD10" s="7" t="s">
        <v>56</v>
      </c>
      <c r="DE10" s="7" t="s">
        <v>57</v>
      </c>
      <c r="DF10" s="7" t="s">
        <v>58</v>
      </c>
      <c r="DG10" s="7" t="s">
        <v>59</v>
      </c>
      <c r="DH10" s="7" t="s">
        <v>60</v>
      </c>
    </row>
    <row r="11" spans="1:112" ht="15.75" customHeight="1">
      <c r="A11" s="259" t="s">
        <v>61</v>
      </c>
      <c r="B11" s="259" t="s">
        <v>62</v>
      </c>
      <c r="C11" s="200" t="s">
        <v>63</v>
      </c>
      <c r="D11" s="200"/>
      <c r="E11" s="8"/>
      <c r="F11" s="200"/>
      <c r="G11" s="200"/>
      <c r="H11" s="200"/>
      <c r="I11" s="200"/>
      <c r="J11" s="200"/>
      <c r="K11" s="200"/>
      <c r="L11" s="200"/>
      <c r="M11" s="200"/>
      <c r="N11" s="200"/>
      <c r="O11" s="193">
        <f aca="true" t="shared" si="0" ref="O11:T11">O14+O235+O305+O430+O381</f>
        <v>2710909.0199999996</v>
      </c>
      <c r="P11" s="193">
        <f t="shared" si="0"/>
        <v>2644206.4699999997</v>
      </c>
      <c r="Q11" s="193">
        <f t="shared" si="0"/>
        <v>3134499.33</v>
      </c>
      <c r="R11" s="193">
        <f t="shared" si="0"/>
        <v>2831259.83</v>
      </c>
      <c r="S11" s="193">
        <f t="shared" si="0"/>
        <v>2211508.06</v>
      </c>
      <c r="T11" s="193">
        <f t="shared" si="0"/>
        <v>2084232.75</v>
      </c>
      <c r="U11" s="87"/>
      <c r="V11" s="200"/>
      <c r="W11" s="260">
        <f aca="true" t="shared" si="1" ref="W11:AT11">W14+W235+W305+W381+W430</f>
        <v>8622.7</v>
      </c>
      <c r="X11" s="262">
        <f t="shared" si="1"/>
        <v>8533.53</v>
      </c>
      <c r="Y11" s="264">
        <f t="shared" si="1"/>
        <v>9347.04</v>
      </c>
      <c r="Z11" s="267">
        <f t="shared" si="1"/>
        <v>9966.89</v>
      </c>
      <c r="AA11" s="267">
        <f t="shared" si="1"/>
        <v>9537.7</v>
      </c>
      <c r="AB11" s="267">
        <f t="shared" si="1"/>
        <v>9537.7</v>
      </c>
      <c r="AC11" s="267">
        <f t="shared" si="1"/>
        <v>380073.45</v>
      </c>
      <c r="AD11" s="267">
        <f t="shared" si="1"/>
        <v>362899.52999999997</v>
      </c>
      <c r="AE11" s="267">
        <f t="shared" si="1"/>
        <v>397910.4</v>
      </c>
      <c r="AF11" s="267">
        <f t="shared" si="1"/>
        <v>307636.99</v>
      </c>
      <c r="AG11" s="267">
        <f t="shared" si="1"/>
        <v>159512.22000000003</v>
      </c>
      <c r="AH11" s="267">
        <f t="shared" si="1"/>
        <v>86870.42</v>
      </c>
      <c r="AI11" s="267">
        <f t="shared" si="1"/>
        <v>5321.68</v>
      </c>
      <c r="AJ11" s="267">
        <f t="shared" si="1"/>
        <v>5321.68</v>
      </c>
      <c r="AK11" s="267">
        <f t="shared" si="1"/>
        <v>8101.64</v>
      </c>
      <c r="AL11" s="267">
        <f t="shared" si="1"/>
        <v>5336.2</v>
      </c>
      <c r="AM11" s="267">
        <f t="shared" si="1"/>
        <v>5033.99</v>
      </c>
      <c r="AN11" s="267">
        <f t="shared" si="1"/>
        <v>5033.99</v>
      </c>
      <c r="AO11" s="267">
        <f t="shared" si="1"/>
        <v>8558.57</v>
      </c>
      <c r="AP11" s="267">
        <f t="shared" si="1"/>
        <v>8558.57</v>
      </c>
      <c r="AQ11" s="267">
        <f t="shared" si="1"/>
        <v>11251.85</v>
      </c>
      <c r="AR11" s="267">
        <f t="shared" si="1"/>
        <v>11775.36</v>
      </c>
      <c r="AS11" s="267">
        <f t="shared" si="1"/>
        <v>11775.36</v>
      </c>
      <c r="AT11" s="267">
        <f t="shared" si="1"/>
        <v>11775.36</v>
      </c>
      <c r="AU11" s="267">
        <f aca="true" t="shared" si="2" ref="AU11:AZ11">AU14+AU235+AU305+AU381</f>
        <v>0</v>
      </c>
      <c r="AV11" s="267">
        <f t="shared" si="2"/>
        <v>0</v>
      </c>
      <c r="AW11" s="267">
        <f t="shared" si="2"/>
        <v>0</v>
      </c>
      <c r="AX11" s="267">
        <f t="shared" si="2"/>
        <v>0</v>
      </c>
      <c r="AY11" s="267">
        <f t="shared" si="2"/>
        <v>0</v>
      </c>
      <c r="AZ11" s="267">
        <f t="shared" si="2"/>
        <v>0</v>
      </c>
      <c r="BA11" s="206">
        <f aca="true" t="shared" si="3" ref="BA11:BY11">BA14+BA235+BA305+BA381+BA430</f>
        <v>420512.02</v>
      </c>
      <c r="BB11" s="206">
        <f t="shared" si="3"/>
        <v>391323.23</v>
      </c>
      <c r="BC11" s="206">
        <f t="shared" si="3"/>
        <v>671879.79</v>
      </c>
      <c r="BD11" s="206">
        <f t="shared" si="3"/>
        <v>460200.2800000001</v>
      </c>
      <c r="BE11" s="206">
        <f t="shared" si="3"/>
        <v>205223.3</v>
      </c>
      <c r="BF11" s="206">
        <f t="shared" si="3"/>
        <v>181008.83000000002</v>
      </c>
      <c r="BG11" s="267">
        <f t="shared" si="3"/>
        <v>9616.51</v>
      </c>
      <c r="BH11" s="267">
        <f t="shared" si="3"/>
        <v>9616.51</v>
      </c>
      <c r="BI11" s="267">
        <f t="shared" si="3"/>
        <v>11127.1</v>
      </c>
      <c r="BJ11" s="267">
        <f t="shared" si="3"/>
        <v>11808.39</v>
      </c>
      <c r="BK11" s="267">
        <f t="shared" si="3"/>
        <v>11808.39</v>
      </c>
      <c r="BL11" s="267">
        <f t="shared" si="3"/>
        <v>11808.39</v>
      </c>
      <c r="BM11" s="267">
        <f t="shared" si="3"/>
        <v>12677.289999999999</v>
      </c>
      <c r="BN11" s="267">
        <f t="shared" si="3"/>
        <v>12581.31</v>
      </c>
      <c r="BO11" s="267">
        <f t="shared" si="3"/>
        <v>13554.65</v>
      </c>
      <c r="BP11" s="267">
        <f t="shared" si="3"/>
        <v>13889.57</v>
      </c>
      <c r="BQ11" s="267">
        <f t="shared" si="3"/>
        <v>13389.57</v>
      </c>
      <c r="BR11" s="267">
        <f t="shared" si="3"/>
        <v>13389.57</v>
      </c>
      <c r="BS11" s="267">
        <f t="shared" si="3"/>
        <v>588.91</v>
      </c>
      <c r="BT11" s="267">
        <f t="shared" si="3"/>
        <v>588.91</v>
      </c>
      <c r="BU11" s="267">
        <f t="shared" si="3"/>
        <v>5.98</v>
      </c>
      <c r="BV11" s="267">
        <f t="shared" si="3"/>
        <v>0</v>
      </c>
      <c r="BW11" s="267">
        <f t="shared" si="3"/>
        <v>0</v>
      </c>
      <c r="BX11" s="267">
        <f t="shared" si="3"/>
        <v>0</v>
      </c>
      <c r="BY11" s="267">
        <f t="shared" si="3"/>
        <v>0</v>
      </c>
      <c r="BZ11" s="267">
        <f>BZ14+BZ235+BZ305+BZ378+BZ427</f>
        <v>0</v>
      </c>
      <c r="CA11" s="267">
        <f aca="true" t="shared" si="4" ref="CA11:DH11">CA14+CA235+CA305+CA381+CA430</f>
        <v>0</v>
      </c>
      <c r="CB11" s="267">
        <f t="shared" si="4"/>
        <v>0</v>
      </c>
      <c r="CC11" s="267">
        <f t="shared" si="4"/>
        <v>0</v>
      </c>
      <c r="CD11" s="267">
        <f t="shared" si="4"/>
        <v>0</v>
      </c>
      <c r="CE11" s="267">
        <f t="shared" si="4"/>
        <v>1509712.01</v>
      </c>
      <c r="CF11" s="267">
        <f t="shared" si="4"/>
        <v>1492557.67</v>
      </c>
      <c r="CG11" s="267">
        <f t="shared" si="4"/>
        <v>1646279.65</v>
      </c>
      <c r="CH11" s="267">
        <f t="shared" si="4"/>
        <v>1549173.31</v>
      </c>
      <c r="CI11" s="267">
        <f t="shared" si="4"/>
        <v>1516358.4</v>
      </c>
      <c r="CJ11" s="267">
        <f t="shared" si="4"/>
        <v>1485929.26</v>
      </c>
      <c r="CK11" s="267">
        <f t="shared" si="4"/>
        <v>247121.91</v>
      </c>
      <c r="CL11" s="267">
        <f t="shared" si="4"/>
        <v>247121.91</v>
      </c>
      <c r="CM11" s="267">
        <f t="shared" si="4"/>
        <v>240113.68000000002</v>
      </c>
      <c r="CN11" s="267">
        <f t="shared" si="4"/>
        <v>321457.44</v>
      </c>
      <c r="CO11" s="267">
        <f t="shared" si="4"/>
        <v>173482.74</v>
      </c>
      <c r="CP11" s="267">
        <f t="shared" si="4"/>
        <v>173492.84</v>
      </c>
      <c r="CQ11" s="267">
        <f t="shared" si="4"/>
        <v>86721.81999999999</v>
      </c>
      <c r="CR11" s="267">
        <f t="shared" si="4"/>
        <v>83721.47</v>
      </c>
      <c r="CS11" s="267">
        <f t="shared" si="4"/>
        <v>102309.18000000001</v>
      </c>
      <c r="CT11" s="267">
        <f t="shared" si="4"/>
        <v>116692.64</v>
      </c>
      <c r="CU11" s="267">
        <f t="shared" si="4"/>
        <v>82288.03</v>
      </c>
      <c r="CV11" s="267">
        <f t="shared" si="4"/>
        <v>82288.03</v>
      </c>
      <c r="CW11" s="267">
        <f t="shared" si="4"/>
        <v>393.2</v>
      </c>
      <c r="CX11" s="267">
        <f t="shared" si="4"/>
        <v>393.2</v>
      </c>
      <c r="CY11" s="267">
        <f t="shared" si="4"/>
        <v>0</v>
      </c>
      <c r="CZ11" s="267">
        <f t="shared" si="4"/>
        <v>0</v>
      </c>
      <c r="DA11" s="267">
        <f t="shared" si="4"/>
        <v>0</v>
      </c>
      <c r="DB11" s="267">
        <f t="shared" si="4"/>
        <v>0</v>
      </c>
      <c r="DC11" s="267">
        <f t="shared" si="4"/>
        <v>20988.95</v>
      </c>
      <c r="DD11" s="267">
        <f t="shared" si="4"/>
        <v>20988.95</v>
      </c>
      <c r="DE11" s="267">
        <f t="shared" si="4"/>
        <v>22618.37</v>
      </c>
      <c r="DF11" s="267">
        <f t="shared" si="4"/>
        <v>23322.76</v>
      </c>
      <c r="DG11" s="267">
        <f t="shared" si="4"/>
        <v>23098.36</v>
      </c>
      <c r="DH11" s="267">
        <f t="shared" si="4"/>
        <v>23098.36</v>
      </c>
    </row>
    <row r="12" spans="1:112" ht="15.75" customHeight="1">
      <c r="A12" s="201"/>
      <c r="B12" s="201"/>
      <c r="C12" s="201"/>
      <c r="D12" s="201"/>
      <c r="E12" s="8"/>
      <c r="F12" s="201"/>
      <c r="G12" s="201"/>
      <c r="H12" s="201"/>
      <c r="I12" s="201"/>
      <c r="J12" s="201"/>
      <c r="K12" s="201"/>
      <c r="L12" s="201"/>
      <c r="M12" s="201"/>
      <c r="N12" s="201"/>
      <c r="O12" s="196"/>
      <c r="P12" s="196"/>
      <c r="Q12" s="196"/>
      <c r="R12" s="196"/>
      <c r="S12" s="196"/>
      <c r="T12" s="196"/>
      <c r="U12" s="87"/>
      <c r="V12" s="201"/>
      <c r="W12" s="261"/>
      <c r="X12" s="263"/>
      <c r="Y12" s="265"/>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07"/>
      <c r="BB12" s="207"/>
      <c r="BC12" s="207"/>
      <c r="BD12" s="207"/>
      <c r="BE12" s="207"/>
      <c r="BF12" s="207"/>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row>
    <row r="13" spans="1:112" ht="22.5" customHeight="1">
      <c r="A13" s="201"/>
      <c r="B13" s="201"/>
      <c r="C13" s="201"/>
      <c r="D13" s="201"/>
      <c r="E13" s="8"/>
      <c r="F13" s="201"/>
      <c r="G13" s="201"/>
      <c r="H13" s="201"/>
      <c r="I13" s="201"/>
      <c r="J13" s="201"/>
      <c r="K13" s="201"/>
      <c r="L13" s="201"/>
      <c r="M13" s="201"/>
      <c r="N13" s="201"/>
      <c r="O13" s="196"/>
      <c r="P13" s="196"/>
      <c r="Q13" s="196"/>
      <c r="R13" s="196"/>
      <c r="S13" s="196"/>
      <c r="T13" s="196"/>
      <c r="U13" s="87"/>
      <c r="V13" s="201"/>
      <c r="W13" s="261"/>
      <c r="X13" s="263"/>
      <c r="Y13" s="266"/>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08"/>
      <c r="BB13" s="208"/>
      <c r="BC13" s="208"/>
      <c r="BD13" s="208"/>
      <c r="BE13" s="208"/>
      <c r="BF13" s="208"/>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row>
    <row r="14" spans="1:112" ht="15.75" customHeight="1">
      <c r="A14" s="259" t="s">
        <v>64</v>
      </c>
      <c r="B14" s="259" t="s">
        <v>65</v>
      </c>
      <c r="C14" s="200" t="s">
        <v>66</v>
      </c>
      <c r="D14" s="200"/>
      <c r="E14" s="8"/>
      <c r="F14" s="200"/>
      <c r="G14" s="200"/>
      <c r="H14" s="200"/>
      <c r="I14" s="200"/>
      <c r="J14" s="200"/>
      <c r="K14" s="200"/>
      <c r="L14" s="200"/>
      <c r="M14" s="200"/>
      <c r="N14" s="200"/>
      <c r="O14" s="193">
        <f aca="true" t="shared" si="5" ref="O14:T14">SUM(O18:O231)</f>
        <v>1586107.7999999998</v>
      </c>
      <c r="P14" s="193">
        <f t="shared" si="5"/>
        <v>1525395.2799999998</v>
      </c>
      <c r="Q14" s="193">
        <f t="shared" si="5"/>
        <v>1969013.07</v>
      </c>
      <c r="R14" s="193">
        <f>SUM(R18:R231)</f>
        <v>1637430.6900000002</v>
      </c>
      <c r="S14" s="193">
        <f>SUM(S18:S231)</f>
        <v>1010527.89</v>
      </c>
      <c r="T14" s="193">
        <f t="shared" si="5"/>
        <v>935892.3800000001</v>
      </c>
      <c r="U14" s="87"/>
      <c r="V14" s="200"/>
      <c r="W14" s="270">
        <f aca="true" t="shared" si="6" ref="W14:BA14">SUM(W18:W231)</f>
        <v>0</v>
      </c>
      <c r="X14" s="272">
        <f t="shared" si="6"/>
        <v>0</v>
      </c>
      <c r="Y14" s="274">
        <f t="shared" si="6"/>
        <v>0</v>
      </c>
      <c r="Z14" s="277">
        <f t="shared" si="6"/>
        <v>0</v>
      </c>
      <c r="AA14" s="277">
        <f t="shared" si="6"/>
        <v>0</v>
      </c>
      <c r="AB14" s="277">
        <f t="shared" si="6"/>
        <v>0</v>
      </c>
      <c r="AC14" s="277">
        <f>SUM(AC18:AC231)</f>
        <v>237352.4</v>
      </c>
      <c r="AD14" s="277">
        <f>SUM(AD18:AD231)</f>
        <v>223465.49999999997</v>
      </c>
      <c r="AE14" s="277">
        <f t="shared" si="6"/>
        <v>288649.29000000004</v>
      </c>
      <c r="AF14" s="277">
        <f t="shared" si="6"/>
        <v>183992.97</v>
      </c>
      <c r="AG14" s="277">
        <f>SUM(AG18:AG231)</f>
        <v>27324.41</v>
      </c>
      <c r="AH14" s="277">
        <f>SUM(AH18:AH231)</f>
        <v>7322.410000000001</v>
      </c>
      <c r="AI14" s="277">
        <f>SUM(AI18:AI231)</f>
        <v>4710.14</v>
      </c>
      <c r="AJ14" s="277">
        <f>SUM(AJ18:AJ231)</f>
        <v>4710.14</v>
      </c>
      <c r="AK14" s="277">
        <f t="shared" si="6"/>
        <v>7454.92</v>
      </c>
      <c r="AL14" s="277">
        <f t="shared" si="6"/>
        <v>4677.5</v>
      </c>
      <c r="AM14" s="277">
        <f t="shared" si="6"/>
        <v>4375.29</v>
      </c>
      <c r="AN14" s="277">
        <f t="shared" si="6"/>
        <v>4375.29</v>
      </c>
      <c r="AO14" s="277">
        <f>SUM(AO18:AO231)</f>
        <v>0</v>
      </c>
      <c r="AP14" s="277">
        <f>SUM(AP18:AP231)</f>
        <v>0</v>
      </c>
      <c r="AQ14" s="277">
        <f t="shared" si="6"/>
        <v>0</v>
      </c>
      <c r="AR14" s="277">
        <f t="shared" si="6"/>
        <v>0</v>
      </c>
      <c r="AS14" s="277">
        <f t="shared" si="6"/>
        <v>0</v>
      </c>
      <c r="AT14" s="277">
        <f t="shared" si="6"/>
        <v>0</v>
      </c>
      <c r="AU14" s="277">
        <f t="shared" si="6"/>
        <v>0</v>
      </c>
      <c r="AV14" s="277">
        <f t="shared" si="6"/>
        <v>0</v>
      </c>
      <c r="AW14" s="277">
        <f t="shared" si="6"/>
        <v>0</v>
      </c>
      <c r="AX14" s="277">
        <f t="shared" si="6"/>
        <v>0</v>
      </c>
      <c r="AY14" s="277">
        <f t="shared" si="6"/>
        <v>0</v>
      </c>
      <c r="AZ14" s="277">
        <f t="shared" si="6"/>
        <v>0</v>
      </c>
      <c r="BA14" s="280">
        <f t="shared" si="6"/>
        <v>397259.2</v>
      </c>
      <c r="BB14" s="280">
        <f>SUM(BB18:BB231)</f>
        <v>370040.9</v>
      </c>
      <c r="BC14" s="280">
        <f>SUM(BC18:BC231)</f>
        <v>645755.59</v>
      </c>
      <c r="BD14" s="280">
        <f aca="true" t="shared" si="7" ref="BD14:CH14">SUM(BD18:BD231)</f>
        <v>430705.4100000001</v>
      </c>
      <c r="BE14" s="280">
        <f t="shared" si="7"/>
        <v>176467.59999999998</v>
      </c>
      <c r="BF14" s="280">
        <f t="shared" si="7"/>
        <v>152253.13</v>
      </c>
      <c r="BG14" s="277">
        <f>SUM(BG18:BG231)</f>
        <v>9616.51</v>
      </c>
      <c r="BH14" s="277">
        <f>SUM(BH18:BH231)</f>
        <v>9616.51</v>
      </c>
      <c r="BI14" s="277">
        <f t="shared" si="7"/>
        <v>11127.1</v>
      </c>
      <c r="BJ14" s="277">
        <f t="shared" si="7"/>
        <v>11808.39</v>
      </c>
      <c r="BK14" s="277">
        <f t="shared" si="7"/>
        <v>11808.39</v>
      </c>
      <c r="BL14" s="277">
        <f t="shared" si="7"/>
        <v>11808.39</v>
      </c>
      <c r="BM14" s="277">
        <f>SUM(BM18:BM231)</f>
        <v>12594.48</v>
      </c>
      <c r="BN14" s="277">
        <f>SUM(BN18:BN231)</f>
        <v>12498.5</v>
      </c>
      <c r="BO14" s="277">
        <f t="shared" si="7"/>
        <v>13454.65</v>
      </c>
      <c r="BP14" s="277">
        <f t="shared" si="7"/>
        <v>13789.57</v>
      </c>
      <c r="BQ14" s="277">
        <f t="shared" si="7"/>
        <v>13289.57</v>
      </c>
      <c r="BR14" s="277">
        <f t="shared" si="7"/>
        <v>13289.57</v>
      </c>
      <c r="BS14" s="277">
        <f>SUM(BS18:BS231)</f>
        <v>0</v>
      </c>
      <c r="BT14" s="277">
        <f t="shared" si="7"/>
        <v>0</v>
      </c>
      <c r="BU14" s="277">
        <f t="shared" si="7"/>
        <v>0</v>
      </c>
      <c r="BV14" s="277">
        <f t="shared" si="7"/>
        <v>0</v>
      </c>
      <c r="BW14" s="277">
        <f t="shared" si="7"/>
        <v>0</v>
      </c>
      <c r="BX14" s="277">
        <f t="shared" si="7"/>
        <v>0</v>
      </c>
      <c r="BY14" s="277">
        <f t="shared" si="7"/>
        <v>0</v>
      </c>
      <c r="BZ14" s="277">
        <f t="shared" si="7"/>
        <v>0</v>
      </c>
      <c r="CA14" s="277">
        <f t="shared" si="7"/>
        <v>0</v>
      </c>
      <c r="CB14" s="277">
        <f t="shared" si="7"/>
        <v>0</v>
      </c>
      <c r="CC14" s="277">
        <f t="shared" si="7"/>
        <v>0</v>
      </c>
      <c r="CD14" s="277">
        <f t="shared" si="7"/>
        <v>0</v>
      </c>
      <c r="CE14" s="277">
        <f>SUM(CE18:CE231)</f>
        <v>597605.31</v>
      </c>
      <c r="CF14" s="277">
        <f t="shared" si="7"/>
        <v>581093.87</v>
      </c>
      <c r="CG14" s="277">
        <f t="shared" si="7"/>
        <v>667443.4099999999</v>
      </c>
      <c r="CH14" s="277">
        <f t="shared" si="7"/>
        <v>562391.11</v>
      </c>
      <c r="CI14" s="277">
        <f aca="true" t="shared" si="8" ref="CI14:DH14">SUM(CI18:CI231)</f>
        <v>529576.2</v>
      </c>
      <c r="CJ14" s="277">
        <f t="shared" si="8"/>
        <v>499147.06</v>
      </c>
      <c r="CK14" s="277">
        <f>SUM(CK18:CK231)</f>
        <v>244008.38</v>
      </c>
      <c r="CL14" s="277">
        <f>SUM(CL18:CL231)</f>
        <v>244008.38</v>
      </c>
      <c r="CM14" s="277">
        <f t="shared" si="8"/>
        <v>236591.67</v>
      </c>
      <c r="CN14" s="277">
        <f t="shared" si="8"/>
        <v>317601.07</v>
      </c>
      <c r="CO14" s="277">
        <f t="shared" si="8"/>
        <v>169626.37</v>
      </c>
      <c r="CP14" s="277">
        <f t="shared" si="8"/>
        <v>169636.47</v>
      </c>
      <c r="CQ14" s="277">
        <f>SUM(CQ18:CQ231)</f>
        <v>82961.48</v>
      </c>
      <c r="CR14" s="277">
        <f>SUM(CR18:CR231)</f>
        <v>79961.48</v>
      </c>
      <c r="CS14" s="277">
        <f t="shared" si="8"/>
        <v>98536.44</v>
      </c>
      <c r="CT14" s="277">
        <f t="shared" si="8"/>
        <v>112464.67</v>
      </c>
      <c r="CU14" s="277">
        <f t="shared" si="8"/>
        <v>78060.06</v>
      </c>
      <c r="CV14" s="277">
        <f t="shared" si="8"/>
        <v>78060.06</v>
      </c>
      <c r="CW14" s="277">
        <f>SUM(CW18:CW231)</f>
        <v>0</v>
      </c>
      <c r="CX14" s="277">
        <f>SUM(CX18:CX231)</f>
        <v>0</v>
      </c>
      <c r="CY14" s="277">
        <f t="shared" si="8"/>
        <v>0</v>
      </c>
      <c r="CZ14" s="277">
        <f t="shared" si="8"/>
        <v>0</v>
      </c>
      <c r="DA14" s="277">
        <f t="shared" si="8"/>
        <v>0</v>
      </c>
      <c r="DB14" s="277">
        <f t="shared" si="8"/>
        <v>0</v>
      </c>
      <c r="DC14" s="277">
        <f>SUM(DC18:DC231)</f>
        <v>0</v>
      </c>
      <c r="DD14" s="277">
        <f>SUM(DD18:DD231)</f>
        <v>0</v>
      </c>
      <c r="DE14" s="277">
        <f t="shared" si="8"/>
        <v>0</v>
      </c>
      <c r="DF14" s="277">
        <f t="shared" si="8"/>
        <v>0</v>
      </c>
      <c r="DG14" s="277">
        <f t="shared" si="8"/>
        <v>0</v>
      </c>
      <c r="DH14" s="277">
        <f t="shared" si="8"/>
        <v>0</v>
      </c>
    </row>
    <row r="15" spans="1:112" ht="15.75" customHeight="1">
      <c r="A15" s="201"/>
      <c r="B15" s="201"/>
      <c r="C15" s="201"/>
      <c r="D15" s="201"/>
      <c r="E15" s="8"/>
      <c r="F15" s="201"/>
      <c r="G15" s="201"/>
      <c r="H15" s="201"/>
      <c r="I15" s="201"/>
      <c r="J15" s="201"/>
      <c r="K15" s="201"/>
      <c r="L15" s="201"/>
      <c r="M15" s="201"/>
      <c r="N15" s="201"/>
      <c r="O15" s="196"/>
      <c r="P15" s="196"/>
      <c r="Q15" s="196"/>
      <c r="R15" s="196"/>
      <c r="S15" s="196"/>
      <c r="T15" s="196"/>
      <c r="U15" s="87"/>
      <c r="V15" s="201"/>
      <c r="W15" s="271"/>
      <c r="X15" s="273"/>
      <c r="Y15" s="275"/>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81"/>
      <c r="BB15" s="281"/>
      <c r="BC15" s="281"/>
      <c r="BD15" s="281"/>
      <c r="BE15" s="281"/>
      <c r="BF15" s="281"/>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row>
    <row r="16" spans="1:112" ht="51" customHeight="1">
      <c r="A16" s="201"/>
      <c r="B16" s="201"/>
      <c r="C16" s="201"/>
      <c r="D16" s="201"/>
      <c r="E16" s="8"/>
      <c r="F16" s="201"/>
      <c r="G16" s="201"/>
      <c r="H16" s="201"/>
      <c r="I16" s="201"/>
      <c r="J16" s="201"/>
      <c r="K16" s="201"/>
      <c r="L16" s="201"/>
      <c r="M16" s="201"/>
      <c r="N16" s="201"/>
      <c r="O16" s="196"/>
      <c r="P16" s="196"/>
      <c r="Q16" s="196"/>
      <c r="R16" s="196"/>
      <c r="S16" s="196"/>
      <c r="T16" s="196"/>
      <c r="U16" s="87"/>
      <c r="V16" s="201"/>
      <c r="W16" s="271"/>
      <c r="X16" s="273"/>
      <c r="Y16" s="276"/>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82"/>
      <c r="BB16" s="282"/>
      <c r="BC16" s="282"/>
      <c r="BD16" s="282"/>
      <c r="BE16" s="282"/>
      <c r="BF16" s="282"/>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row>
    <row r="17" spans="1:112" ht="15.75" customHeight="1">
      <c r="A17" s="117"/>
      <c r="B17" s="117" t="s">
        <v>67</v>
      </c>
      <c r="C17" s="117" t="s">
        <v>0</v>
      </c>
      <c r="D17" s="117"/>
      <c r="E17" s="8"/>
      <c r="F17" s="9"/>
      <c r="G17" s="9"/>
      <c r="H17" s="9"/>
      <c r="I17" s="9"/>
      <c r="J17" s="9"/>
      <c r="K17" s="9"/>
      <c r="L17" s="9"/>
      <c r="M17" s="9"/>
      <c r="N17" s="9"/>
      <c r="O17" s="120" t="s">
        <v>0</v>
      </c>
      <c r="P17" s="120" t="s">
        <v>0</v>
      </c>
      <c r="Q17" s="120" t="s">
        <v>0</v>
      </c>
      <c r="R17" s="120" t="s">
        <v>0</v>
      </c>
      <c r="S17" s="120" t="s">
        <v>0</v>
      </c>
      <c r="T17" s="120" t="s">
        <v>0</v>
      </c>
      <c r="U17" s="87"/>
      <c r="V17" s="87"/>
      <c r="W17" s="129" t="s">
        <v>0</v>
      </c>
      <c r="X17" s="96" t="s">
        <v>0</v>
      </c>
      <c r="Y17" s="95" t="s">
        <v>0</v>
      </c>
      <c r="Z17" s="46" t="s">
        <v>0</v>
      </c>
      <c r="AA17" s="46" t="s">
        <v>0</v>
      </c>
      <c r="AB17" s="46" t="s">
        <v>0</v>
      </c>
      <c r="AC17" s="79" t="s">
        <v>0</v>
      </c>
      <c r="AD17" s="46" t="s">
        <v>0</v>
      </c>
      <c r="AE17" s="46" t="s">
        <v>0</v>
      </c>
      <c r="AF17" s="46" t="s">
        <v>0</v>
      </c>
      <c r="AG17" s="46" t="s">
        <v>0</v>
      </c>
      <c r="AH17" s="46" t="s">
        <v>0</v>
      </c>
      <c r="AI17" s="46" t="s">
        <v>0</v>
      </c>
      <c r="AJ17" s="46" t="s">
        <v>0</v>
      </c>
      <c r="AK17" s="46" t="s">
        <v>0</v>
      </c>
      <c r="AL17" s="46" t="s">
        <v>0</v>
      </c>
      <c r="AM17" s="46" t="s">
        <v>0</v>
      </c>
      <c r="AN17" s="46" t="s">
        <v>0</v>
      </c>
      <c r="AO17" s="46" t="s">
        <v>0</v>
      </c>
      <c r="AP17" s="46" t="s">
        <v>0</v>
      </c>
      <c r="AQ17" s="46" t="s">
        <v>0</v>
      </c>
      <c r="AR17" s="46" t="s">
        <v>0</v>
      </c>
      <c r="AS17" s="46" t="s">
        <v>0</v>
      </c>
      <c r="AT17" s="46" t="s">
        <v>0</v>
      </c>
      <c r="AU17" s="46" t="s">
        <v>0</v>
      </c>
      <c r="AV17" s="46" t="s">
        <v>0</v>
      </c>
      <c r="AW17" s="46" t="s">
        <v>0</v>
      </c>
      <c r="AX17" s="46" t="s">
        <v>0</v>
      </c>
      <c r="AY17" s="46" t="s">
        <v>0</v>
      </c>
      <c r="AZ17" s="46" t="s">
        <v>0</v>
      </c>
      <c r="BA17" s="89" t="s">
        <v>0</v>
      </c>
      <c r="BB17" s="89" t="s">
        <v>0</v>
      </c>
      <c r="BC17" s="89" t="s">
        <v>0</v>
      </c>
      <c r="BD17" s="89" t="s">
        <v>0</v>
      </c>
      <c r="BE17" s="89" t="s">
        <v>0</v>
      </c>
      <c r="BF17" s="89" t="s">
        <v>0</v>
      </c>
      <c r="BG17" s="46" t="s">
        <v>0</v>
      </c>
      <c r="BH17" s="46" t="s">
        <v>0</v>
      </c>
      <c r="BI17" s="46" t="s">
        <v>0</v>
      </c>
      <c r="BJ17" s="46" t="s">
        <v>0</v>
      </c>
      <c r="BK17" s="46" t="s">
        <v>0</v>
      </c>
      <c r="BL17" s="46" t="s">
        <v>0</v>
      </c>
      <c r="BM17" s="46" t="s">
        <v>0</v>
      </c>
      <c r="BN17" s="46" t="s">
        <v>0</v>
      </c>
      <c r="BO17" s="46" t="s">
        <v>0</v>
      </c>
      <c r="BP17" s="46" t="s">
        <v>0</v>
      </c>
      <c r="BQ17" s="46" t="s">
        <v>0</v>
      </c>
      <c r="BR17" s="46" t="s">
        <v>0</v>
      </c>
      <c r="BS17" s="46" t="s">
        <v>0</v>
      </c>
      <c r="BT17" s="46" t="s">
        <v>0</v>
      </c>
      <c r="BU17" s="46" t="s">
        <v>0</v>
      </c>
      <c r="BV17" s="46" t="s">
        <v>0</v>
      </c>
      <c r="BW17" s="46" t="s">
        <v>0</v>
      </c>
      <c r="BX17" s="46" t="s">
        <v>0</v>
      </c>
      <c r="BY17" s="46" t="s">
        <v>0</v>
      </c>
      <c r="BZ17" s="46" t="s">
        <v>0</v>
      </c>
      <c r="CA17" s="46" t="s">
        <v>0</v>
      </c>
      <c r="CB17" s="46" t="s">
        <v>0</v>
      </c>
      <c r="CC17" s="46" t="s">
        <v>0</v>
      </c>
      <c r="CD17" s="46" t="s">
        <v>0</v>
      </c>
      <c r="CE17" s="79" t="s">
        <v>0</v>
      </c>
      <c r="CF17" s="46" t="s">
        <v>0</v>
      </c>
      <c r="CG17" s="46" t="s">
        <v>0</v>
      </c>
      <c r="CH17" s="46" t="s">
        <v>0</v>
      </c>
      <c r="CI17" s="46" t="s">
        <v>0</v>
      </c>
      <c r="CJ17" s="46" t="s">
        <v>0</v>
      </c>
      <c r="CK17" s="74" t="s">
        <v>0</v>
      </c>
      <c r="CL17" s="46" t="s">
        <v>0</v>
      </c>
      <c r="CM17" s="46" t="s">
        <v>0</v>
      </c>
      <c r="CN17" s="46" t="s">
        <v>0</v>
      </c>
      <c r="CO17" s="46" t="s">
        <v>0</v>
      </c>
      <c r="CP17" s="46" t="s">
        <v>0</v>
      </c>
      <c r="CQ17" s="74" t="s">
        <v>0</v>
      </c>
      <c r="CR17" s="46" t="s">
        <v>0</v>
      </c>
      <c r="CS17" s="46" t="s">
        <v>0</v>
      </c>
      <c r="CT17" s="46" t="s">
        <v>0</v>
      </c>
      <c r="CU17" s="46" t="s">
        <v>0</v>
      </c>
      <c r="CV17" s="46" t="s">
        <v>0</v>
      </c>
      <c r="CW17" s="46" t="s">
        <v>0</v>
      </c>
      <c r="CX17" s="46" t="s">
        <v>0</v>
      </c>
      <c r="CY17" s="46" t="s">
        <v>0</v>
      </c>
      <c r="CZ17" s="46" t="s">
        <v>0</v>
      </c>
      <c r="DA17" s="46" t="s">
        <v>0</v>
      </c>
      <c r="DB17" s="46" t="s">
        <v>0</v>
      </c>
      <c r="DC17" s="46" t="s">
        <v>0</v>
      </c>
      <c r="DD17" s="46" t="s">
        <v>0</v>
      </c>
      <c r="DE17" s="46" t="s">
        <v>0</v>
      </c>
      <c r="DF17" s="46" t="s">
        <v>0</v>
      </c>
      <c r="DG17" s="46" t="s">
        <v>0</v>
      </c>
      <c r="DH17" s="46" t="s">
        <v>0</v>
      </c>
    </row>
    <row r="18" spans="1:112" ht="149.25" customHeight="1">
      <c r="A18" s="200" t="s">
        <v>68</v>
      </c>
      <c r="B18" s="200" t="s">
        <v>69</v>
      </c>
      <c r="C18" s="200" t="s">
        <v>70</v>
      </c>
      <c r="D18" s="283" t="s">
        <v>650</v>
      </c>
      <c r="E18" s="8"/>
      <c r="F18" s="200" t="s">
        <v>71</v>
      </c>
      <c r="G18" s="200" t="s">
        <v>72</v>
      </c>
      <c r="H18" s="200" t="s">
        <v>73</v>
      </c>
      <c r="I18" s="200" t="s">
        <v>74</v>
      </c>
      <c r="J18" s="200" t="s">
        <v>164</v>
      </c>
      <c r="K18" s="200" t="s">
        <v>76</v>
      </c>
      <c r="L18" s="13" t="s">
        <v>77</v>
      </c>
      <c r="M18" s="10" t="s">
        <v>164</v>
      </c>
      <c r="N18" s="11" t="s">
        <v>78</v>
      </c>
      <c r="O18" s="193">
        <f>W18+AC18+AI18+AO18+AU18+BA18+BG18+BM18+BS18+BY18+CE18+CK18+CQ18+CW18+DC18-0.1</f>
        <v>12500.789999999999</v>
      </c>
      <c r="P18" s="193">
        <f>X18+AD18+AJ18+AP18+AV18+BB18+BH18+BN18+BT18+BZ18+CF18+CL18+CR18+CX18+DD18</f>
        <v>12498.5</v>
      </c>
      <c r="Q18" s="193">
        <f>Y18+AE18+AK18+AQ18+AW18+BC18+BI18+BO18+BU18+CA18+CG18+CM18+CS18+CY18+DE18</f>
        <v>12454.65</v>
      </c>
      <c r="R18" s="193">
        <f>Z18+AF18+AL18+AR18+AX18+BJ18+BP18+BV18+CB18+CH18+CN18+CT18+CZ18+DF18+BD18</f>
        <v>12789.57</v>
      </c>
      <c r="S18" s="193">
        <f>AA18+AG18+AM18+AS18+AY18+BE18+BK18+BQ18+BW18+CC18+CI18+CO18+CU18+DA18+DG18</f>
        <v>12289.57</v>
      </c>
      <c r="T18" s="193">
        <f>AB18+AH18+AN18+AT18+AZ18+BF18+BL18+BR18+BX18+CD18+CJ18+CP18+CV18+DB18+DH18</f>
        <v>12289.57</v>
      </c>
      <c r="U18" s="87"/>
      <c r="V18" s="285"/>
      <c r="W18" s="194"/>
      <c r="X18" s="193"/>
      <c r="Y18" s="197"/>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7"/>
      <c r="BB18" s="187"/>
      <c r="BC18" s="187"/>
      <c r="BD18" s="187"/>
      <c r="BE18" s="187"/>
      <c r="BF18" s="187"/>
      <c r="BG18" s="182"/>
      <c r="BH18" s="182"/>
      <c r="BI18" s="182"/>
      <c r="BJ18" s="182"/>
      <c r="BK18" s="182"/>
      <c r="BL18" s="182"/>
      <c r="BM18" s="182">
        <v>12500.89</v>
      </c>
      <c r="BN18" s="182">
        <v>12498.5</v>
      </c>
      <c r="BO18" s="182">
        <v>12454.65</v>
      </c>
      <c r="BP18" s="182">
        <f>12289.57+500</f>
        <v>12789.57</v>
      </c>
      <c r="BQ18" s="182">
        <v>12289.57</v>
      </c>
      <c r="BR18" s="182">
        <v>12289.57</v>
      </c>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row>
    <row r="19" spans="1:112" ht="151.5" customHeight="1" hidden="1">
      <c r="A19" s="200"/>
      <c r="B19" s="200"/>
      <c r="C19" s="200"/>
      <c r="D19" s="283"/>
      <c r="E19" s="8"/>
      <c r="F19" s="200"/>
      <c r="G19" s="200"/>
      <c r="H19" s="200"/>
      <c r="I19" s="200"/>
      <c r="J19" s="200"/>
      <c r="K19" s="200"/>
      <c r="L19" s="13"/>
      <c r="M19" s="10"/>
      <c r="N19" s="11"/>
      <c r="O19" s="193"/>
      <c r="P19" s="193"/>
      <c r="Q19" s="193"/>
      <c r="R19" s="193"/>
      <c r="S19" s="193"/>
      <c r="T19" s="193"/>
      <c r="U19" s="87"/>
      <c r="V19" s="286"/>
      <c r="W19" s="194"/>
      <c r="X19" s="193"/>
      <c r="Y19" s="287"/>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88"/>
      <c r="BB19" s="288"/>
      <c r="BC19" s="288"/>
      <c r="BD19" s="288"/>
      <c r="BE19" s="288"/>
      <c r="BF19" s="288"/>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row>
    <row r="20" spans="1:112" ht="93" customHeight="1">
      <c r="A20" s="201"/>
      <c r="B20" s="201"/>
      <c r="C20" s="201"/>
      <c r="D20" s="284"/>
      <c r="E20" s="8"/>
      <c r="F20" s="201"/>
      <c r="G20" s="201"/>
      <c r="H20" s="201"/>
      <c r="I20" s="9"/>
      <c r="J20" s="9"/>
      <c r="K20" s="9"/>
      <c r="L20" s="13" t="s">
        <v>811</v>
      </c>
      <c r="M20" s="10" t="s">
        <v>164</v>
      </c>
      <c r="N20" s="11" t="s">
        <v>812</v>
      </c>
      <c r="O20" s="196"/>
      <c r="P20" s="196"/>
      <c r="Q20" s="196"/>
      <c r="R20" s="196"/>
      <c r="S20" s="196"/>
      <c r="T20" s="196"/>
      <c r="U20" s="87"/>
      <c r="V20" s="286"/>
      <c r="W20" s="195"/>
      <c r="X20" s="196"/>
      <c r="Y20" s="198"/>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8"/>
      <c r="BB20" s="188"/>
      <c r="BC20" s="188"/>
      <c r="BD20" s="188"/>
      <c r="BE20" s="188"/>
      <c r="BF20" s="188"/>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row>
    <row r="21" spans="1:112" ht="132.75" customHeight="1" hidden="1">
      <c r="A21" s="201"/>
      <c r="B21" s="201"/>
      <c r="C21" s="201"/>
      <c r="D21" s="284"/>
      <c r="E21" s="8"/>
      <c r="F21" s="201"/>
      <c r="G21" s="201"/>
      <c r="H21" s="201"/>
      <c r="I21" s="9"/>
      <c r="J21" s="9"/>
      <c r="K21" s="9"/>
      <c r="L21" s="13"/>
      <c r="M21" s="10"/>
      <c r="N21" s="11"/>
      <c r="O21" s="196"/>
      <c r="P21" s="196"/>
      <c r="Q21" s="196"/>
      <c r="R21" s="196"/>
      <c r="S21" s="196"/>
      <c r="T21" s="196"/>
      <c r="U21" s="87"/>
      <c r="V21" s="286"/>
      <c r="W21" s="195"/>
      <c r="X21" s="196"/>
      <c r="Y21" s="198"/>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8"/>
      <c r="BB21" s="188"/>
      <c r="BC21" s="188"/>
      <c r="BD21" s="188"/>
      <c r="BE21" s="188"/>
      <c r="BF21" s="188"/>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row>
    <row r="22" spans="1:112" ht="15" customHeight="1" hidden="1">
      <c r="A22" s="200" t="s">
        <v>79</v>
      </c>
      <c r="B22" s="200" t="s">
        <v>80</v>
      </c>
      <c r="C22" s="200" t="s">
        <v>81</v>
      </c>
      <c r="D22" s="200"/>
      <c r="E22" s="8"/>
      <c r="F22" s="9"/>
      <c r="G22" s="9"/>
      <c r="H22" s="9"/>
      <c r="I22" s="9"/>
      <c r="J22" s="9"/>
      <c r="K22" s="9"/>
      <c r="L22" s="9"/>
      <c r="M22" s="9"/>
      <c r="N22" s="9"/>
      <c r="O22" s="193">
        <f>W22+AC22+AI22+AO22+AU22+BA22+BG22+BM22+BS22+BY22+CE22+CK22+CQ22+CW22+DC22</f>
        <v>0</v>
      </c>
      <c r="P22" s="193">
        <f>X22+AD22+AJ22+AP22+AV22+BB22+BH22+BN22+BT22+BZ22+CF22+CL22+CR22+CX22+DD22</f>
        <v>0</v>
      </c>
      <c r="Q22" s="193">
        <f>Y22+AE22+AK22+AQ22+AW22+BC22+BI22+BO22+BU22+CA22+CG22+CM22+CS22+CY22+DE22</f>
        <v>0</v>
      </c>
      <c r="R22" s="193">
        <f>Z22+AF22+AL22+AR22+AX22+BJ22+BP22+BV22+CB22+CH22+CN22+CT22+CZ22+DF22</f>
        <v>0</v>
      </c>
      <c r="S22" s="193">
        <f>AA22+AG22+AM22+AS22+AY22+BE22+BK22+BQ22+BW22+CC22+CI22+CO22+CU22+DA22+DG22</f>
        <v>0</v>
      </c>
      <c r="T22" s="193">
        <f>AB22+AH22+AN22+AT22+AZ22+BF22+BL22+BR22+BX22+CD22+CJ22+CP22+CV22+DB22+DH22</f>
        <v>0</v>
      </c>
      <c r="U22" s="87"/>
      <c r="V22" s="87"/>
      <c r="W22" s="194"/>
      <c r="X22" s="193"/>
      <c r="Y22" s="197"/>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7"/>
      <c r="BB22" s="187"/>
      <c r="BC22" s="187"/>
      <c r="BD22" s="187"/>
      <c r="BE22" s="187"/>
      <c r="BF22" s="187"/>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row>
    <row r="23" spans="1:112" ht="16.5" customHeight="1" hidden="1">
      <c r="A23" s="201"/>
      <c r="B23" s="201"/>
      <c r="C23" s="201"/>
      <c r="D23" s="201"/>
      <c r="E23" s="8"/>
      <c r="F23" s="9"/>
      <c r="G23" s="9"/>
      <c r="H23" s="9"/>
      <c r="I23" s="9"/>
      <c r="J23" s="9"/>
      <c r="K23" s="9"/>
      <c r="L23" s="9"/>
      <c r="M23" s="9"/>
      <c r="N23" s="9"/>
      <c r="O23" s="196"/>
      <c r="P23" s="196"/>
      <c r="Q23" s="196"/>
      <c r="R23" s="196"/>
      <c r="S23" s="196"/>
      <c r="T23" s="196"/>
      <c r="U23" s="87"/>
      <c r="V23" s="87"/>
      <c r="W23" s="195"/>
      <c r="X23" s="196"/>
      <c r="Y23" s="198"/>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8"/>
      <c r="BB23" s="188"/>
      <c r="BC23" s="188"/>
      <c r="BD23" s="188"/>
      <c r="BE23" s="188"/>
      <c r="BF23" s="188"/>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row>
    <row r="24" spans="1:112" ht="15.75" customHeight="1" hidden="1">
      <c r="A24" s="201"/>
      <c r="B24" s="201"/>
      <c r="C24" s="201"/>
      <c r="D24" s="201"/>
      <c r="E24" s="8"/>
      <c r="F24" s="9"/>
      <c r="G24" s="9"/>
      <c r="H24" s="9"/>
      <c r="I24" s="9"/>
      <c r="J24" s="9"/>
      <c r="K24" s="9"/>
      <c r="L24" s="9"/>
      <c r="M24" s="9"/>
      <c r="N24" s="9"/>
      <c r="O24" s="196"/>
      <c r="P24" s="196"/>
      <c r="Q24" s="196"/>
      <c r="R24" s="196"/>
      <c r="S24" s="196"/>
      <c r="T24" s="196"/>
      <c r="U24" s="87"/>
      <c r="V24" s="87"/>
      <c r="W24" s="195"/>
      <c r="X24" s="196"/>
      <c r="Y24" s="199"/>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9"/>
      <c r="BB24" s="189"/>
      <c r="BC24" s="189"/>
      <c r="BD24" s="189"/>
      <c r="BE24" s="189"/>
      <c r="BF24" s="189"/>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row>
    <row r="25" spans="1:112" ht="202.5" customHeight="1">
      <c r="A25" s="200" t="s">
        <v>82</v>
      </c>
      <c r="B25" s="200" t="s">
        <v>83</v>
      </c>
      <c r="C25" s="200" t="s">
        <v>84</v>
      </c>
      <c r="D25" s="283" t="s">
        <v>579</v>
      </c>
      <c r="E25" s="8"/>
      <c r="F25" s="200" t="s">
        <v>71</v>
      </c>
      <c r="G25" s="200" t="s">
        <v>85</v>
      </c>
      <c r="H25" s="200" t="s">
        <v>73</v>
      </c>
      <c r="I25" s="12" t="s">
        <v>86</v>
      </c>
      <c r="J25" s="12" t="s">
        <v>164</v>
      </c>
      <c r="K25" s="12" t="s">
        <v>88</v>
      </c>
      <c r="L25" s="13" t="s">
        <v>813</v>
      </c>
      <c r="M25" s="10" t="s">
        <v>116</v>
      </c>
      <c r="N25" s="11" t="s">
        <v>596</v>
      </c>
      <c r="O25" s="193">
        <f>W25+AC25+AI25+AO25+AU25+BA25+BG25+BM25+BS25+BY25+CE25+CK25+CQ25+CW25+DC25</f>
        <v>15059.1</v>
      </c>
      <c r="P25" s="193">
        <f>X25+AD25+AJ25+AP25+AV25+BB25+BH25+BN25+BT25+BZ25+CF25+CL25+CR25+CX25+DD25</f>
        <v>15052.4</v>
      </c>
      <c r="Q25" s="193">
        <f>Y25+AE25+AK25+AQ25+AW25+BC25+BI25+BO25+BU25+CA25+CG25+CM25+CS25+CY25+DE25</f>
        <v>24936.129999999997</v>
      </c>
      <c r="R25" s="193">
        <f>Z25+AF25+AL25+AR25+AX25+BJ25+BP25+BV25+CB25+CH25+CN25+CT25+CZ25+DF25+BD25</f>
        <v>3107.7</v>
      </c>
      <c r="S25" s="193">
        <f>AA25+AG25+AM25+AS25+AY25+BE25+BK25+BQ25+BW25+CC25+CI25+CO25+CU25+DA25+DG25</f>
        <v>80</v>
      </c>
      <c r="T25" s="193">
        <f>AB25+AH25+AN25+AT25+AZ25+BF25+BL25+BR25+BX25+CD25+CJ25+CP25+CV25+DB25+DH25</f>
        <v>80</v>
      </c>
      <c r="U25" s="87"/>
      <c r="V25" s="87"/>
      <c r="W25" s="194"/>
      <c r="X25" s="193"/>
      <c r="Y25" s="197"/>
      <c r="Z25" s="182"/>
      <c r="AA25" s="182"/>
      <c r="AB25" s="182"/>
      <c r="AC25" s="267">
        <v>14998.1</v>
      </c>
      <c r="AD25" s="267">
        <v>14991.4</v>
      </c>
      <c r="AE25" s="190">
        <f>192.91+954+242+5746.02+1098.98+1326.6</f>
        <v>9560.51</v>
      </c>
      <c r="AF25" s="291">
        <f>1043.33+85.41+504+400</f>
        <v>2032.74</v>
      </c>
      <c r="AG25" s="291">
        <v>0</v>
      </c>
      <c r="AH25" s="291">
        <v>0</v>
      </c>
      <c r="AI25" s="182"/>
      <c r="AJ25" s="182"/>
      <c r="AK25" s="182"/>
      <c r="AL25" s="182"/>
      <c r="AM25" s="182"/>
      <c r="AN25" s="182"/>
      <c r="AO25" s="182"/>
      <c r="AP25" s="182"/>
      <c r="AQ25" s="182"/>
      <c r="AR25" s="182"/>
      <c r="AS25" s="182"/>
      <c r="AT25" s="182"/>
      <c r="AU25" s="182"/>
      <c r="AV25" s="182"/>
      <c r="AW25" s="182"/>
      <c r="AX25" s="182"/>
      <c r="AY25" s="182"/>
      <c r="AZ25" s="182"/>
      <c r="BA25" s="187"/>
      <c r="BB25" s="187"/>
      <c r="BC25" s="291">
        <f>14576.5+120.06+599.06</f>
        <v>15295.619999999999</v>
      </c>
      <c r="BD25" s="187">
        <f>494.96+500</f>
        <v>994.96</v>
      </c>
      <c r="BE25" s="187"/>
      <c r="BF25" s="187"/>
      <c r="BG25" s="182">
        <v>61</v>
      </c>
      <c r="BH25" s="182">
        <v>61</v>
      </c>
      <c r="BI25" s="182">
        <v>80</v>
      </c>
      <c r="BJ25" s="182">
        <v>80</v>
      </c>
      <c r="BK25" s="182">
        <v>80</v>
      </c>
      <c r="BL25" s="182">
        <v>80</v>
      </c>
      <c r="BM25" s="182"/>
      <c r="BN25" s="182"/>
      <c r="BO25" s="182"/>
      <c r="BP25" s="182"/>
      <c r="BQ25" s="182"/>
      <c r="BR25" s="182"/>
      <c r="BS25" s="182"/>
      <c r="BT25" s="182"/>
      <c r="BU25" s="182"/>
      <c r="BV25" s="182"/>
      <c r="BW25" s="182"/>
      <c r="BX25" s="182"/>
      <c r="BY25" s="182"/>
      <c r="BZ25" s="182"/>
      <c r="CA25" s="182"/>
      <c r="CB25" s="182">
        <v>0</v>
      </c>
      <c r="CC25" s="182">
        <v>0</v>
      </c>
      <c r="CD25" s="182">
        <v>0</v>
      </c>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row>
    <row r="26" spans="1:112" ht="147" customHeight="1">
      <c r="A26" s="200"/>
      <c r="B26" s="200"/>
      <c r="C26" s="200"/>
      <c r="D26" s="283"/>
      <c r="E26" s="8"/>
      <c r="F26" s="200"/>
      <c r="G26" s="200"/>
      <c r="H26" s="200"/>
      <c r="I26" s="12" t="s">
        <v>814</v>
      </c>
      <c r="J26" s="12" t="s">
        <v>164</v>
      </c>
      <c r="K26" s="12" t="s">
        <v>89</v>
      </c>
      <c r="L26" s="13"/>
      <c r="M26" s="10"/>
      <c r="N26" s="11"/>
      <c r="O26" s="193"/>
      <c r="P26" s="193"/>
      <c r="Q26" s="193"/>
      <c r="R26" s="193"/>
      <c r="S26" s="193"/>
      <c r="T26" s="193"/>
      <c r="U26" s="87"/>
      <c r="V26" s="87"/>
      <c r="W26" s="194"/>
      <c r="X26" s="193"/>
      <c r="Y26" s="287"/>
      <c r="Z26" s="214"/>
      <c r="AA26" s="214"/>
      <c r="AB26" s="214"/>
      <c r="AC26" s="289"/>
      <c r="AD26" s="289"/>
      <c r="AE26" s="290"/>
      <c r="AF26" s="292"/>
      <c r="AG26" s="292"/>
      <c r="AH26" s="292"/>
      <c r="AI26" s="214"/>
      <c r="AJ26" s="214"/>
      <c r="AK26" s="214"/>
      <c r="AL26" s="214"/>
      <c r="AM26" s="214"/>
      <c r="AN26" s="214"/>
      <c r="AO26" s="214"/>
      <c r="AP26" s="214"/>
      <c r="AQ26" s="214"/>
      <c r="AR26" s="214"/>
      <c r="AS26" s="214"/>
      <c r="AT26" s="214"/>
      <c r="AU26" s="214"/>
      <c r="AV26" s="214"/>
      <c r="AW26" s="214"/>
      <c r="AX26" s="214"/>
      <c r="AY26" s="214"/>
      <c r="AZ26" s="214"/>
      <c r="BA26" s="288"/>
      <c r="BB26" s="288"/>
      <c r="BC26" s="292"/>
      <c r="BD26" s="288"/>
      <c r="BE26" s="288"/>
      <c r="BF26" s="288"/>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row>
    <row r="27" spans="1:112" ht="114" customHeight="1" hidden="1">
      <c r="A27" s="200"/>
      <c r="B27" s="200"/>
      <c r="C27" s="200"/>
      <c r="D27" s="283"/>
      <c r="E27" s="8"/>
      <c r="F27" s="201"/>
      <c r="G27" s="200"/>
      <c r="H27" s="200"/>
      <c r="I27" s="8"/>
      <c r="J27" s="8"/>
      <c r="K27" s="8"/>
      <c r="L27" s="13"/>
      <c r="M27" s="10"/>
      <c r="N27" s="11"/>
      <c r="O27" s="193"/>
      <c r="P27" s="193"/>
      <c r="Q27" s="193"/>
      <c r="R27" s="193"/>
      <c r="S27" s="193"/>
      <c r="T27" s="193"/>
      <c r="U27" s="87"/>
      <c r="V27" s="87"/>
      <c r="W27" s="194"/>
      <c r="X27" s="193"/>
      <c r="Y27" s="287"/>
      <c r="Z27" s="214"/>
      <c r="AA27" s="214"/>
      <c r="AB27" s="214"/>
      <c r="AC27" s="289"/>
      <c r="AD27" s="289"/>
      <c r="AE27" s="290"/>
      <c r="AF27" s="292"/>
      <c r="AG27" s="292"/>
      <c r="AH27" s="292"/>
      <c r="AI27" s="214"/>
      <c r="AJ27" s="214"/>
      <c r="AK27" s="214"/>
      <c r="AL27" s="214"/>
      <c r="AM27" s="214"/>
      <c r="AN27" s="214"/>
      <c r="AO27" s="214"/>
      <c r="AP27" s="214"/>
      <c r="AQ27" s="214"/>
      <c r="AR27" s="214"/>
      <c r="AS27" s="214"/>
      <c r="AT27" s="214"/>
      <c r="AU27" s="214"/>
      <c r="AV27" s="214"/>
      <c r="AW27" s="214"/>
      <c r="AX27" s="214"/>
      <c r="AY27" s="214"/>
      <c r="AZ27" s="214"/>
      <c r="BA27" s="288"/>
      <c r="BB27" s="288"/>
      <c r="BC27" s="292"/>
      <c r="BD27" s="288"/>
      <c r="BE27" s="288"/>
      <c r="BF27" s="288"/>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row>
    <row r="28" spans="1:112" ht="150.75" customHeight="1" hidden="1">
      <c r="A28" s="200"/>
      <c r="B28" s="200"/>
      <c r="C28" s="200"/>
      <c r="D28" s="283"/>
      <c r="E28" s="8"/>
      <c r="F28" s="201"/>
      <c r="G28" s="200"/>
      <c r="H28" s="200"/>
      <c r="I28" s="8"/>
      <c r="J28" s="8"/>
      <c r="K28" s="8"/>
      <c r="L28" s="13"/>
      <c r="M28" s="10"/>
      <c r="N28" s="11"/>
      <c r="O28" s="193"/>
      <c r="P28" s="193"/>
      <c r="Q28" s="193"/>
      <c r="R28" s="193"/>
      <c r="S28" s="193"/>
      <c r="T28" s="193"/>
      <c r="U28" s="87"/>
      <c r="V28" s="87"/>
      <c r="W28" s="194"/>
      <c r="X28" s="193"/>
      <c r="Y28" s="287"/>
      <c r="Z28" s="214"/>
      <c r="AA28" s="214"/>
      <c r="AB28" s="214"/>
      <c r="AC28" s="289"/>
      <c r="AD28" s="289"/>
      <c r="AE28" s="290"/>
      <c r="AF28" s="292"/>
      <c r="AG28" s="292"/>
      <c r="AH28" s="292"/>
      <c r="AI28" s="214"/>
      <c r="AJ28" s="214"/>
      <c r="AK28" s="214"/>
      <c r="AL28" s="214"/>
      <c r="AM28" s="214"/>
      <c r="AN28" s="214"/>
      <c r="AO28" s="214"/>
      <c r="AP28" s="214"/>
      <c r="AQ28" s="214"/>
      <c r="AR28" s="214"/>
      <c r="AS28" s="214"/>
      <c r="AT28" s="214"/>
      <c r="AU28" s="214"/>
      <c r="AV28" s="214"/>
      <c r="AW28" s="214"/>
      <c r="AX28" s="214"/>
      <c r="AY28" s="214"/>
      <c r="AZ28" s="214"/>
      <c r="BA28" s="288"/>
      <c r="BB28" s="288"/>
      <c r="BC28" s="292"/>
      <c r="BD28" s="288"/>
      <c r="BE28" s="288"/>
      <c r="BF28" s="288"/>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row>
    <row r="29" spans="1:112" ht="92.25" customHeight="1" hidden="1">
      <c r="A29" s="200"/>
      <c r="B29" s="200"/>
      <c r="C29" s="200"/>
      <c r="D29" s="283"/>
      <c r="E29" s="8"/>
      <c r="F29" s="201"/>
      <c r="G29" s="200"/>
      <c r="H29" s="200"/>
      <c r="I29" s="12"/>
      <c r="J29" s="12"/>
      <c r="K29" s="12"/>
      <c r="L29" s="13"/>
      <c r="M29" s="10"/>
      <c r="N29" s="11"/>
      <c r="O29" s="193"/>
      <c r="P29" s="193"/>
      <c r="Q29" s="193"/>
      <c r="R29" s="193"/>
      <c r="S29" s="193"/>
      <c r="T29" s="193"/>
      <c r="U29" s="87"/>
      <c r="V29" s="87"/>
      <c r="W29" s="194"/>
      <c r="X29" s="193"/>
      <c r="Y29" s="287"/>
      <c r="Z29" s="214"/>
      <c r="AA29" s="214"/>
      <c r="AB29" s="214"/>
      <c r="AC29" s="289"/>
      <c r="AD29" s="289"/>
      <c r="AE29" s="290"/>
      <c r="AF29" s="292"/>
      <c r="AG29" s="292"/>
      <c r="AH29" s="292"/>
      <c r="AI29" s="214"/>
      <c r="AJ29" s="214"/>
      <c r="AK29" s="214"/>
      <c r="AL29" s="214"/>
      <c r="AM29" s="214"/>
      <c r="AN29" s="214"/>
      <c r="AO29" s="214"/>
      <c r="AP29" s="214"/>
      <c r="AQ29" s="214"/>
      <c r="AR29" s="214"/>
      <c r="AS29" s="214"/>
      <c r="AT29" s="214"/>
      <c r="AU29" s="214"/>
      <c r="AV29" s="214"/>
      <c r="AW29" s="214"/>
      <c r="AX29" s="214"/>
      <c r="AY29" s="214"/>
      <c r="AZ29" s="214"/>
      <c r="BA29" s="288"/>
      <c r="BB29" s="288"/>
      <c r="BC29" s="292"/>
      <c r="BD29" s="288"/>
      <c r="BE29" s="288"/>
      <c r="BF29" s="288"/>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row>
    <row r="30" spans="1:112" ht="172.5" customHeight="1" hidden="1">
      <c r="A30" s="200"/>
      <c r="B30" s="200"/>
      <c r="C30" s="200"/>
      <c r="D30" s="283"/>
      <c r="E30" s="8"/>
      <c r="F30" s="201"/>
      <c r="G30" s="200"/>
      <c r="H30" s="200"/>
      <c r="I30" s="12"/>
      <c r="J30" s="12"/>
      <c r="K30" s="12"/>
      <c r="L30" s="13" t="s">
        <v>568</v>
      </c>
      <c r="M30" s="10" t="s">
        <v>75</v>
      </c>
      <c r="N30" s="11" t="s">
        <v>235</v>
      </c>
      <c r="O30" s="193"/>
      <c r="P30" s="193"/>
      <c r="Q30" s="193"/>
      <c r="R30" s="193"/>
      <c r="S30" s="193"/>
      <c r="T30" s="193"/>
      <c r="U30" s="87"/>
      <c r="V30" s="87"/>
      <c r="W30" s="194"/>
      <c r="X30" s="193"/>
      <c r="Y30" s="287"/>
      <c r="Z30" s="214"/>
      <c r="AA30" s="214"/>
      <c r="AB30" s="214"/>
      <c r="AC30" s="289"/>
      <c r="AD30" s="289"/>
      <c r="AE30" s="290"/>
      <c r="AF30" s="292"/>
      <c r="AG30" s="292"/>
      <c r="AH30" s="292"/>
      <c r="AI30" s="214"/>
      <c r="AJ30" s="214"/>
      <c r="AK30" s="214"/>
      <c r="AL30" s="214"/>
      <c r="AM30" s="214"/>
      <c r="AN30" s="214"/>
      <c r="AO30" s="214"/>
      <c r="AP30" s="214"/>
      <c r="AQ30" s="214"/>
      <c r="AR30" s="214"/>
      <c r="AS30" s="214"/>
      <c r="AT30" s="214"/>
      <c r="AU30" s="214"/>
      <c r="AV30" s="214"/>
      <c r="AW30" s="214"/>
      <c r="AX30" s="214"/>
      <c r="AY30" s="214"/>
      <c r="AZ30" s="214"/>
      <c r="BA30" s="288"/>
      <c r="BB30" s="288"/>
      <c r="BC30" s="292"/>
      <c r="BD30" s="288"/>
      <c r="BE30" s="288"/>
      <c r="BF30" s="288"/>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row>
    <row r="31" spans="1:112" ht="132.75" customHeight="1" hidden="1">
      <c r="A31" s="201"/>
      <c r="B31" s="201"/>
      <c r="C31" s="201"/>
      <c r="D31" s="284"/>
      <c r="E31" s="8"/>
      <c r="F31" s="186"/>
      <c r="G31" s="201"/>
      <c r="H31" s="201"/>
      <c r="I31" s="31"/>
      <c r="J31" s="31"/>
      <c r="K31" s="31"/>
      <c r="L31" s="13"/>
      <c r="M31" s="10"/>
      <c r="N31" s="11"/>
      <c r="O31" s="193"/>
      <c r="P31" s="196"/>
      <c r="Q31" s="196"/>
      <c r="R31" s="196"/>
      <c r="S31" s="196"/>
      <c r="T31" s="196"/>
      <c r="U31" s="87"/>
      <c r="V31" s="87"/>
      <c r="W31" s="195"/>
      <c r="X31" s="196"/>
      <c r="Y31" s="198"/>
      <c r="Z31" s="183"/>
      <c r="AA31" s="183"/>
      <c r="AB31" s="183"/>
      <c r="AC31" s="268"/>
      <c r="AD31" s="268"/>
      <c r="AE31" s="191"/>
      <c r="AF31" s="293"/>
      <c r="AG31" s="293"/>
      <c r="AH31" s="293"/>
      <c r="AI31" s="183"/>
      <c r="AJ31" s="183"/>
      <c r="AK31" s="183"/>
      <c r="AL31" s="183"/>
      <c r="AM31" s="183"/>
      <c r="AN31" s="183"/>
      <c r="AO31" s="183"/>
      <c r="AP31" s="183"/>
      <c r="AQ31" s="183"/>
      <c r="AR31" s="183"/>
      <c r="AS31" s="183"/>
      <c r="AT31" s="183"/>
      <c r="AU31" s="183"/>
      <c r="AV31" s="183"/>
      <c r="AW31" s="183"/>
      <c r="AX31" s="183"/>
      <c r="AY31" s="183"/>
      <c r="AZ31" s="183"/>
      <c r="BA31" s="188"/>
      <c r="BB31" s="188"/>
      <c r="BC31" s="293"/>
      <c r="BD31" s="188"/>
      <c r="BE31" s="188"/>
      <c r="BF31" s="188"/>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row>
    <row r="32" spans="1:112" ht="132.75" customHeight="1" hidden="1">
      <c r="A32" s="9"/>
      <c r="B32" s="9"/>
      <c r="C32" s="9"/>
      <c r="D32" s="127"/>
      <c r="E32" s="8"/>
      <c r="F32" s="32"/>
      <c r="G32" s="9"/>
      <c r="H32" s="9"/>
      <c r="I32" s="31"/>
      <c r="J32" s="31"/>
      <c r="K32" s="31"/>
      <c r="L32" s="13"/>
      <c r="M32" s="10"/>
      <c r="N32" s="11"/>
      <c r="O32" s="120"/>
      <c r="P32" s="50"/>
      <c r="Q32" s="50"/>
      <c r="R32" s="50"/>
      <c r="S32" s="50"/>
      <c r="T32" s="50"/>
      <c r="U32" s="87"/>
      <c r="V32" s="87"/>
      <c r="W32" s="130"/>
      <c r="X32" s="50"/>
      <c r="Y32" s="97"/>
      <c r="Z32" s="52"/>
      <c r="AA32" s="52"/>
      <c r="AB32" s="52"/>
      <c r="AC32" s="81"/>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91"/>
      <c r="BB32" s="91"/>
      <c r="BC32" s="91"/>
      <c r="BD32" s="91"/>
      <c r="BE32" s="91"/>
      <c r="BF32" s="91"/>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81"/>
      <c r="CF32" s="52"/>
      <c r="CG32" s="52"/>
      <c r="CH32" s="52"/>
      <c r="CI32" s="52"/>
      <c r="CJ32" s="52"/>
      <c r="CK32" s="75"/>
      <c r="CL32" s="52"/>
      <c r="CM32" s="52"/>
      <c r="CN32" s="52"/>
      <c r="CO32" s="52"/>
      <c r="CP32" s="52"/>
      <c r="CQ32" s="75"/>
      <c r="CR32" s="52"/>
      <c r="CS32" s="52"/>
      <c r="CT32" s="52"/>
      <c r="CU32" s="52"/>
      <c r="CV32" s="52"/>
      <c r="CW32" s="52"/>
      <c r="CX32" s="52"/>
      <c r="CY32" s="52"/>
      <c r="CZ32" s="52"/>
      <c r="DA32" s="52"/>
      <c r="DB32" s="52"/>
      <c r="DC32" s="52"/>
      <c r="DD32" s="52"/>
      <c r="DE32" s="52"/>
      <c r="DF32" s="52"/>
      <c r="DG32" s="52"/>
      <c r="DH32" s="52"/>
    </row>
    <row r="33" spans="1:112" ht="94.5" customHeight="1">
      <c r="A33" s="200" t="s">
        <v>92</v>
      </c>
      <c r="B33" s="200" t="s">
        <v>93</v>
      </c>
      <c r="C33" s="200" t="s">
        <v>94</v>
      </c>
      <c r="D33" s="200" t="s">
        <v>580</v>
      </c>
      <c r="E33" s="8"/>
      <c r="F33" s="200" t="s">
        <v>71</v>
      </c>
      <c r="G33" s="200" t="s">
        <v>95</v>
      </c>
      <c r="H33" s="200" t="s">
        <v>73</v>
      </c>
      <c r="I33" s="200" t="s">
        <v>96</v>
      </c>
      <c r="J33" s="200" t="s">
        <v>652</v>
      </c>
      <c r="K33" s="200" t="s">
        <v>97</v>
      </c>
      <c r="L33" s="168" t="s">
        <v>819</v>
      </c>
      <c r="M33" s="117" t="s">
        <v>597</v>
      </c>
      <c r="N33" s="14" t="s">
        <v>815</v>
      </c>
      <c r="O33" s="193">
        <f>W33+AC33+AI33+AO33+AU33+BA33+BG33+BM33+BS33+BY33+CE33+CK33+CQ33+CW33+DC33</f>
        <v>13230.1</v>
      </c>
      <c r="P33" s="193">
        <f>X33+AD33+AJ33+AP33+AV33+BB33+BH33+BN33+BT33+BZ33+CF33+CL33+CR33+CX33+DD33</f>
        <v>11662.1</v>
      </c>
      <c r="Q33" s="193">
        <f>Y33+AE33+AK33+AQ33+AW33+BC33+BI33+BO33+BU33+CA33+CG33+CM33+CS33+CY33+DE33</f>
        <v>106045.99</v>
      </c>
      <c r="R33" s="193">
        <f>Z33+AF33+AL33+AR33+AX33+BJ33+BP33+BV33+CB33+CH33+CN33+CT33+CZ33+DF33+BD33</f>
        <v>31982.95</v>
      </c>
      <c r="S33" s="193">
        <f>AA33+AG33+AM33+AS33+AY33+BE33+BK33+BQ33+BW33+CC33+CI33+CO33+CU33+DA33+DG33</f>
        <v>0</v>
      </c>
      <c r="T33" s="193">
        <f>AB33+AH33+AN33+AT33+AZ33+BF33+BL33+BR33+BX33+CD33+CJ33+CP33+CV33+DB33+DH33</f>
        <v>0</v>
      </c>
      <c r="U33" s="87"/>
      <c r="V33" s="87"/>
      <c r="W33" s="194"/>
      <c r="X33" s="193"/>
      <c r="Y33" s="197"/>
      <c r="Z33" s="182"/>
      <c r="AA33" s="182"/>
      <c r="AB33" s="182"/>
      <c r="AC33" s="182"/>
      <c r="AD33" s="182"/>
      <c r="AE33" s="291">
        <f>1000+600+250</f>
        <v>1850</v>
      </c>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7">
        <v>13230.1</v>
      </c>
      <c r="BB33" s="187">
        <v>11662.1</v>
      </c>
      <c r="BC33" s="291">
        <f>2300+9683.11+500+528.03+821.17+1846.1+81311.1+7206.48</f>
        <v>104195.99</v>
      </c>
      <c r="BD33" s="187">
        <f>27800+545+2051.23+497.02+1089.7</f>
        <v>31982.95</v>
      </c>
      <c r="BE33" s="187">
        <v>0</v>
      </c>
      <c r="BF33" s="187">
        <v>0</v>
      </c>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row>
    <row r="34" spans="1:112" ht="34.5" customHeight="1">
      <c r="A34" s="201"/>
      <c r="B34" s="201"/>
      <c r="C34" s="201"/>
      <c r="D34" s="201"/>
      <c r="E34" s="8"/>
      <c r="F34" s="294"/>
      <c r="G34" s="294"/>
      <c r="H34" s="294"/>
      <c r="I34" s="294"/>
      <c r="J34" s="294"/>
      <c r="K34" s="294"/>
      <c r="L34" s="294" t="s">
        <v>98</v>
      </c>
      <c r="M34" s="294" t="s">
        <v>597</v>
      </c>
      <c r="N34" s="294" t="s">
        <v>184</v>
      </c>
      <c r="O34" s="196"/>
      <c r="P34" s="196"/>
      <c r="Q34" s="196"/>
      <c r="R34" s="196"/>
      <c r="S34" s="196"/>
      <c r="T34" s="196"/>
      <c r="U34" s="87"/>
      <c r="V34" s="87"/>
      <c r="W34" s="195"/>
      <c r="X34" s="196"/>
      <c r="Y34" s="198"/>
      <c r="Z34" s="183"/>
      <c r="AA34" s="183"/>
      <c r="AB34" s="183"/>
      <c r="AC34" s="183"/>
      <c r="AD34" s="183"/>
      <c r="AE34" s="29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8"/>
      <c r="BB34" s="188"/>
      <c r="BC34" s="293"/>
      <c r="BD34" s="188"/>
      <c r="BE34" s="188"/>
      <c r="BF34" s="188"/>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row>
    <row r="35" spans="1:112" ht="285" customHeight="1">
      <c r="A35" s="201"/>
      <c r="B35" s="201"/>
      <c r="C35" s="201"/>
      <c r="D35" s="201"/>
      <c r="E35" s="8"/>
      <c r="F35" s="294"/>
      <c r="G35" s="294"/>
      <c r="H35" s="294"/>
      <c r="I35" s="294"/>
      <c r="J35" s="294"/>
      <c r="K35" s="294"/>
      <c r="L35" s="211"/>
      <c r="M35" s="211"/>
      <c r="N35" s="211"/>
      <c r="O35" s="196"/>
      <c r="P35" s="196"/>
      <c r="Q35" s="196"/>
      <c r="R35" s="196"/>
      <c r="S35" s="196"/>
      <c r="T35" s="196"/>
      <c r="U35" s="87"/>
      <c r="V35" s="87"/>
      <c r="W35" s="195"/>
      <c r="X35" s="196"/>
      <c r="Y35" s="199"/>
      <c r="Z35" s="184"/>
      <c r="AA35" s="184"/>
      <c r="AB35" s="184"/>
      <c r="AC35" s="184"/>
      <c r="AD35" s="184"/>
      <c r="AE35" s="295"/>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9"/>
      <c r="BB35" s="189"/>
      <c r="BC35" s="295"/>
      <c r="BD35" s="189"/>
      <c r="BE35" s="189"/>
      <c r="BF35" s="189"/>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row>
    <row r="36" spans="1:112" ht="159.75" customHeight="1">
      <c r="A36" s="9"/>
      <c r="B36" s="9"/>
      <c r="C36" s="9"/>
      <c r="D36" s="9"/>
      <c r="E36" s="8"/>
      <c r="F36" s="15"/>
      <c r="G36" s="15"/>
      <c r="H36" s="15"/>
      <c r="I36" s="15"/>
      <c r="J36" s="15"/>
      <c r="K36" s="15"/>
      <c r="L36" s="11" t="s">
        <v>687</v>
      </c>
      <c r="M36" s="11" t="s">
        <v>116</v>
      </c>
      <c r="N36" s="11" t="s">
        <v>686</v>
      </c>
      <c r="O36" s="50"/>
      <c r="P36" s="50"/>
      <c r="Q36" s="50"/>
      <c r="R36" s="50"/>
      <c r="S36" s="50"/>
      <c r="T36" s="50"/>
      <c r="U36" s="87"/>
      <c r="V36" s="87"/>
      <c r="W36" s="130"/>
      <c r="X36" s="50"/>
      <c r="Y36" s="98"/>
      <c r="Z36" s="68"/>
      <c r="AA36" s="68"/>
      <c r="AB36" s="68"/>
      <c r="AC36" s="82"/>
      <c r="AD36" s="68"/>
      <c r="AE36" s="68"/>
      <c r="AF36" s="68"/>
      <c r="AG36" s="68"/>
      <c r="AH36" s="68"/>
      <c r="AI36" s="68"/>
      <c r="AJ36" s="68"/>
      <c r="AK36" s="68"/>
      <c r="AL36" s="68"/>
      <c r="AM36" s="68"/>
      <c r="AN36" s="68"/>
      <c r="AO36" s="68"/>
      <c r="AP36" s="68"/>
      <c r="AQ36" s="68"/>
      <c r="AR36" s="68"/>
      <c r="AS36" s="68"/>
      <c r="AT36" s="68"/>
      <c r="AU36" s="68"/>
      <c r="AV36" s="68"/>
      <c r="AW36" s="68"/>
      <c r="AX36" s="67"/>
      <c r="AY36" s="68"/>
      <c r="AZ36" s="68"/>
      <c r="BA36" s="92"/>
      <c r="BB36" s="92"/>
      <c r="BC36" s="92"/>
      <c r="BD36" s="92"/>
      <c r="BE36" s="92"/>
      <c r="BF36" s="92"/>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82"/>
      <c r="CF36" s="68"/>
      <c r="CG36" s="68"/>
      <c r="CH36" s="68"/>
      <c r="CI36" s="68"/>
      <c r="CJ36" s="68"/>
      <c r="CK36" s="76"/>
      <c r="CL36" s="68"/>
      <c r="CM36" s="68"/>
      <c r="CN36" s="68"/>
      <c r="CO36" s="68"/>
      <c r="CP36" s="68"/>
      <c r="CQ36" s="76"/>
      <c r="CR36" s="68"/>
      <c r="CS36" s="68"/>
      <c r="CT36" s="68"/>
      <c r="CU36" s="68"/>
      <c r="CV36" s="68"/>
      <c r="CW36" s="68"/>
      <c r="CX36" s="68"/>
      <c r="CY36" s="68"/>
      <c r="CZ36" s="68"/>
      <c r="DA36" s="68"/>
      <c r="DB36" s="68"/>
      <c r="DC36" s="68"/>
      <c r="DD36" s="68"/>
      <c r="DE36" s="68"/>
      <c r="DF36" s="68"/>
      <c r="DG36" s="68"/>
      <c r="DH36" s="68"/>
    </row>
    <row r="37" spans="1:112" ht="97.5" customHeight="1">
      <c r="A37" s="200" t="s">
        <v>100</v>
      </c>
      <c r="B37" s="200" t="s">
        <v>101</v>
      </c>
      <c r="C37" s="200" t="s">
        <v>102</v>
      </c>
      <c r="D37" s="296" t="s">
        <v>653</v>
      </c>
      <c r="E37" s="8"/>
      <c r="F37" s="14" t="s">
        <v>71</v>
      </c>
      <c r="G37" s="14" t="s">
        <v>103</v>
      </c>
      <c r="H37" s="14" t="s">
        <v>73</v>
      </c>
      <c r="I37" s="14" t="s">
        <v>104</v>
      </c>
      <c r="J37" s="14" t="s">
        <v>164</v>
      </c>
      <c r="K37" s="14" t="s">
        <v>97</v>
      </c>
      <c r="L37" s="168" t="s">
        <v>819</v>
      </c>
      <c r="M37" s="168" t="s">
        <v>597</v>
      </c>
      <c r="N37" s="14" t="s">
        <v>815</v>
      </c>
      <c r="O37" s="193">
        <f>W37+AC37+AI37+AO37+AU37+BA37+BG37+BM37+BS37+BY37+CE37+CK37+CQ37+CW37+DC37</f>
        <v>218658.4</v>
      </c>
      <c r="P37" s="193">
        <f>X37+AD37+AJ37+AP37+AV37+BB37+BH37+BN37+BT37+BZ37+CF37+CL37+CR37+CX37+DD37</f>
        <v>205704.9</v>
      </c>
      <c r="Q37" s="193">
        <f>Y37+AE37+AK37+AQ37+AW37+BC37+BI37+BO37+BU37+CA37+CG37+CM37+CS37+CY37+DE37</f>
        <v>286802.99</v>
      </c>
      <c r="R37" s="193">
        <f>Z37+AF37+AL37+AR37+AX37+BJ37+BP37+BV37+CB37+CH37+CN37+CT37+CZ37+DF37+BD37</f>
        <v>29561.18</v>
      </c>
      <c r="S37" s="193">
        <f>AA37+AG37+AM37+AS37+AY37+BE37+BK37+BQ37+BW37+CC37+CI37+CO37+CU37+DA37+DG37</f>
        <v>29151.95</v>
      </c>
      <c r="T37" s="193">
        <f>AB37+AH37+AN37+AT37+AZ37+BF37+BL37+BR37+BX37+CD37+CJ37+CP37+CV37+DB37+DH37</f>
        <v>29151.95</v>
      </c>
      <c r="U37" s="87"/>
      <c r="V37" s="285"/>
      <c r="W37" s="194"/>
      <c r="X37" s="193"/>
      <c r="Y37" s="197"/>
      <c r="Z37" s="182"/>
      <c r="AA37" s="182"/>
      <c r="AB37" s="182"/>
      <c r="AC37" s="182"/>
      <c r="AD37" s="182"/>
      <c r="AE37" s="182">
        <v>100</v>
      </c>
      <c r="AF37" s="182"/>
      <c r="AG37" s="182"/>
      <c r="AH37" s="182"/>
      <c r="AI37" s="182"/>
      <c r="AJ37" s="182"/>
      <c r="AK37" s="182"/>
      <c r="AL37" s="182"/>
      <c r="AM37" s="182"/>
      <c r="AN37" s="182"/>
      <c r="AO37" s="182"/>
      <c r="AP37" s="182"/>
      <c r="AQ37" s="182"/>
      <c r="AR37" s="182"/>
      <c r="AS37" s="182"/>
      <c r="AT37" s="182"/>
      <c r="AU37" s="182">
        <v>0</v>
      </c>
      <c r="AV37" s="182">
        <v>0</v>
      </c>
      <c r="AW37" s="182">
        <v>0</v>
      </c>
      <c r="AX37" s="298">
        <v>0</v>
      </c>
      <c r="AY37" s="182">
        <v>0</v>
      </c>
      <c r="AZ37" s="182">
        <v>0</v>
      </c>
      <c r="BA37" s="187">
        <v>218658.4</v>
      </c>
      <c r="BB37" s="187">
        <v>205704.9</v>
      </c>
      <c r="BC37" s="291">
        <f>28803.8+947.43+183063.86+3466+8308.31+28504.1+332.79+7725.1+25551.6</f>
        <v>286702.99</v>
      </c>
      <c r="BD37" s="187">
        <f>28819.22+409.23+332.73</f>
        <v>29561.18</v>
      </c>
      <c r="BE37" s="187">
        <f>28819.22+332.73</f>
        <v>29151.95</v>
      </c>
      <c r="BF37" s="187">
        <f>28819.22+332.73</f>
        <v>29151.95</v>
      </c>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row>
    <row r="38" spans="1:112" ht="94.5" customHeight="1">
      <c r="A38" s="200"/>
      <c r="B38" s="200"/>
      <c r="C38" s="200"/>
      <c r="D38" s="296"/>
      <c r="E38" s="8"/>
      <c r="F38" s="296"/>
      <c r="G38" s="14"/>
      <c r="H38" s="14"/>
      <c r="I38" s="14" t="s">
        <v>598</v>
      </c>
      <c r="J38" s="14" t="s">
        <v>116</v>
      </c>
      <c r="K38" s="14" t="s">
        <v>599</v>
      </c>
      <c r="L38" s="126" t="s">
        <v>105</v>
      </c>
      <c r="M38" s="126" t="s">
        <v>164</v>
      </c>
      <c r="N38" s="124" t="s">
        <v>97</v>
      </c>
      <c r="O38" s="193"/>
      <c r="P38" s="193"/>
      <c r="Q38" s="193"/>
      <c r="R38" s="193"/>
      <c r="S38" s="193"/>
      <c r="T38" s="193"/>
      <c r="U38" s="87"/>
      <c r="V38" s="297"/>
      <c r="W38" s="194"/>
      <c r="X38" s="193"/>
      <c r="Y38" s="287"/>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88"/>
      <c r="BB38" s="288"/>
      <c r="BC38" s="292"/>
      <c r="BD38" s="288"/>
      <c r="BE38" s="288"/>
      <c r="BF38" s="288"/>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row>
    <row r="39" spans="1:112" ht="159.75" customHeight="1">
      <c r="A39" s="200"/>
      <c r="B39" s="200"/>
      <c r="C39" s="200"/>
      <c r="D39" s="296"/>
      <c r="E39" s="8"/>
      <c r="F39" s="296"/>
      <c r="G39" s="14"/>
      <c r="H39" s="14"/>
      <c r="I39" s="14"/>
      <c r="J39" s="14"/>
      <c r="K39" s="14"/>
      <c r="L39" s="126" t="s">
        <v>715</v>
      </c>
      <c r="M39" s="126" t="s">
        <v>164</v>
      </c>
      <c r="N39" s="124" t="s">
        <v>106</v>
      </c>
      <c r="O39" s="193"/>
      <c r="P39" s="193"/>
      <c r="Q39" s="193"/>
      <c r="R39" s="193"/>
      <c r="S39" s="193"/>
      <c r="T39" s="193"/>
      <c r="U39" s="87"/>
      <c r="V39" s="285"/>
      <c r="W39" s="194"/>
      <c r="X39" s="193"/>
      <c r="Y39" s="287"/>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88"/>
      <c r="BB39" s="288"/>
      <c r="BC39" s="292"/>
      <c r="BD39" s="288"/>
      <c r="BE39" s="288"/>
      <c r="BF39" s="288"/>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row>
    <row r="40" spans="1:112" ht="150" customHeight="1" hidden="1">
      <c r="A40" s="200"/>
      <c r="B40" s="200"/>
      <c r="C40" s="200"/>
      <c r="D40" s="296"/>
      <c r="E40" s="8"/>
      <c r="F40" s="296"/>
      <c r="G40" s="14"/>
      <c r="H40" s="14"/>
      <c r="I40" s="14"/>
      <c r="J40" s="14"/>
      <c r="K40" s="14"/>
      <c r="L40" s="126" t="s">
        <v>107</v>
      </c>
      <c r="M40" s="126" t="s">
        <v>87</v>
      </c>
      <c r="N40" s="124" t="s">
        <v>99</v>
      </c>
      <c r="O40" s="193"/>
      <c r="P40" s="193"/>
      <c r="Q40" s="193"/>
      <c r="R40" s="193"/>
      <c r="S40" s="193"/>
      <c r="T40" s="193"/>
      <c r="U40" s="87"/>
      <c r="V40" s="286"/>
      <c r="W40" s="194"/>
      <c r="X40" s="193"/>
      <c r="Y40" s="287"/>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88"/>
      <c r="BB40" s="288"/>
      <c r="BC40" s="292"/>
      <c r="BD40" s="288"/>
      <c r="BE40" s="288"/>
      <c r="BF40" s="288"/>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row>
    <row r="41" spans="1:112" ht="200.25" customHeight="1" hidden="1">
      <c r="A41" s="200"/>
      <c r="B41" s="200"/>
      <c r="C41" s="200"/>
      <c r="D41" s="296"/>
      <c r="E41" s="8"/>
      <c r="F41" s="296"/>
      <c r="G41" s="14"/>
      <c r="H41" s="14"/>
      <c r="I41" s="14"/>
      <c r="J41" s="14"/>
      <c r="K41" s="14"/>
      <c r="L41" s="126"/>
      <c r="M41" s="126"/>
      <c r="N41" s="124"/>
      <c r="O41" s="193"/>
      <c r="P41" s="193"/>
      <c r="Q41" s="193"/>
      <c r="R41" s="193"/>
      <c r="S41" s="193"/>
      <c r="T41" s="193"/>
      <c r="U41" s="87"/>
      <c r="V41" s="286"/>
      <c r="W41" s="194"/>
      <c r="X41" s="193"/>
      <c r="Y41" s="287"/>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88"/>
      <c r="BB41" s="288"/>
      <c r="BC41" s="292"/>
      <c r="BD41" s="288"/>
      <c r="BE41" s="288"/>
      <c r="BF41" s="288"/>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row>
    <row r="42" spans="1:112" ht="212.25" customHeight="1" hidden="1">
      <c r="A42" s="200"/>
      <c r="B42" s="200"/>
      <c r="C42" s="200"/>
      <c r="D42" s="296"/>
      <c r="E42" s="8"/>
      <c r="F42" s="296"/>
      <c r="G42" s="14"/>
      <c r="H42" s="14"/>
      <c r="I42" s="14"/>
      <c r="J42" s="14"/>
      <c r="K42" s="14"/>
      <c r="L42" s="126" t="s">
        <v>108</v>
      </c>
      <c r="M42" s="126" t="s">
        <v>87</v>
      </c>
      <c r="N42" s="124" t="s">
        <v>99</v>
      </c>
      <c r="O42" s="193"/>
      <c r="P42" s="193"/>
      <c r="Q42" s="193"/>
      <c r="R42" s="193"/>
      <c r="S42" s="193"/>
      <c r="T42" s="193"/>
      <c r="U42" s="87"/>
      <c r="V42" s="286"/>
      <c r="W42" s="194"/>
      <c r="X42" s="193"/>
      <c r="Y42" s="287"/>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88"/>
      <c r="BB42" s="288"/>
      <c r="BC42" s="292"/>
      <c r="BD42" s="288"/>
      <c r="BE42" s="288"/>
      <c r="BF42" s="288"/>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row>
    <row r="43" spans="1:112" ht="173.25" customHeight="1" hidden="1">
      <c r="A43" s="200"/>
      <c r="B43" s="200"/>
      <c r="C43" s="200"/>
      <c r="D43" s="296"/>
      <c r="E43" s="8"/>
      <c r="F43" s="296"/>
      <c r="G43" s="14"/>
      <c r="H43" s="14"/>
      <c r="I43" s="14"/>
      <c r="J43" s="14"/>
      <c r="K43" s="14"/>
      <c r="L43" s="126" t="s">
        <v>109</v>
      </c>
      <c r="M43" s="126" t="s">
        <v>87</v>
      </c>
      <c r="N43" s="124" t="s">
        <v>99</v>
      </c>
      <c r="O43" s="193"/>
      <c r="P43" s="193"/>
      <c r="Q43" s="193"/>
      <c r="R43" s="193"/>
      <c r="S43" s="193"/>
      <c r="T43" s="193"/>
      <c r="U43" s="87"/>
      <c r="V43" s="286"/>
      <c r="W43" s="194"/>
      <c r="X43" s="193"/>
      <c r="Y43" s="287"/>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88"/>
      <c r="BB43" s="288"/>
      <c r="BC43" s="292"/>
      <c r="BD43" s="288"/>
      <c r="BE43" s="288"/>
      <c r="BF43" s="288"/>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row>
    <row r="44" spans="1:112" ht="159" customHeight="1" hidden="1">
      <c r="A44" s="200"/>
      <c r="B44" s="200"/>
      <c r="C44" s="200"/>
      <c r="D44" s="296"/>
      <c r="E44" s="8"/>
      <c r="F44" s="296"/>
      <c r="G44" s="14"/>
      <c r="H44" s="14"/>
      <c r="I44" s="14"/>
      <c r="J44" s="14"/>
      <c r="K44" s="14"/>
      <c r="L44" s="126"/>
      <c r="M44" s="126"/>
      <c r="N44" s="124"/>
      <c r="O44" s="193"/>
      <c r="P44" s="193"/>
      <c r="Q44" s="193"/>
      <c r="R44" s="193"/>
      <c r="S44" s="193"/>
      <c r="T44" s="193"/>
      <c r="U44" s="87"/>
      <c r="V44" s="286"/>
      <c r="W44" s="194"/>
      <c r="X44" s="193"/>
      <c r="Y44" s="287"/>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99"/>
      <c r="AY44" s="214"/>
      <c r="AZ44" s="214"/>
      <c r="BA44" s="288"/>
      <c r="BB44" s="288"/>
      <c r="BC44" s="292"/>
      <c r="BD44" s="288"/>
      <c r="BE44" s="288"/>
      <c r="BF44" s="288"/>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row>
    <row r="45" spans="1:112" ht="132.75" customHeight="1">
      <c r="A45" s="117"/>
      <c r="B45" s="117"/>
      <c r="C45" s="117"/>
      <c r="D45" s="117"/>
      <c r="E45" s="8"/>
      <c r="F45" s="296"/>
      <c r="G45" s="14"/>
      <c r="H45" s="14"/>
      <c r="I45" s="14"/>
      <c r="J45" s="14"/>
      <c r="K45" s="14"/>
      <c r="L45" s="126" t="s">
        <v>559</v>
      </c>
      <c r="M45" s="14" t="s">
        <v>164</v>
      </c>
      <c r="N45" s="14" t="s">
        <v>560</v>
      </c>
      <c r="O45" s="120"/>
      <c r="P45" s="120"/>
      <c r="Q45" s="120"/>
      <c r="R45" s="120"/>
      <c r="S45" s="120"/>
      <c r="T45" s="120"/>
      <c r="U45" s="87"/>
      <c r="V45" s="297"/>
      <c r="W45" s="129"/>
      <c r="X45" s="96"/>
      <c r="Y45" s="94"/>
      <c r="Z45" s="47"/>
      <c r="AA45" s="47"/>
      <c r="AB45" s="47"/>
      <c r="AC45" s="80"/>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90"/>
      <c r="BB45" s="90"/>
      <c r="BC45" s="90"/>
      <c r="BD45" s="90"/>
      <c r="BE45" s="90"/>
      <c r="BF45" s="90"/>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80"/>
      <c r="CF45" s="47"/>
      <c r="CG45" s="47"/>
      <c r="CH45" s="47"/>
      <c r="CI45" s="47"/>
      <c r="CJ45" s="47"/>
      <c r="CK45" s="77"/>
      <c r="CL45" s="47"/>
      <c r="CM45" s="47"/>
      <c r="CN45" s="47"/>
      <c r="CO45" s="47"/>
      <c r="CP45" s="47"/>
      <c r="CQ45" s="77"/>
      <c r="CR45" s="47"/>
      <c r="CS45" s="47"/>
      <c r="CT45" s="47"/>
      <c r="CU45" s="47"/>
      <c r="CV45" s="47"/>
      <c r="CW45" s="47"/>
      <c r="CX45" s="47"/>
      <c r="CY45" s="47"/>
      <c r="CZ45" s="47"/>
      <c r="DA45" s="47"/>
      <c r="DB45" s="47"/>
      <c r="DC45" s="47"/>
      <c r="DD45" s="47"/>
      <c r="DE45" s="47"/>
      <c r="DF45" s="47"/>
      <c r="DG45" s="47"/>
      <c r="DH45" s="47"/>
    </row>
    <row r="46" spans="1:112" ht="175.5" customHeight="1">
      <c r="A46" s="117"/>
      <c r="B46" s="117"/>
      <c r="C46" s="117"/>
      <c r="D46" s="117"/>
      <c r="E46" s="8"/>
      <c r="F46" s="14"/>
      <c r="G46" s="14"/>
      <c r="H46" s="14"/>
      <c r="I46" s="14"/>
      <c r="J46" s="14"/>
      <c r="K46" s="14"/>
      <c r="L46" s="126" t="s">
        <v>561</v>
      </c>
      <c r="M46" s="14" t="s">
        <v>164</v>
      </c>
      <c r="N46" s="14" t="s">
        <v>600</v>
      </c>
      <c r="O46" s="120"/>
      <c r="P46" s="120"/>
      <c r="Q46" s="120"/>
      <c r="R46" s="120"/>
      <c r="S46" s="120"/>
      <c r="T46" s="120"/>
      <c r="U46" s="87"/>
      <c r="V46" s="87"/>
      <c r="W46" s="129"/>
      <c r="X46" s="96"/>
      <c r="Y46" s="94"/>
      <c r="Z46" s="47"/>
      <c r="AA46" s="47"/>
      <c r="AB46" s="47"/>
      <c r="AC46" s="80"/>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90"/>
      <c r="BB46" s="90"/>
      <c r="BC46" s="90"/>
      <c r="BD46" s="90"/>
      <c r="BE46" s="90"/>
      <c r="BF46" s="90"/>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80"/>
      <c r="CF46" s="47"/>
      <c r="CG46" s="47"/>
      <c r="CH46" s="47"/>
      <c r="CI46" s="47"/>
      <c r="CJ46" s="47"/>
      <c r="CK46" s="77"/>
      <c r="CL46" s="47"/>
      <c r="CM46" s="47"/>
      <c r="CN46" s="47"/>
      <c r="CO46" s="47"/>
      <c r="CP46" s="47"/>
      <c r="CQ46" s="77"/>
      <c r="CR46" s="47"/>
      <c r="CS46" s="47"/>
      <c r="CT46" s="47"/>
      <c r="CU46" s="47"/>
      <c r="CV46" s="47"/>
      <c r="CW46" s="47"/>
      <c r="CX46" s="47"/>
      <c r="CY46" s="47"/>
      <c r="CZ46" s="47"/>
      <c r="DA46" s="47"/>
      <c r="DB46" s="47"/>
      <c r="DC46" s="47"/>
      <c r="DD46" s="47"/>
      <c r="DE46" s="47"/>
      <c r="DF46" s="47"/>
      <c r="DG46" s="47"/>
      <c r="DH46" s="47"/>
    </row>
    <row r="47" spans="1:112" ht="175.5" customHeight="1">
      <c r="A47" s="177"/>
      <c r="B47" s="177"/>
      <c r="C47" s="177"/>
      <c r="D47" s="177"/>
      <c r="E47" s="8"/>
      <c r="F47" s="14"/>
      <c r="G47" s="14"/>
      <c r="H47" s="14"/>
      <c r="I47" s="14"/>
      <c r="J47" s="14"/>
      <c r="K47" s="14"/>
      <c r="L47" s="13" t="s">
        <v>743</v>
      </c>
      <c r="M47" s="10" t="s">
        <v>116</v>
      </c>
      <c r="N47" s="11" t="s">
        <v>742</v>
      </c>
      <c r="O47" s="175"/>
      <c r="P47" s="175"/>
      <c r="Q47" s="175"/>
      <c r="R47" s="175"/>
      <c r="S47" s="175"/>
      <c r="T47" s="175"/>
      <c r="U47" s="87"/>
      <c r="V47" s="87"/>
      <c r="W47" s="176"/>
      <c r="X47" s="175"/>
      <c r="Y47" s="179"/>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81"/>
      <c r="BB47" s="180"/>
      <c r="BC47" s="181"/>
      <c r="BD47" s="181"/>
      <c r="BE47" s="181"/>
      <c r="BF47" s="181"/>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row>
    <row r="48" spans="1:112" ht="174" customHeight="1">
      <c r="A48" s="117"/>
      <c r="B48" s="117"/>
      <c r="C48" s="117"/>
      <c r="D48" s="117"/>
      <c r="E48" s="8"/>
      <c r="F48" s="14"/>
      <c r="G48" s="14"/>
      <c r="H48" s="14"/>
      <c r="I48" s="14"/>
      <c r="J48" s="14"/>
      <c r="K48" s="14"/>
      <c r="L48" s="13" t="s">
        <v>764</v>
      </c>
      <c r="M48" s="10" t="s">
        <v>116</v>
      </c>
      <c r="N48" s="11" t="s">
        <v>765</v>
      </c>
      <c r="O48" s="120"/>
      <c r="P48" s="120"/>
      <c r="Q48" s="120"/>
      <c r="R48" s="120"/>
      <c r="S48" s="120"/>
      <c r="T48" s="120"/>
      <c r="U48" s="87"/>
      <c r="V48" s="87"/>
      <c r="W48" s="129"/>
      <c r="X48" s="96"/>
      <c r="Y48" s="94"/>
      <c r="Z48" s="66"/>
      <c r="AA48" s="66"/>
      <c r="AB48" s="66"/>
      <c r="AC48" s="80"/>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100"/>
      <c r="BB48" s="90"/>
      <c r="BC48" s="100"/>
      <c r="BD48" s="100"/>
      <c r="BE48" s="100"/>
      <c r="BF48" s="100"/>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80"/>
      <c r="CF48" s="66"/>
      <c r="CG48" s="66"/>
      <c r="CH48" s="66"/>
      <c r="CI48" s="66"/>
      <c r="CJ48" s="66"/>
      <c r="CK48" s="77"/>
      <c r="CL48" s="66"/>
      <c r="CM48" s="66"/>
      <c r="CN48" s="66"/>
      <c r="CO48" s="66"/>
      <c r="CP48" s="66"/>
      <c r="CQ48" s="77"/>
      <c r="CR48" s="66"/>
      <c r="CS48" s="66"/>
      <c r="CT48" s="66"/>
      <c r="CU48" s="66"/>
      <c r="CV48" s="66"/>
      <c r="CW48" s="66"/>
      <c r="CX48" s="66"/>
      <c r="CY48" s="66"/>
      <c r="CZ48" s="66"/>
      <c r="DA48" s="66"/>
      <c r="DB48" s="66"/>
      <c r="DC48" s="66"/>
      <c r="DD48" s="66"/>
      <c r="DE48" s="66"/>
      <c r="DF48" s="66"/>
      <c r="DG48" s="66"/>
      <c r="DH48" s="66"/>
    </row>
    <row r="49" spans="1:112" ht="119.25" customHeight="1">
      <c r="A49" s="200" t="s">
        <v>111</v>
      </c>
      <c r="B49" s="200" t="s">
        <v>112</v>
      </c>
      <c r="C49" s="200" t="s">
        <v>113</v>
      </c>
      <c r="D49" s="220" t="s">
        <v>581</v>
      </c>
      <c r="E49" s="8"/>
      <c r="F49" s="14" t="s">
        <v>114</v>
      </c>
      <c r="G49" s="14" t="s">
        <v>115</v>
      </c>
      <c r="H49" s="14" t="s">
        <v>73</v>
      </c>
      <c r="I49" s="14" t="s">
        <v>724</v>
      </c>
      <c r="J49" s="14" t="s">
        <v>87</v>
      </c>
      <c r="K49" s="14" t="s">
        <v>97</v>
      </c>
      <c r="L49" s="15" t="s">
        <v>685</v>
      </c>
      <c r="M49" s="14" t="s">
        <v>116</v>
      </c>
      <c r="N49" s="14" t="s">
        <v>684</v>
      </c>
      <c r="O49" s="193">
        <f>W49+AC49+AI49+AO49+AU49+BA49+BG49+BM49+BS49+BY49+CE49+CK49+CQ49+CW49+DC49</f>
        <v>107643.8</v>
      </c>
      <c r="P49" s="193">
        <f>X49+AD49+AJ49+AP49+AV49+BB49+BH49+BN49+BT49+BZ49+CF49+CL49+CR49+CX49+DD49</f>
        <v>102807.5</v>
      </c>
      <c r="Q49" s="193">
        <f>Y49+AE49+AK49+AQ49+AW49+BC49+BI49+BO49+BU49+CA49+CG49+CM49+CS49+CY49+DE49</f>
        <v>134493.64</v>
      </c>
      <c r="R49" s="193">
        <f>Z49+AF49+AL49+AR49+AX49+BJ49+BP49+BV49+CB49+CH49+CN49+CT49+CZ49+DF49+BD49</f>
        <v>4419.63</v>
      </c>
      <c r="S49" s="193">
        <f>AA49+AG49+AM49+AS49+AY49+BE49+BK49+BQ49+BW49+CC49+CI49+CO49+CU49+DA49+DG49</f>
        <v>4419.63</v>
      </c>
      <c r="T49" s="193">
        <f>AB49+AH49+AN49+AT49+AZ49+BF49+BL49+BR49+BX49+CD49+CJ49+CP49+CV49+DB49+DH49</f>
        <v>4419.63</v>
      </c>
      <c r="U49" s="87"/>
      <c r="V49" s="285"/>
      <c r="W49" s="194"/>
      <c r="X49" s="193"/>
      <c r="Y49" s="300"/>
      <c r="Z49" s="298"/>
      <c r="AA49" s="298"/>
      <c r="AB49" s="298"/>
      <c r="AC49" s="301">
        <v>105149</v>
      </c>
      <c r="AD49" s="301">
        <v>100312.7</v>
      </c>
      <c r="AE49" s="302">
        <f>35700+27025.28+62713+2652.16+750</f>
        <v>128840.44</v>
      </c>
      <c r="AF49" s="304">
        <v>2750.4</v>
      </c>
      <c r="AG49" s="304">
        <v>2750.4</v>
      </c>
      <c r="AH49" s="306">
        <v>2750.4</v>
      </c>
      <c r="AI49" s="308"/>
      <c r="AJ49" s="298"/>
      <c r="AK49" s="298"/>
      <c r="AL49" s="298"/>
      <c r="AM49" s="298"/>
      <c r="AN49" s="298"/>
      <c r="AO49" s="298"/>
      <c r="AP49" s="298"/>
      <c r="AQ49" s="298"/>
      <c r="AR49" s="298"/>
      <c r="AS49" s="298"/>
      <c r="AT49" s="298"/>
      <c r="AU49" s="298">
        <v>0</v>
      </c>
      <c r="AV49" s="298">
        <v>0</v>
      </c>
      <c r="AW49" s="298">
        <v>0</v>
      </c>
      <c r="AX49" s="298">
        <v>0</v>
      </c>
      <c r="AY49" s="298">
        <v>0</v>
      </c>
      <c r="AZ49" s="298">
        <v>0</v>
      </c>
      <c r="BA49" s="310">
        <v>2494.8</v>
      </c>
      <c r="BB49" s="301">
        <v>2494.8</v>
      </c>
      <c r="BC49" s="312">
        <v>5653.2</v>
      </c>
      <c r="BD49" s="314">
        <v>1669.23</v>
      </c>
      <c r="BE49" s="314">
        <v>1669.23</v>
      </c>
      <c r="BF49" s="314">
        <v>1669.23</v>
      </c>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row>
    <row r="50" spans="1:112" ht="105.75" customHeight="1">
      <c r="A50" s="200"/>
      <c r="B50" s="200"/>
      <c r="C50" s="200"/>
      <c r="D50" s="220"/>
      <c r="E50" s="8"/>
      <c r="F50" s="14" t="s">
        <v>725</v>
      </c>
      <c r="G50" s="14" t="s">
        <v>116</v>
      </c>
      <c r="H50" s="14" t="s">
        <v>117</v>
      </c>
      <c r="I50" s="12" t="s">
        <v>90</v>
      </c>
      <c r="J50" s="12" t="s">
        <v>164</v>
      </c>
      <c r="K50" s="12" t="s">
        <v>91</v>
      </c>
      <c r="L50" s="13"/>
      <c r="M50" s="14"/>
      <c r="N50" s="14"/>
      <c r="O50" s="193"/>
      <c r="P50" s="193"/>
      <c r="Q50" s="193"/>
      <c r="R50" s="193"/>
      <c r="S50" s="193"/>
      <c r="T50" s="193"/>
      <c r="U50" s="87"/>
      <c r="V50" s="286"/>
      <c r="W50" s="194"/>
      <c r="X50" s="193"/>
      <c r="Y50" s="287"/>
      <c r="Z50" s="214"/>
      <c r="AA50" s="214"/>
      <c r="AB50" s="214"/>
      <c r="AC50" s="288"/>
      <c r="AD50" s="288"/>
      <c r="AE50" s="303"/>
      <c r="AF50" s="305"/>
      <c r="AG50" s="305"/>
      <c r="AH50" s="307"/>
      <c r="AI50" s="309"/>
      <c r="AJ50" s="214"/>
      <c r="AK50" s="214"/>
      <c r="AL50" s="214"/>
      <c r="AM50" s="214"/>
      <c r="AN50" s="214"/>
      <c r="AO50" s="214"/>
      <c r="AP50" s="214"/>
      <c r="AQ50" s="214"/>
      <c r="AR50" s="214"/>
      <c r="AS50" s="214"/>
      <c r="AT50" s="214"/>
      <c r="AU50" s="214"/>
      <c r="AV50" s="214"/>
      <c r="AW50" s="214"/>
      <c r="AX50" s="214"/>
      <c r="AY50" s="214"/>
      <c r="AZ50" s="214"/>
      <c r="BA50" s="311"/>
      <c r="BB50" s="288"/>
      <c r="BC50" s="313"/>
      <c r="BD50" s="315"/>
      <c r="BE50" s="315"/>
      <c r="BF50" s="315"/>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row>
    <row r="51" spans="1:112" ht="254.25" customHeight="1">
      <c r="A51" s="117"/>
      <c r="B51" s="117"/>
      <c r="C51" s="117"/>
      <c r="D51" s="124"/>
      <c r="E51" s="8"/>
      <c r="F51" s="14"/>
      <c r="G51" s="14"/>
      <c r="H51" s="14"/>
      <c r="I51" s="37"/>
      <c r="J51" s="37"/>
      <c r="K51" s="37"/>
      <c r="L51" s="13" t="s">
        <v>602</v>
      </c>
      <c r="M51" s="10" t="s">
        <v>164</v>
      </c>
      <c r="N51" s="11" t="s">
        <v>603</v>
      </c>
      <c r="O51" s="120"/>
      <c r="P51" s="120"/>
      <c r="Q51" s="120"/>
      <c r="R51" s="120"/>
      <c r="S51" s="120"/>
      <c r="T51" s="120"/>
      <c r="U51" s="87"/>
      <c r="V51" s="87"/>
      <c r="W51" s="129"/>
      <c r="X51" s="96"/>
      <c r="Y51" s="64"/>
      <c r="Z51" s="48"/>
      <c r="AA51" s="48"/>
      <c r="AB51" s="48"/>
      <c r="AC51" s="84"/>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93"/>
      <c r="BB51" s="93"/>
      <c r="BC51" s="93"/>
      <c r="BD51" s="93"/>
      <c r="BE51" s="93"/>
      <c r="BF51" s="93"/>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84"/>
      <c r="CF51" s="48"/>
      <c r="CG51" s="48"/>
      <c r="CH51" s="48"/>
      <c r="CI51" s="48"/>
      <c r="CJ51" s="48"/>
      <c r="CK51" s="78"/>
      <c r="CL51" s="48"/>
      <c r="CM51" s="48"/>
      <c r="CN51" s="48"/>
      <c r="CO51" s="48"/>
      <c r="CP51" s="48"/>
      <c r="CQ51" s="78"/>
      <c r="CR51" s="48"/>
      <c r="CS51" s="48"/>
      <c r="CT51" s="48"/>
      <c r="CU51" s="48"/>
      <c r="CV51" s="48"/>
      <c r="CW51" s="48"/>
      <c r="CX51" s="48"/>
      <c r="CY51" s="48"/>
      <c r="CZ51" s="48"/>
      <c r="DA51" s="48"/>
      <c r="DB51" s="48"/>
      <c r="DC51" s="48"/>
      <c r="DD51" s="48"/>
      <c r="DE51" s="48"/>
      <c r="DF51" s="48"/>
      <c r="DG51" s="48"/>
      <c r="DH51" s="48"/>
    </row>
    <row r="52" spans="1:112" ht="96" customHeight="1">
      <c r="A52" s="117"/>
      <c r="B52" s="117"/>
      <c r="C52" s="117"/>
      <c r="D52" s="124"/>
      <c r="E52" s="8"/>
      <c r="F52" s="14"/>
      <c r="G52" s="14"/>
      <c r="H52" s="14"/>
      <c r="I52" s="37"/>
      <c r="J52" s="37"/>
      <c r="K52" s="37"/>
      <c r="L52" s="13" t="s">
        <v>690</v>
      </c>
      <c r="M52" s="10" t="s">
        <v>116</v>
      </c>
      <c r="N52" s="11" t="s">
        <v>688</v>
      </c>
      <c r="O52" s="120"/>
      <c r="P52" s="120"/>
      <c r="Q52" s="120"/>
      <c r="R52" s="120"/>
      <c r="S52" s="120"/>
      <c r="T52" s="120"/>
      <c r="U52" s="87"/>
      <c r="V52" s="87"/>
      <c r="W52" s="129"/>
      <c r="X52" s="96"/>
      <c r="Y52" s="64"/>
      <c r="Z52" s="69"/>
      <c r="AA52" s="69"/>
      <c r="AB52" s="69"/>
      <c r="AC52" s="84"/>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90"/>
      <c r="BB52" s="93"/>
      <c r="BC52" s="90"/>
      <c r="BD52" s="93"/>
      <c r="BE52" s="93"/>
      <c r="BF52" s="93"/>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84"/>
      <c r="CF52" s="69"/>
      <c r="CG52" s="69"/>
      <c r="CH52" s="69"/>
      <c r="CI52" s="69"/>
      <c r="CJ52" s="69"/>
      <c r="CK52" s="78"/>
      <c r="CL52" s="69"/>
      <c r="CM52" s="69"/>
      <c r="CN52" s="69"/>
      <c r="CO52" s="69"/>
      <c r="CP52" s="69"/>
      <c r="CQ52" s="78"/>
      <c r="CR52" s="69"/>
      <c r="CS52" s="69"/>
      <c r="CT52" s="69"/>
      <c r="CU52" s="69"/>
      <c r="CV52" s="69"/>
      <c r="CW52" s="69"/>
      <c r="CX52" s="69"/>
      <c r="CY52" s="69"/>
      <c r="CZ52" s="69"/>
      <c r="DA52" s="69"/>
      <c r="DB52" s="69"/>
      <c r="DC52" s="69"/>
      <c r="DD52" s="69"/>
      <c r="DE52" s="69"/>
      <c r="DF52" s="69"/>
      <c r="DG52" s="69"/>
      <c r="DH52" s="69"/>
    </row>
    <row r="53" spans="1:112" ht="189.75" customHeight="1">
      <c r="A53" s="117"/>
      <c r="B53" s="117"/>
      <c r="C53" s="117"/>
      <c r="D53" s="124"/>
      <c r="E53" s="8"/>
      <c r="F53" s="14"/>
      <c r="G53" s="14"/>
      <c r="H53" s="14"/>
      <c r="I53" s="37"/>
      <c r="J53" s="37"/>
      <c r="K53" s="37"/>
      <c r="L53" s="13" t="s">
        <v>741</v>
      </c>
      <c r="M53" s="10" t="s">
        <v>116</v>
      </c>
      <c r="N53" s="11" t="s">
        <v>742</v>
      </c>
      <c r="O53" s="120"/>
      <c r="P53" s="120"/>
      <c r="Q53" s="120"/>
      <c r="R53" s="120"/>
      <c r="S53" s="120"/>
      <c r="T53" s="120"/>
      <c r="U53" s="87"/>
      <c r="V53" s="87"/>
      <c r="W53" s="129"/>
      <c r="X53" s="96"/>
      <c r="Y53" s="64"/>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90"/>
      <c r="BB53" s="93"/>
      <c r="BC53" s="90"/>
      <c r="BD53" s="93"/>
      <c r="BE53" s="93"/>
      <c r="BF53" s="93"/>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row>
    <row r="54" spans="1:112" ht="95.25" customHeight="1">
      <c r="A54" s="200" t="s">
        <v>118</v>
      </c>
      <c r="B54" s="200" t="s">
        <v>119</v>
      </c>
      <c r="C54" s="200" t="s">
        <v>120</v>
      </c>
      <c r="D54" s="200" t="s">
        <v>121</v>
      </c>
      <c r="E54" s="8"/>
      <c r="F54" s="200" t="s">
        <v>114</v>
      </c>
      <c r="G54" s="200" t="s">
        <v>122</v>
      </c>
      <c r="H54" s="200" t="s">
        <v>73</v>
      </c>
      <c r="I54" s="200" t="s">
        <v>123</v>
      </c>
      <c r="J54" s="200" t="s">
        <v>124</v>
      </c>
      <c r="K54" s="200" t="s">
        <v>117</v>
      </c>
      <c r="L54" s="316" t="s">
        <v>716</v>
      </c>
      <c r="M54" s="14" t="s">
        <v>718</v>
      </c>
      <c r="N54" s="14" t="s">
        <v>717</v>
      </c>
      <c r="O54" s="193">
        <f>W54+AC54+AI54+AO54+AU54+BA54+BG54+BM54+BS54+BY54+CE54+CK54+CQ54+CW54+DC54</f>
        <v>24719</v>
      </c>
      <c r="P54" s="193">
        <f>X54+AD54+AJ54+AP54+AV54+BB54+BH54+BN54+BT54+BZ54+CF54+CL54+CR54+CX54+DD54</f>
        <v>24719</v>
      </c>
      <c r="Q54" s="193">
        <f>Y54+AE54+AK54+AQ54+AW54+BC54+BI54+BO54+BU54+CA54+CG54+CM54+CS54+CY54+DE54</f>
        <v>26158.38</v>
      </c>
      <c r="R54" s="193">
        <f>Z54+AF54+AL54+AR54+AX54+BJ54+BP54+BV54+CB54+CH54+CN54+CT54+CZ54+DF54+BD54</f>
        <v>27875.6</v>
      </c>
      <c r="S54" s="193">
        <f>AA54+AG54+AM54+AS54+AY54+BE54+BK54+BQ54+BW54+CC54+CI54+CO54+CU54+DA54+DG54</f>
        <v>27875.6</v>
      </c>
      <c r="T54" s="193">
        <f>AB54+AH54+AN54+AT54+AZ54+BF54+BL54+BR54+BX54+CD54+CJ54+CP54+CV54+DB54+DH54</f>
        <v>27875.6</v>
      </c>
      <c r="U54" s="87"/>
      <c r="V54" s="87"/>
      <c r="W54" s="194"/>
      <c r="X54" s="193"/>
      <c r="Y54" s="197"/>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317">
        <v>24719</v>
      </c>
      <c r="BB54" s="187">
        <v>24719</v>
      </c>
      <c r="BC54" s="320">
        <f>19+26139.38</f>
        <v>26158.38</v>
      </c>
      <c r="BD54" s="187">
        <v>27875.6</v>
      </c>
      <c r="BE54" s="187">
        <v>27875.6</v>
      </c>
      <c r="BF54" s="187">
        <v>27875.6</v>
      </c>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row>
    <row r="55" spans="1:112" ht="42.75" customHeight="1">
      <c r="A55" s="201"/>
      <c r="B55" s="201"/>
      <c r="C55" s="201"/>
      <c r="D55" s="201"/>
      <c r="E55" s="8"/>
      <c r="F55" s="200"/>
      <c r="G55" s="200"/>
      <c r="H55" s="200"/>
      <c r="I55" s="200"/>
      <c r="J55" s="200"/>
      <c r="K55" s="200"/>
      <c r="L55" s="316"/>
      <c r="M55" s="14"/>
      <c r="N55" s="14"/>
      <c r="O55" s="196"/>
      <c r="P55" s="196"/>
      <c r="Q55" s="196"/>
      <c r="R55" s="196"/>
      <c r="S55" s="196"/>
      <c r="T55" s="196"/>
      <c r="U55" s="87"/>
      <c r="V55" s="87"/>
      <c r="W55" s="195"/>
      <c r="X55" s="196"/>
      <c r="Y55" s="198"/>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318"/>
      <c r="BB55" s="188"/>
      <c r="BC55" s="321"/>
      <c r="BD55" s="188"/>
      <c r="BE55" s="188"/>
      <c r="BF55" s="188"/>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row>
    <row r="56" spans="1:112" ht="183" customHeight="1" hidden="1">
      <c r="A56" s="201"/>
      <c r="B56" s="201"/>
      <c r="C56" s="201"/>
      <c r="D56" s="201"/>
      <c r="E56" s="8"/>
      <c r="F56" s="200"/>
      <c r="G56" s="200"/>
      <c r="H56" s="200"/>
      <c r="I56" s="200"/>
      <c r="J56" s="200"/>
      <c r="K56" s="14"/>
      <c r="L56" s="15"/>
      <c r="M56" s="14"/>
      <c r="N56" s="14"/>
      <c r="O56" s="196"/>
      <c r="P56" s="196"/>
      <c r="Q56" s="196"/>
      <c r="R56" s="196"/>
      <c r="S56" s="196"/>
      <c r="T56" s="196"/>
      <c r="U56" s="87"/>
      <c r="V56" s="87"/>
      <c r="W56" s="195"/>
      <c r="X56" s="196"/>
      <c r="Y56" s="199"/>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319"/>
      <c r="BB56" s="189"/>
      <c r="BC56" s="322"/>
      <c r="BD56" s="189"/>
      <c r="BE56" s="189"/>
      <c r="BF56" s="189"/>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row>
    <row r="57" spans="1:112" ht="175.5" customHeight="1" hidden="1">
      <c r="A57" s="9"/>
      <c r="B57" s="9"/>
      <c r="C57" s="9"/>
      <c r="D57" s="9"/>
      <c r="E57" s="8"/>
      <c r="F57" s="117"/>
      <c r="G57" s="117"/>
      <c r="H57" s="117"/>
      <c r="I57" s="14"/>
      <c r="J57" s="14"/>
      <c r="K57" s="14"/>
      <c r="L57" s="8"/>
      <c r="M57" s="8"/>
      <c r="N57" s="8"/>
      <c r="O57" s="50"/>
      <c r="P57" s="50"/>
      <c r="Q57" s="50"/>
      <c r="R57" s="50"/>
      <c r="S57" s="50"/>
      <c r="T57" s="50"/>
      <c r="U57" s="87"/>
      <c r="V57" s="87"/>
      <c r="W57" s="130"/>
      <c r="X57" s="50"/>
      <c r="Y57" s="98"/>
      <c r="Z57" s="54"/>
      <c r="AA57" s="54"/>
      <c r="AB57" s="54"/>
      <c r="AC57" s="82"/>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101"/>
      <c r="BB57" s="92"/>
      <c r="BC57" s="101"/>
      <c r="BD57" s="92"/>
      <c r="BE57" s="92"/>
      <c r="BF57" s="92"/>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82"/>
      <c r="CF57" s="54"/>
      <c r="CG57" s="54"/>
      <c r="CH57" s="54"/>
      <c r="CI57" s="54"/>
      <c r="CJ57" s="54"/>
      <c r="CK57" s="76"/>
      <c r="CL57" s="54"/>
      <c r="CM57" s="54"/>
      <c r="CN57" s="54"/>
      <c r="CO57" s="54"/>
      <c r="CP57" s="54"/>
      <c r="CQ57" s="76"/>
      <c r="CR57" s="54"/>
      <c r="CS57" s="54"/>
      <c r="CT57" s="54"/>
      <c r="CU57" s="54"/>
      <c r="CV57" s="54"/>
      <c r="CW57" s="54"/>
      <c r="CX57" s="54"/>
      <c r="CY57" s="54"/>
      <c r="CZ57" s="54"/>
      <c r="DA57" s="54"/>
      <c r="DB57" s="54"/>
      <c r="DC57" s="54"/>
      <c r="DD57" s="54"/>
      <c r="DE57" s="54"/>
      <c r="DF57" s="54"/>
      <c r="DG57" s="54"/>
      <c r="DH57" s="54"/>
    </row>
    <row r="58" spans="1:112" ht="189.75" customHeight="1">
      <c r="A58" s="9"/>
      <c r="B58" s="9"/>
      <c r="C58" s="9"/>
      <c r="D58" s="9"/>
      <c r="E58" s="8"/>
      <c r="F58" s="117"/>
      <c r="G58" s="117"/>
      <c r="H58" s="117"/>
      <c r="I58" s="14"/>
      <c r="J58" s="14"/>
      <c r="K58" s="14"/>
      <c r="L58" s="13" t="s">
        <v>660</v>
      </c>
      <c r="M58" s="10" t="s">
        <v>116</v>
      </c>
      <c r="N58" s="11" t="s">
        <v>661</v>
      </c>
      <c r="O58" s="50"/>
      <c r="P58" s="50"/>
      <c r="Q58" s="50"/>
      <c r="R58" s="50"/>
      <c r="S58" s="50"/>
      <c r="T58" s="50"/>
      <c r="U58" s="87"/>
      <c r="V58" s="87"/>
      <c r="W58" s="130"/>
      <c r="X58" s="50"/>
      <c r="Y58" s="98"/>
      <c r="Z58" s="57"/>
      <c r="AA58" s="57"/>
      <c r="AB58" s="57"/>
      <c r="AC58" s="82"/>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101"/>
      <c r="BB58" s="92"/>
      <c r="BC58" s="101"/>
      <c r="BD58" s="92"/>
      <c r="BE58" s="92"/>
      <c r="BF58" s="92"/>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82"/>
      <c r="CF58" s="57"/>
      <c r="CG58" s="57"/>
      <c r="CH58" s="57"/>
      <c r="CI58" s="57"/>
      <c r="CJ58" s="57"/>
      <c r="CK58" s="76"/>
      <c r="CL58" s="57"/>
      <c r="CM58" s="57"/>
      <c r="CN58" s="57"/>
      <c r="CO58" s="57"/>
      <c r="CP58" s="57"/>
      <c r="CQ58" s="76"/>
      <c r="CR58" s="57"/>
      <c r="CS58" s="57"/>
      <c r="CT58" s="57"/>
      <c r="CU58" s="57"/>
      <c r="CV58" s="57"/>
      <c r="CW58" s="57"/>
      <c r="CX58" s="57"/>
      <c r="CY58" s="57"/>
      <c r="CZ58" s="57"/>
      <c r="DA58" s="57"/>
      <c r="DB58" s="57"/>
      <c r="DC58" s="57"/>
      <c r="DD58" s="57"/>
      <c r="DE58" s="57"/>
      <c r="DF58" s="57"/>
      <c r="DG58" s="57"/>
      <c r="DH58" s="57"/>
    </row>
    <row r="59" spans="1:112" ht="15" customHeight="1" hidden="1">
      <c r="A59" s="200" t="s">
        <v>125</v>
      </c>
      <c r="B59" s="200" t="s">
        <v>126</v>
      </c>
      <c r="C59" s="200" t="s">
        <v>127</v>
      </c>
      <c r="D59" s="200"/>
      <c r="E59" s="8"/>
      <c r="F59" s="412"/>
      <c r="G59" s="412"/>
      <c r="H59" s="412"/>
      <c r="I59" s="412"/>
      <c r="J59" s="412"/>
      <c r="K59" s="412"/>
      <c r="L59" s="412"/>
      <c r="M59" s="412"/>
      <c r="N59" s="412"/>
      <c r="O59" s="193">
        <f>W59+AC59+AI59+AO59+AU59+BA59+BG59+BM59+BS59+BY59+CE59+CK59+CQ59+CW59+DC59</f>
        <v>0</v>
      </c>
      <c r="P59" s="193">
        <f>X59+AD59+AJ59+AP59+AV59+BB59+BH59+BN59+BT59+BZ59+CF59+CL59+CR59+CX59+DD59</f>
        <v>0</v>
      </c>
      <c r="Q59" s="193">
        <f>Y59+AE59+AK59+AQ59+AW59+BC59+BI59+BO59+BU59+CA59+CG59+CM59+CS59+CY59+DE59</f>
        <v>0</v>
      </c>
      <c r="R59" s="193">
        <f>Z59+AF59+AL59+AR59+AX59+BJ59+BP59+BV59+CB59+CH59+CN59+CT59+CZ59+DF59+BD59</f>
        <v>0</v>
      </c>
      <c r="S59" s="193">
        <f>AA59+AG59+AM59+AS59+AY59+BE59+BK59+BQ59+BW59+CC59+CI59+CO59+CU59+DA59+DG59</f>
        <v>0</v>
      </c>
      <c r="T59" s="193">
        <f>AB59+AH59+AN59+AT59+AZ59+BF59+BL59+BR59+BX59+CD59+CJ59+CP59+CV59+DB59+DH59</f>
        <v>0</v>
      </c>
      <c r="U59" s="87"/>
      <c r="V59" s="87"/>
      <c r="W59" s="194"/>
      <c r="X59" s="193"/>
      <c r="Y59" s="197"/>
      <c r="Z59" s="182"/>
      <c r="AA59" s="182"/>
      <c r="AB59" s="182"/>
      <c r="AC59" s="182">
        <f>10-10</f>
        <v>0</v>
      </c>
      <c r="AD59" s="182">
        <f>10-10</f>
        <v>0</v>
      </c>
      <c r="AE59" s="323">
        <f>30-30</f>
        <v>0</v>
      </c>
      <c r="AF59" s="291">
        <f>30-30</f>
        <v>0</v>
      </c>
      <c r="AG59" s="291">
        <f>10-10</f>
        <v>0</v>
      </c>
      <c r="AH59" s="291">
        <f>10-10</f>
        <v>0</v>
      </c>
      <c r="AI59" s="182"/>
      <c r="AJ59" s="182"/>
      <c r="AK59" s="182"/>
      <c r="AL59" s="182"/>
      <c r="AM59" s="182"/>
      <c r="AN59" s="182"/>
      <c r="AO59" s="182"/>
      <c r="AP59" s="182"/>
      <c r="AQ59" s="182"/>
      <c r="AR59" s="182"/>
      <c r="AS59" s="182"/>
      <c r="AT59" s="182"/>
      <c r="AU59" s="182"/>
      <c r="AV59" s="182"/>
      <c r="AW59" s="182"/>
      <c r="AX59" s="182"/>
      <c r="AY59" s="182"/>
      <c r="AZ59" s="182"/>
      <c r="BA59" s="187"/>
      <c r="BB59" s="187"/>
      <c r="BC59" s="187"/>
      <c r="BD59" s="187"/>
      <c r="BE59" s="187"/>
      <c r="BF59" s="187"/>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row>
    <row r="60" spans="1:112" ht="15.75" customHeight="1" hidden="1">
      <c r="A60" s="201"/>
      <c r="B60" s="201"/>
      <c r="C60" s="201"/>
      <c r="D60" s="201"/>
      <c r="E60" s="8"/>
      <c r="F60" s="413"/>
      <c r="G60" s="413"/>
      <c r="H60" s="413"/>
      <c r="I60" s="413"/>
      <c r="J60" s="413"/>
      <c r="K60" s="413"/>
      <c r="L60" s="413"/>
      <c r="M60" s="413"/>
      <c r="N60" s="413"/>
      <c r="O60" s="196"/>
      <c r="P60" s="196"/>
      <c r="Q60" s="196"/>
      <c r="R60" s="196"/>
      <c r="S60" s="196"/>
      <c r="T60" s="196"/>
      <c r="U60" s="87"/>
      <c r="V60" s="87"/>
      <c r="W60" s="195"/>
      <c r="X60" s="196"/>
      <c r="Y60" s="198"/>
      <c r="Z60" s="183"/>
      <c r="AA60" s="183"/>
      <c r="AB60" s="183"/>
      <c r="AC60" s="183"/>
      <c r="AD60" s="183"/>
      <c r="AE60" s="324"/>
      <c r="AF60" s="293"/>
      <c r="AG60" s="293"/>
      <c r="AH60" s="293"/>
      <c r="AI60" s="183"/>
      <c r="AJ60" s="183"/>
      <c r="AK60" s="183"/>
      <c r="AL60" s="183"/>
      <c r="AM60" s="183"/>
      <c r="AN60" s="183"/>
      <c r="AO60" s="183"/>
      <c r="AP60" s="183"/>
      <c r="AQ60" s="183"/>
      <c r="AR60" s="183"/>
      <c r="AS60" s="183"/>
      <c r="AT60" s="183"/>
      <c r="AU60" s="183"/>
      <c r="AV60" s="183"/>
      <c r="AW60" s="183"/>
      <c r="AX60" s="183"/>
      <c r="AY60" s="183"/>
      <c r="AZ60" s="183"/>
      <c r="BA60" s="188"/>
      <c r="BB60" s="188"/>
      <c r="BC60" s="188"/>
      <c r="BD60" s="188"/>
      <c r="BE60" s="188"/>
      <c r="BF60" s="188"/>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row>
    <row r="61" spans="1:112" ht="38.25" customHeight="1" hidden="1">
      <c r="A61" s="201"/>
      <c r="B61" s="201"/>
      <c r="C61" s="201"/>
      <c r="D61" s="201"/>
      <c r="E61" s="8"/>
      <c r="F61" s="414"/>
      <c r="G61" s="414"/>
      <c r="H61" s="414"/>
      <c r="I61" s="414"/>
      <c r="J61" s="414"/>
      <c r="K61" s="414"/>
      <c r="L61" s="414"/>
      <c r="M61" s="414"/>
      <c r="N61" s="414"/>
      <c r="O61" s="196"/>
      <c r="P61" s="196"/>
      <c r="Q61" s="196"/>
      <c r="R61" s="196"/>
      <c r="S61" s="196"/>
      <c r="T61" s="196"/>
      <c r="U61" s="87"/>
      <c r="V61" s="87"/>
      <c r="W61" s="195"/>
      <c r="X61" s="196"/>
      <c r="Y61" s="199"/>
      <c r="Z61" s="184"/>
      <c r="AA61" s="184"/>
      <c r="AB61" s="184"/>
      <c r="AC61" s="184"/>
      <c r="AD61" s="184"/>
      <c r="AE61" s="325"/>
      <c r="AF61" s="295"/>
      <c r="AG61" s="295"/>
      <c r="AH61" s="295"/>
      <c r="AI61" s="184"/>
      <c r="AJ61" s="184"/>
      <c r="AK61" s="184"/>
      <c r="AL61" s="184"/>
      <c r="AM61" s="184"/>
      <c r="AN61" s="184"/>
      <c r="AO61" s="184"/>
      <c r="AP61" s="184"/>
      <c r="AQ61" s="184"/>
      <c r="AR61" s="184"/>
      <c r="AS61" s="184"/>
      <c r="AT61" s="184"/>
      <c r="AU61" s="184"/>
      <c r="AV61" s="184"/>
      <c r="AW61" s="184"/>
      <c r="AX61" s="184"/>
      <c r="AY61" s="184"/>
      <c r="AZ61" s="184"/>
      <c r="BA61" s="189"/>
      <c r="BB61" s="189"/>
      <c r="BC61" s="189"/>
      <c r="BD61" s="189"/>
      <c r="BE61" s="189"/>
      <c r="BF61" s="189"/>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row>
    <row r="62" spans="1:112" ht="15" customHeight="1" hidden="1">
      <c r="A62" s="200" t="s">
        <v>128</v>
      </c>
      <c r="B62" s="200" t="s">
        <v>129</v>
      </c>
      <c r="C62" s="200" t="s">
        <v>130</v>
      </c>
      <c r="D62" s="200"/>
      <c r="E62" s="8"/>
      <c r="F62" s="412"/>
      <c r="G62" s="412"/>
      <c r="H62" s="412"/>
      <c r="I62" s="412"/>
      <c r="J62" s="412"/>
      <c r="K62" s="412"/>
      <c r="L62" s="412"/>
      <c r="M62" s="412"/>
      <c r="N62" s="412"/>
      <c r="O62" s="193">
        <f>W62+AC62+AI62+AO62+AU62+BA62+BG62+BM62+BS62+BY62+CE62+CK62+CQ62+CW62+DC62</f>
        <v>0</v>
      </c>
      <c r="P62" s="193">
        <f>X62+AD62+AJ62+AP62+AV62+BB62+BH62+BN62+BT62+BZ62+CF62+CL62+CR62+CX62+DD62</f>
        <v>0</v>
      </c>
      <c r="Q62" s="193">
        <f>Y62+AE62+AK62+AQ62+AW62+BC62+BI62+BO62+BU62+CA62+CG62+CM62+CS62+CY62+DE62</f>
        <v>0</v>
      </c>
      <c r="R62" s="193">
        <f>Z62+AF62+AL62+AR62+AX62+BJ62+BP62+BV62+CB62+CH62+CN62+CT62+CZ62+DF62</f>
        <v>0</v>
      </c>
      <c r="S62" s="193">
        <f>AA62+AG62+AM62+AS62+AY62+BE62+BK62+BQ62+BW62+CC62+CI62+CO62+CU62+DA62+DG62</f>
        <v>0</v>
      </c>
      <c r="T62" s="193">
        <f>AB62+AH62+AN62+AT62+AZ62+BF62+BL62+BR62+BX62+CD62+CJ62+CP62+CV62+DB62+DH62</f>
        <v>0</v>
      </c>
      <c r="U62" s="87"/>
      <c r="V62" s="87"/>
      <c r="W62" s="194"/>
      <c r="X62" s="193"/>
      <c r="Y62" s="197"/>
      <c r="Z62" s="182"/>
      <c r="AA62" s="182"/>
      <c r="AB62" s="182"/>
      <c r="AC62" s="182"/>
      <c r="AD62" s="182"/>
      <c r="AE62" s="291">
        <f>4-4</f>
        <v>0</v>
      </c>
      <c r="AF62" s="291">
        <f>10-10</f>
        <v>0</v>
      </c>
      <c r="AG62" s="291">
        <f>10-10</f>
        <v>0</v>
      </c>
      <c r="AH62" s="291">
        <f>10-10</f>
        <v>0</v>
      </c>
      <c r="AI62" s="182"/>
      <c r="AJ62" s="182"/>
      <c r="AK62" s="182"/>
      <c r="AL62" s="182"/>
      <c r="AM62" s="182"/>
      <c r="AN62" s="182"/>
      <c r="AO62" s="182"/>
      <c r="AP62" s="182"/>
      <c r="AQ62" s="182"/>
      <c r="AR62" s="182"/>
      <c r="AS62" s="182"/>
      <c r="AT62" s="182"/>
      <c r="AU62" s="182"/>
      <c r="AV62" s="182"/>
      <c r="AW62" s="182"/>
      <c r="AX62" s="182"/>
      <c r="AY62" s="182"/>
      <c r="AZ62" s="182"/>
      <c r="BA62" s="187"/>
      <c r="BB62" s="187"/>
      <c r="BC62" s="187"/>
      <c r="BD62" s="187"/>
      <c r="BE62" s="187"/>
      <c r="BF62" s="187"/>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row>
    <row r="63" spans="1:112" ht="15.75" customHeight="1" hidden="1">
      <c r="A63" s="201"/>
      <c r="B63" s="201"/>
      <c r="C63" s="201"/>
      <c r="D63" s="201"/>
      <c r="E63" s="8"/>
      <c r="F63" s="413"/>
      <c r="G63" s="413"/>
      <c r="H63" s="413"/>
      <c r="I63" s="413"/>
      <c r="J63" s="413"/>
      <c r="K63" s="413"/>
      <c r="L63" s="413"/>
      <c r="M63" s="413"/>
      <c r="N63" s="413"/>
      <c r="O63" s="196"/>
      <c r="P63" s="196"/>
      <c r="Q63" s="196"/>
      <c r="R63" s="196"/>
      <c r="S63" s="196"/>
      <c r="T63" s="196"/>
      <c r="U63" s="87"/>
      <c r="V63" s="87"/>
      <c r="W63" s="195"/>
      <c r="X63" s="196"/>
      <c r="Y63" s="198"/>
      <c r="Z63" s="183"/>
      <c r="AA63" s="183"/>
      <c r="AB63" s="183"/>
      <c r="AC63" s="183"/>
      <c r="AD63" s="183"/>
      <c r="AE63" s="293"/>
      <c r="AF63" s="293"/>
      <c r="AG63" s="293"/>
      <c r="AH63" s="293"/>
      <c r="AI63" s="183"/>
      <c r="AJ63" s="183"/>
      <c r="AK63" s="183"/>
      <c r="AL63" s="183"/>
      <c r="AM63" s="183"/>
      <c r="AN63" s="183"/>
      <c r="AO63" s="183"/>
      <c r="AP63" s="183"/>
      <c r="AQ63" s="183"/>
      <c r="AR63" s="183"/>
      <c r="AS63" s="183"/>
      <c r="AT63" s="183"/>
      <c r="AU63" s="183"/>
      <c r="AV63" s="183"/>
      <c r="AW63" s="183"/>
      <c r="AX63" s="183"/>
      <c r="AY63" s="183"/>
      <c r="AZ63" s="183"/>
      <c r="BA63" s="188"/>
      <c r="BB63" s="188"/>
      <c r="BC63" s="188"/>
      <c r="BD63" s="188"/>
      <c r="BE63" s="188"/>
      <c r="BF63" s="188"/>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row>
    <row r="64" spans="1:112" ht="136.5" customHeight="1" hidden="1">
      <c r="A64" s="201"/>
      <c r="B64" s="201"/>
      <c r="C64" s="201"/>
      <c r="D64" s="201"/>
      <c r="E64" s="8"/>
      <c r="F64" s="414"/>
      <c r="G64" s="414"/>
      <c r="H64" s="414"/>
      <c r="I64" s="414"/>
      <c r="J64" s="414"/>
      <c r="K64" s="414"/>
      <c r="L64" s="414"/>
      <c r="M64" s="414"/>
      <c r="N64" s="414"/>
      <c r="O64" s="196"/>
      <c r="P64" s="196"/>
      <c r="Q64" s="196"/>
      <c r="R64" s="196"/>
      <c r="S64" s="196"/>
      <c r="T64" s="196"/>
      <c r="U64" s="87"/>
      <c r="V64" s="87"/>
      <c r="W64" s="195"/>
      <c r="X64" s="196"/>
      <c r="Y64" s="199"/>
      <c r="Z64" s="184"/>
      <c r="AA64" s="184"/>
      <c r="AB64" s="184"/>
      <c r="AC64" s="184"/>
      <c r="AD64" s="184"/>
      <c r="AE64" s="295"/>
      <c r="AF64" s="295"/>
      <c r="AG64" s="295"/>
      <c r="AH64" s="295"/>
      <c r="AI64" s="184"/>
      <c r="AJ64" s="184"/>
      <c r="AK64" s="184"/>
      <c r="AL64" s="184"/>
      <c r="AM64" s="184"/>
      <c r="AN64" s="184"/>
      <c r="AO64" s="184"/>
      <c r="AP64" s="184"/>
      <c r="AQ64" s="184"/>
      <c r="AR64" s="184"/>
      <c r="AS64" s="184"/>
      <c r="AT64" s="184"/>
      <c r="AU64" s="184"/>
      <c r="AV64" s="184"/>
      <c r="AW64" s="184"/>
      <c r="AX64" s="184"/>
      <c r="AY64" s="184"/>
      <c r="AZ64" s="184"/>
      <c r="BA64" s="189"/>
      <c r="BB64" s="189"/>
      <c r="BC64" s="189"/>
      <c r="BD64" s="189"/>
      <c r="BE64" s="189"/>
      <c r="BF64" s="189"/>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row>
    <row r="65" spans="1:112" ht="15" customHeight="1" hidden="1">
      <c r="A65" s="200" t="s">
        <v>131</v>
      </c>
      <c r="B65" s="200" t="s">
        <v>132</v>
      </c>
      <c r="C65" s="200" t="s">
        <v>133</v>
      </c>
      <c r="D65" s="200"/>
      <c r="E65" s="8"/>
      <c r="F65" s="9"/>
      <c r="G65" s="9"/>
      <c r="H65" s="9"/>
      <c r="I65" s="9"/>
      <c r="J65" s="9"/>
      <c r="K65" s="9"/>
      <c r="L65" s="9"/>
      <c r="M65" s="9"/>
      <c r="N65" s="9"/>
      <c r="O65" s="193">
        <f>W65+AC65+AI65+AO65+AU65+BA65+BG65+BM65+BS65+BY65+CE65+CK65+CQ65+CW65+DC65</f>
        <v>0</v>
      </c>
      <c r="P65" s="193">
        <f>X65+AD65+AJ65+AP65+AV65+BB65+BH65+BN65+BT65+BZ65+CF65+CL65+CR65+CX65+DD65</f>
        <v>0</v>
      </c>
      <c r="Q65" s="193">
        <f>Y65+AE65+AK65+AQ65+AW65+BC65+BI65+BO65+BU65+CA65+CG65+CM65+CS65+CY65+DE65</f>
        <v>0</v>
      </c>
      <c r="R65" s="193">
        <f>Z65+AF65+AL65+AR65+AX65+BJ65+BP65+BV65+CB65+CH65+CN65+CT65+CZ65+DF65</f>
        <v>0</v>
      </c>
      <c r="S65" s="193">
        <f>AA65+AG65+AM65+AS65+AY65+BE65+BK65+BQ65+BW65+CC65+CI65+CO65+CU65+DA65+DG65</f>
        <v>0</v>
      </c>
      <c r="T65" s="193">
        <f>AB65+AH65+AN65+AT65+AZ65+BF65+BL65+BR65+BX65+CD65+CJ65+CP65+CV65+DB65+DH65</f>
        <v>0</v>
      </c>
      <c r="U65" s="87"/>
      <c r="V65" s="87"/>
      <c r="W65" s="194"/>
      <c r="X65" s="193"/>
      <c r="Y65" s="197"/>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7"/>
      <c r="BB65" s="187"/>
      <c r="BC65" s="187"/>
      <c r="BD65" s="187"/>
      <c r="BE65" s="187"/>
      <c r="BF65" s="187"/>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row>
    <row r="66" spans="1:112" ht="15.75" customHeight="1" hidden="1">
      <c r="A66" s="201"/>
      <c r="B66" s="201"/>
      <c r="C66" s="201"/>
      <c r="D66" s="201"/>
      <c r="E66" s="8"/>
      <c r="F66" s="9"/>
      <c r="G66" s="9"/>
      <c r="H66" s="9"/>
      <c r="I66" s="9"/>
      <c r="J66" s="9"/>
      <c r="K66" s="9"/>
      <c r="L66" s="9"/>
      <c r="M66" s="9"/>
      <c r="N66" s="9"/>
      <c r="O66" s="196"/>
      <c r="P66" s="196"/>
      <c r="Q66" s="196"/>
      <c r="R66" s="196"/>
      <c r="S66" s="196"/>
      <c r="T66" s="196"/>
      <c r="U66" s="87"/>
      <c r="V66" s="87"/>
      <c r="W66" s="195"/>
      <c r="X66" s="196"/>
      <c r="Y66" s="198"/>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8"/>
      <c r="BB66" s="188"/>
      <c r="BC66" s="188"/>
      <c r="BD66" s="188"/>
      <c r="BE66" s="188"/>
      <c r="BF66" s="188"/>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row>
    <row r="67" spans="1:112" ht="9.75" customHeight="1" hidden="1">
      <c r="A67" s="201"/>
      <c r="B67" s="201"/>
      <c r="C67" s="201"/>
      <c r="D67" s="201"/>
      <c r="E67" s="8"/>
      <c r="F67" s="9"/>
      <c r="G67" s="9"/>
      <c r="H67" s="9"/>
      <c r="I67" s="9"/>
      <c r="J67" s="9"/>
      <c r="K67" s="9"/>
      <c r="L67" s="9"/>
      <c r="M67" s="9"/>
      <c r="N67" s="9"/>
      <c r="O67" s="196"/>
      <c r="P67" s="196"/>
      <c r="Q67" s="196"/>
      <c r="R67" s="196"/>
      <c r="S67" s="196"/>
      <c r="T67" s="196"/>
      <c r="U67" s="87"/>
      <c r="V67" s="87"/>
      <c r="W67" s="195"/>
      <c r="X67" s="196"/>
      <c r="Y67" s="199"/>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9"/>
      <c r="BB67" s="189"/>
      <c r="BC67" s="189"/>
      <c r="BD67" s="189"/>
      <c r="BE67" s="189"/>
      <c r="BF67" s="189"/>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row>
    <row r="68" spans="1:112" ht="15" customHeight="1" hidden="1">
      <c r="A68" s="200" t="s">
        <v>134</v>
      </c>
      <c r="B68" s="283" t="s">
        <v>135</v>
      </c>
      <c r="C68" s="200" t="s">
        <v>136</v>
      </c>
      <c r="D68" s="200"/>
      <c r="E68" s="8"/>
      <c r="F68" s="9"/>
      <c r="G68" s="9"/>
      <c r="H68" s="9"/>
      <c r="I68" s="9"/>
      <c r="J68" s="9"/>
      <c r="K68" s="9"/>
      <c r="L68" s="9"/>
      <c r="M68" s="9"/>
      <c r="N68" s="9"/>
      <c r="O68" s="193">
        <f>W68+AC68+AI68+AO68+AU68+BA68+BG68+BM68+BS68+BY68+CE68+CK68+CQ68+CW68+DC68</f>
        <v>0</v>
      </c>
      <c r="P68" s="193">
        <f>X68+AD68+AJ68+AP68+AV68+BB68+BH68+BN68+BT68+BZ68+CF68+CL68+CR68+CX68+DD68</f>
        <v>0</v>
      </c>
      <c r="Q68" s="193">
        <f>Y68+AE68+AK68+AQ68+AW68+BC68+BI68+BO68+BU68+CA68+CG68+CM68+CS68+CY68+DE68</f>
        <v>0</v>
      </c>
      <c r="R68" s="193">
        <f>Z68+AF68+AL68+AR68+AX68+BJ68+BP68+BV68+CB68+CH68+CN68+CT68+CZ68+DF68</f>
        <v>0</v>
      </c>
      <c r="S68" s="193">
        <f>AA68+AG68+AM68+AS68+AY68+BE68+BK68+BQ68+BW68+CC68+CI68+CO68+CU68+DA68+DG68</f>
        <v>0</v>
      </c>
      <c r="T68" s="193">
        <f>AB68+AH68+AN68+AT68+AZ68+BF68+BL68+BR68+BX68+CD68+CJ68+CP68+CV68+DB68+DH68</f>
        <v>0</v>
      </c>
      <c r="U68" s="87"/>
      <c r="V68" s="87"/>
      <c r="W68" s="194"/>
      <c r="X68" s="193"/>
      <c r="Y68" s="197"/>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7"/>
      <c r="BB68" s="187"/>
      <c r="BC68" s="187"/>
      <c r="BD68" s="187"/>
      <c r="BE68" s="187"/>
      <c r="BF68" s="187"/>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row>
    <row r="69" spans="1:112" ht="15.75" customHeight="1" hidden="1">
      <c r="A69" s="201"/>
      <c r="B69" s="284"/>
      <c r="C69" s="201"/>
      <c r="D69" s="201"/>
      <c r="E69" s="8"/>
      <c r="F69" s="9"/>
      <c r="G69" s="9"/>
      <c r="H69" s="9"/>
      <c r="I69" s="9"/>
      <c r="J69" s="9"/>
      <c r="K69" s="9"/>
      <c r="L69" s="9"/>
      <c r="M69" s="9"/>
      <c r="N69" s="9"/>
      <c r="O69" s="196"/>
      <c r="P69" s="196"/>
      <c r="Q69" s="196"/>
      <c r="R69" s="196"/>
      <c r="S69" s="196"/>
      <c r="T69" s="196"/>
      <c r="U69" s="87"/>
      <c r="V69" s="87"/>
      <c r="W69" s="195"/>
      <c r="X69" s="196"/>
      <c r="Y69" s="198"/>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8"/>
      <c r="BB69" s="188"/>
      <c r="BC69" s="188"/>
      <c r="BD69" s="188"/>
      <c r="BE69" s="188"/>
      <c r="BF69" s="188"/>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row>
    <row r="70" spans="1:112" ht="9.75" customHeight="1" hidden="1">
      <c r="A70" s="201"/>
      <c r="B70" s="284"/>
      <c r="C70" s="201"/>
      <c r="D70" s="201"/>
      <c r="E70" s="8"/>
      <c r="F70" s="9"/>
      <c r="G70" s="9"/>
      <c r="H70" s="9"/>
      <c r="I70" s="9"/>
      <c r="J70" s="9"/>
      <c r="K70" s="9"/>
      <c r="L70" s="9"/>
      <c r="M70" s="9"/>
      <c r="N70" s="9"/>
      <c r="O70" s="196"/>
      <c r="P70" s="196"/>
      <c r="Q70" s="196"/>
      <c r="R70" s="196"/>
      <c r="S70" s="196"/>
      <c r="T70" s="196"/>
      <c r="U70" s="87"/>
      <c r="V70" s="87"/>
      <c r="W70" s="195"/>
      <c r="X70" s="196"/>
      <c r="Y70" s="199"/>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9"/>
      <c r="BB70" s="189"/>
      <c r="BC70" s="189"/>
      <c r="BD70" s="189"/>
      <c r="BE70" s="189"/>
      <c r="BF70" s="189"/>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row>
    <row r="71" spans="1:112" ht="15" customHeight="1" hidden="1">
      <c r="A71" s="200" t="s">
        <v>137</v>
      </c>
      <c r="B71" s="200" t="s">
        <v>138</v>
      </c>
      <c r="C71" s="200" t="s">
        <v>139</v>
      </c>
      <c r="D71" s="200"/>
      <c r="E71" s="8"/>
      <c r="F71" s="9"/>
      <c r="G71" s="9"/>
      <c r="H71" s="9"/>
      <c r="I71" s="9"/>
      <c r="J71" s="9"/>
      <c r="K71" s="9"/>
      <c r="L71" s="9"/>
      <c r="M71" s="9"/>
      <c r="N71" s="9"/>
      <c r="O71" s="193">
        <f>W71+AC71+AI71+AO71+AU71+BA71+BG71+BM71+BS71+BY71+CE71+CK71+CQ71+CW71+DC71</f>
        <v>0</v>
      </c>
      <c r="P71" s="193">
        <f>X71+AD71+AJ71+AP71+AV71+BB71+BH71+BN71+BT71+BZ71+CF71+CL71+CR71+CX71+DD71</f>
        <v>0</v>
      </c>
      <c r="Q71" s="193">
        <f>Y71+AE71+AK71+AQ71+AW71+BC71+BI71+BO71+BU71+CA71+CG71+CM71+CS71+CY71+DE71</f>
        <v>0</v>
      </c>
      <c r="R71" s="193">
        <f>Z71+AF71+AL71+AR71+AX71+BJ71+BP71+BV71+CB71+CH71+CN71+CT71+CZ71+DF71</f>
        <v>0</v>
      </c>
      <c r="S71" s="193">
        <f>AA71+AG71+AM71+AS71+AY71+BE71+BK71+BQ71+BW71+CC71+CI71+CO71+CU71+DA71+DG71</f>
        <v>0</v>
      </c>
      <c r="T71" s="193">
        <f>AB71+AH71+AN71+AT71+AZ71+BF71+BL71+BR71+BX71+CD71+CJ71+CP71+CV71+DB71+DH71</f>
        <v>0</v>
      </c>
      <c r="U71" s="87"/>
      <c r="V71" s="87"/>
      <c r="W71" s="194"/>
      <c r="X71" s="193"/>
      <c r="Y71" s="197"/>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7"/>
      <c r="BB71" s="187"/>
      <c r="BC71" s="187"/>
      <c r="BD71" s="187"/>
      <c r="BE71" s="187"/>
      <c r="BF71" s="187"/>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row>
    <row r="72" spans="1:112" ht="15.75" customHeight="1" hidden="1">
      <c r="A72" s="201"/>
      <c r="B72" s="201"/>
      <c r="C72" s="201"/>
      <c r="D72" s="201"/>
      <c r="E72" s="8"/>
      <c r="F72" s="9"/>
      <c r="G72" s="9"/>
      <c r="H72" s="9"/>
      <c r="I72" s="9"/>
      <c r="J72" s="9"/>
      <c r="K72" s="9"/>
      <c r="L72" s="9"/>
      <c r="M72" s="9"/>
      <c r="N72" s="9"/>
      <c r="O72" s="196"/>
      <c r="P72" s="196"/>
      <c r="Q72" s="196"/>
      <c r="R72" s="196"/>
      <c r="S72" s="196"/>
      <c r="T72" s="196"/>
      <c r="U72" s="87"/>
      <c r="V72" s="87"/>
      <c r="W72" s="195"/>
      <c r="X72" s="196"/>
      <c r="Y72" s="198"/>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8"/>
      <c r="BB72" s="188"/>
      <c r="BC72" s="188"/>
      <c r="BD72" s="188"/>
      <c r="BE72" s="188"/>
      <c r="BF72" s="188"/>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row>
    <row r="73" spans="1:112" ht="15.75" customHeight="1" hidden="1">
      <c r="A73" s="201"/>
      <c r="B73" s="201"/>
      <c r="C73" s="201"/>
      <c r="D73" s="201"/>
      <c r="E73" s="8"/>
      <c r="F73" s="9"/>
      <c r="G73" s="9"/>
      <c r="H73" s="9"/>
      <c r="I73" s="9"/>
      <c r="J73" s="9"/>
      <c r="K73" s="9"/>
      <c r="L73" s="9"/>
      <c r="M73" s="9"/>
      <c r="N73" s="9"/>
      <c r="O73" s="196"/>
      <c r="P73" s="196"/>
      <c r="Q73" s="196"/>
      <c r="R73" s="196"/>
      <c r="S73" s="196"/>
      <c r="T73" s="196"/>
      <c r="U73" s="87"/>
      <c r="V73" s="87"/>
      <c r="W73" s="195"/>
      <c r="X73" s="196"/>
      <c r="Y73" s="199"/>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9"/>
      <c r="BB73" s="189"/>
      <c r="BC73" s="189"/>
      <c r="BD73" s="189"/>
      <c r="BE73" s="189"/>
      <c r="BF73" s="189"/>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row>
    <row r="74" spans="1:112" ht="15" customHeight="1" hidden="1">
      <c r="A74" s="200" t="s">
        <v>140</v>
      </c>
      <c r="B74" s="200" t="s">
        <v>141</v>
      </c>
      <c r="C74" s="200" t="s">
        <v>142</v>
      </c>
      <c r="D74" s="200"/>
      <c r="E74" s="8"/>
      <c r="F74" s="9"/>
      <c r="G74" s="9"/>
      <c r="H74" s="9"/>
      <c r="I74" s="9"/>
      <c r="J74" s="9"/>
      <c r="K74" s="9"/>
      <c r="L74" s="9"/>
      <c r="M74" s="9"/>
      <c r="N74" s="9"/>
      <c r="O74" s="193">
        <f>W74+AC74+AI74+AO74+AU74+BA74+BG74+BM74+BS74+BY74+CE74+CK74+CQ74+CW74+DC74</f>
        <v>0</v>
      </c>
      <c r="P74" s="193">
        <f>X74+AD74+AJ74+AP74+AV74+BB74+BH74+BN74+BT74+BZ74+CF74+CL74+CR74+CX74+DD74</f>
        <v>0</v>
      </c>
      <c r="Q74" s="193">
        <f>Y74+AE74+AK74+AQ74+AW74+BC74+BI74+BO74+BU74+CA74+CG74+CM74+CS74+CY74+DE74</f>
        <v>0</v>
      </c>
      <c r="R74" s="193">
        <f>Z74+AF74+AL74+AR74+AX74+BJ74+BP74+BV74+CB74+CH74+CN74+CT74+CZ74+DF74</f>
        <v>0</v>
      </c>
      <c r="S74" s="193">
        <f>AA74+AG74+AM74+AS74+AY74+BE74+BK74+BQ74+BW74+CC74+CI74+CO74+CU74+DA74+DG74</f>
        <v>0</v>
      </c>
      <c r="T74" s="193">
        <f>AB74+AH74+AN74+AT74+AZ74+BF74+BL74+BR74+BX74+CD74+CJ74+CP74+CV74+DB74+DH74</f>
        <v>0</v>
      </c>
      <c r="U74" s="87"/>
      <c r="V74" s="87"/>
      <c r="W74" s="194"/>
      <c r="X74" s="193"/>
      <c r="Y74" s="197"/>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7"/>
      <c r="BB74" s="187"/>
      <c r="BC74" s="187"/>
      <c r="BD74" s="187"/>
      <c r="BE74" s="187"/>
      <c r="BF74" s="187"/>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row>
    <row r="75" spans="1:112" ht="15.75" customHeight="1" hidden="1">
      <c r="A75" s="201"/>
      <c r="B75" s="201"/>
      <c r="C75" s="201"/>
      <c r="D75" s="201"/>
      <c r="E75" s="8"/>
      <c r="F75" s="9"/>
      <c r="G75" s="9"/>
      <c r="H75" s="9"/>
      <c r="I75" s="9"/>
      <c r="J75" s="9"/>
      <c r="K75" s="9"/>
      <c r="L75" s="9"/>
      <c r="M75" s="9"/>
      <c r="N75" s="9"/>
      <c r="O75" s="196"/>
      <c r="P75" s="196"/>
      <c r="Q75" s="196"/>
      <c r="R75" s="196"/>
      <c r="S75" s="196"/>
      <c r="T75" s="196"/>
      <c r="U75" s="87"/>
      <c r="V75" s="87"/>
      <c r="W75" s="195"/>
      <c r="X75" s="196"/>
      <c r="Y75" s="198"/>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8"/>
      <c r="BB75" s="188"/>
      <c r="BC75" s="188"/>
      <c r="BD75" s="188"/>
      <c r="BE75" s="188"/>
      <c r="BF75" s="188"/>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row>
    <row r="76" spans="1:112" ht="15.75" customHeight="1" hidden="1">
      <c r="A76" s="201"/>
      <c r="B76" s="201"/>
      <c r="C76" s="201"/>
      <c r="D76" s="201"/>
      <c r="E76" s="8"/>
      <c r="F76" s="9"/>
      <c r="G76" s="9"/>
      <c r="H76" s="9"/>
      <c r="I76" s="9"/>
      <c r="J76" s="9"/>
      <c r="K76" s="9"/>
      <c r="L76" s="9"/>
      <c r="M76" s="9"/>
      <c r="N76" s="9"/>
      <c r="O76" s="196"/>
      <c r="P76" s="196"/>
      <c r="Q76" s="196"/>
      <c r="R76" s="196"/>
      <c r="S76" s="196"/>
      <c r="T76" s="196"/>
      <c r="U76" s="87"/>
      <c r="V76" s="87"/>
      <c r="W76" s="195"/>
      <c r="X76" s="196"/>
      <c r="Y76" s="199"/>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9"/>
      <c r="BB76" s="189"/>
      <c r="BC76" s="189"/>
      <c r="BD76" s="189"/>
      <c r="BE76" s="189"/>
      <c r="BF76" s="189"/>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row>
    <row r="77" spans="1:112" ht="15" hidden="1">
      <c r="A77" s="9"/>
      <c r="B77" s="9"/>
      <c r="C77" s="9"/>
      <c r="D77" s="9"/>
      <c r="E77" s="8"/>
      <c r="F77" s="9"/>
      <c r="G77" s="9"/>
      <c r="H77" s="9"/>
      <c r="I77" s="9"/>
      <c r="J77" s="9"/>
      <c r="K77" s="9"/>
      <c r="L77" s="13"/>
      <c r="M77" s="11"/>
      <c r="N77" s="11"/>
      <c r="O77" s="50"/>
      <c r="P77" s="50"/>
      <c r="Q77" s="50"/>
      <c r="R77" s="50"/>
      <c r="S77" s="50"/>
      <c r="T77" s="50"/>
      <c r="U77" s="87"/>
      <c r="V77" s="87"/>
      <c r="W77" s="130"/>
      <c r="X77" s="50"/>
      <c r="Y77" s="115"/>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4"/>
      <c r="BB77" s="114"/>
      <c r="BC77" s="114"/>
      <c r="BD77" s="114"/>
      <c r="BE77" s="114"/>
      <c r="BF77" s="114"/>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row>
    <row r="78" spans="1:112" ht="15" customHeight="1">
      <c r="A78" s="200" t="s">
        <v>143</v>
      </c>
      <c r="B78" s="200" t="s">
        <v>144</v>
      </c>
      <c r="C78" s="200" t="s">
        <v>145</v>
      </c>
      <c r="D78" s="326" t="s">
        <v>704</v>
      </c>
      <c r="E78" s="8"/>
      <c r="F78" s="200" t="s">
        <v>71</v>
      </c>
      <c r="G78" s="200" t="s">
        <v>705</v>
      </c>
      <c r="H78" s="200" t="s">
        <v>73</v>
      </c>
      <c r="I78" s="213" t="s">
        <v>706</v>
      </c>
      <c r="J78" s="213" t="s">
        <v>708</v>
      </c>
      <c r="K78" s="213" t="s">
        <v>707</v>
      </c>
      <c r="L78" s="213" t="s">
        <v>702</v>
      </c>
      <c r="M78" s="213" t="s">
        <v>116</v>
      </c>
      <c r="N78" s="213" t="s">
        <v>703</v>
      </c>
      <c r="O78" s="193">
        <f>W78+AC78+AI78+AO78+AU78+BA78+BG78+BM78+BS78+BY78+CE78+CK78+CQ78+CW78+DC78</f>
        <v>144</v>
      </c>
      <c r="P78" s="193">
        <f>X78+AD78+AJ78+AP78+AV78+BB78+BH78+BN78+BT78+BZ78+CF78+CL78+CR78+CX78+DD78</f>
        <v>144</v>
      </c>
      <c r="Q78" s="193">
        <f>Y78+AE78+AK78+AQ78+AW78+BC78+BI78+BO78+BU78+CA78+CG78+CM78+CS78+CY78+DE78</f>
        <v>2415.98</v>
      </c>
      <c r="R78" s="193">
        <f>Z78+AF78+AL78+AR78+AX78+BJ78+BP78+BV78+CB78+CH78+CN78+CT78+CZ78+DF78</f>
        <v>21.9</v>
      </c>
      <c r="S78" s="193">
        <f>AA78+AG78+AM78+AS78+AY78+BE78+BK78+BQ78+BW78+CC78+CI78+CO78+CU78+DA78+DG78</f>
        <v>21.9</v>
      </c>
      <c r="T78" s="193">
        <f>AB78+AH78+AN78+AT78+AZ78+BF78+BL78+BR78+BX78+CD78+CJ78+CP78+CV78+DB78+DH78</f>
        <v>21.9</v>
      </c>
      <c r="U78" s="87"/>
      <c r="V78" s="87"/>
      <c r="W78" s="194"/>
      <c r="X78" s="193"/>
      <c r="Y78" s="197"/>
      <c r="Z78" s="182"/>
      <c r="AA78" s="182"/>
      <c r="AB78" s="182"/>
      <c r="AC78" s="187">
        <v>144</v>
      </c>
      <c r="AD78" s="182">
        <v>144</v>
      </c>
      <c r="AE78" s="291">
        <f>237.7+2178.28</f>
        <v>2415.98</v>
      </c>
      <c r="AF78" s="291">
        <v>21.9</v>
      </c>
      <c r="AG78" s="291">
        <v>21.9</v>
      </c>
      <c r="AH78" s="291">
        <v>21.9</v>
      </c>
      <c r="AI78" s="182"/>
      <c r="AJ78" s="182"/>
      <c r="AK78" s="182"/>
      <c r="AL78" s="182"/>
      <c r="AM78" s="182"/>
      <c r="AN78" s="182"/>
      <c r="AO78" s="182"/>
      <c r="AP78" s="182"/>
      <c r="AQ78" s="182"/>
      <c r="AR78" s="182"/>
      <c r="AS78" s="182"/>
      <c r="AT78" s="182"/>
      <c r="AU78" s="182"/>
      <c r="AV78" s="182"/>
      <c r="AW78" s="182"/>
      <c r="AX78" s="182"/>
      <c r="AY78" s="182"/>
      <c r="AZ78" s="182"/>
      <c r="BA78" s="187"/>
      <c r="BB78" s="187"/>
      <c r="BC78" s="187"/>
      <c r="BD78" s="187"/>
      <c r="BE78" s="187"/>
      <c r="BF78" s="187"/>
      <c r="BG78" s="182"/>
      <c r="BH78" s="182"/>
      <c r="BI78" s="182"/>
      <c r="BJ78" s="182"/>
      <c r="BK78" s="182"/>
      <c r="BL78" s="182"/>
      <c r="BM78" s="182"/>
      <c r="BN78" s="182"/>
      <c r="BO78" s="182"/>
      <c r="BP78" s="182"/>
      <c r="BQ78" s="182"/>
      <c r="BR78" s="182"/>
      <c r="BS78" s="182"/>
      <c r="BT78" s="182"/>
      <c r="BU78" s="182">
        <f>161.49-161.49</f>
        <v>0</v>
      </c>
      <c r="BV78" s="182"/>
      <c r="BW78" s="182"/>
      <c r="BX78" s="182"/>
      <c r="BY78" s="182"/>
      <c r="BZ78" s="182"/>
      <c r="CA78" s="182"/>
      <c r="CB78" s="182"/>
      <c r="CC78" s="182"/>
      <c r="CD78" s="182"/>
      <c r="CE78" s="182"/>
      <c r="CF78" s="182"/>
      <c r="CG78" s="182"/>
      <c r="CH78" s="182"/>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2"/>
      <c r="DF78" s="182"/>
      <c r="DG78" s="182"/>
      <c r="DH78" s="182"/>
    </row>
    <row r="79" spans="1:112" ht="110.25" customHeight="1">
      <c r="A79" s="201"/>
      <c r="B79" s="201"/>
      <c r="C79" s="201"/>
      <c r="D79" s="326"/>
      <c r="E79" s="8"/>
      <c r="F79" s="200"/>
      <c r="G79" s="200"/>
      <c r="H79" s="200"/>
      <c r="I79" s="213"/>
      <c r="J79" s="213"/>
      <c r="K79" s="213"/>
      <c r="L79" s="213"/>
      <c r="M79" s="213"/>
      <c r="N79" s="213"/>
      <c r="O79" s="196"/>
      <c r="P79" s="196"/>
      <c r="Q79" s="196"/>
      <c r="R79" s="196"/>
      <c r="S79" s="196"/>
      <c r="T79" s="196"/>
      <c r="U79" s="87"/>
      <c r="V79" s="87"/>
      <c r="W79" s="195"/>
      <c r="X79" s="196"/>
      <c r="Y79" s="198"/>
      <c r="Z79" s="183"/>
      <c r="AA79" s="183"/>
      <c r="AB79" s="183"/>
      <c r="AC79" s="188"/>
      <c r="AD79" s="183"/>
      <c r="AE79" s="293"/>
      <c r="AF79" s="293"/>
      <c r="AG79" s="293"/>
      <c r="AH79" s="293"/>
      <c r="AI79" s="183"/>
      <c r="AJ79" s="183"/>
      <c r="AK79" s="183"/>
      <c r="AL79" s="183"/>
      <c r="AM79" s="183"/>
      <c r="AN79" s="183"/>
      <c r="AO79" s="183"/>
      <c r="AP79" s="183"/>
      <c r="AQ79" s="183"/>
      <c r="AR79" s="183"/>
      <c r="AS79" s="183"/>
      <c r="AT79" s="183"/>
      <c r="AU79" s="183"/>
      <c r="AV79" s="183"/>
      <c r="AW79" s="183"/>
      <c r="AX79" s="183"/>
      <c r="AY79" s="183"/>
      <c r="AZ79" s="183"/>
      <c r="BA79" s="188"/>
      <c r="BB79" s="188"/>
      <c r="BC79" s="188"/>
      <c r="BD79" s="188"/>
      <c r="BE79" s="188"/>
      <c r="BF79" s="188"/>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row>
    <row r="80" spans="1:112" ht="15.75" customHeight="1" hidden="1">
      <c r="A80" s="201"/>
      <c r="B80" s="201"/>
      <c r="C80" s="201"/>
      <c r="D80" s="326"/>
      <c r="E80" s="8"/>
      <c r="F80" s="9"/>
      <c r="G80" s="9"/>
      <c r="H80" s="9"/>
      <c r="I80" s="9"/>
      <c r="J80" s="9"/>
      <c r="K80" s="9"/>
      <c r="L80" s="9"/>
      <c r="M80" s="9"/>
      <c r="N80" s="9"/>
      <c r="O80" s="196"/>
      <c r="P80" s="196"/>
      <c r="Q80" s="196"/>
      <c r="R80" s="196"/>
      <c r="S80" s="196"/>
      <c r="T80" s="196"/>
      <c r="U80" s="87"/>
      <c r="V80" s="87"/>
      <c r="W80" s="195"/>
      <c r="X80" s="196"/>
      <c r="Y80" s="199"/>
      <c r="Z80" s="184"/>
      <c r="AA80" s="184"/>
      <c r="AB80" s="184"/>
      <c r="AC80" s="189"/>
      <c r="AD80" s="184"/>
      <c r="AE80" s="295"/>
      <c r="AF80" s="295"/>
      <c r="AG80" s="295"/>
      <c r="AH80" s="295"/>
      <c r="AI80" s="184"/>
      <c r="AJ80" s="184"/>
      <c r="AK80" s="184"/>
      <c r="AL80" s="184"/>
      <c r="AM80" s="184"/>
      <c r="AN80" s="184"/>
      <c r="AO80" s="184"/>
      <c r="AP80" s="184"/>
      <c r="AQ80" s="184"/>
      <c r="AR80" s="184"/>
      <c r="AS80" s="184"/>
      <c r="AT80" s="184"/>
      <c r="AU80" s="184"/>
      <c r="AV80" s="184"/>
      <c r="AW80" s="184"/>
      <c r="AX80" s="184"/>
      <c r="AY80" s="184"/>
      <c r="AZ80" s="184"/>
      <c r="BA80" s="189"/>
      <c r="BB80" s="189"/>
      <c r="BC80" s="189"/>
      <c r="BD80" s="189"/>
      <c r="BE80" s="189"/>
      <c r="BF80" s="189"/>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row>
    <row r="81" spans="1:112" ht="15" customHeight="1" hidden="1">
      <c r="A81" s="200" t="s">
        <v>146</v>
      </c>
      <c r="B81" s="200" t="s">
        <v>147</v>
      </c>
      <c r="C81" s="200" t="s">
        <v>148</v>
      </c>
      <c r="D81" s="200"/>
      <c r="E81" s="8"/>
      <c r="F81" s="9"/>
      <c r="G81" s="9"/>
      <c r="H81" s="9"/>
      <c r="I81" s="9"/>
      <c r="J81" s="9"/>
      <c r="K81" s="9"/>
      <c r="L81" s="9"/>
      <c r="M81" s="9"/>
      <c r="N81" s="9"/>
      <c r="O81" s="193">
        <f>W81+AC81+AI81+AO81+AU81+BA81+BG81+BM81+BS81+BY81+CE81+CK81+CQ81+CW81+DC81</f>
        <v>0</v>
      </c>
      <c r="P81" s="193">
        <f>X81+AD81+AJ81+AP81+AV81+BB81+BH81+BN81+BT81+BZ81+CF81+CL81+CR81+CX81+DD81</f>
        <v>0</v>
      </c>
      <c r="Q81" s="193">
        <f>Y81+AE81+AK81+AQ81+AW81+BC81+BI81+BO81+BU81+CA81+CG81+CM81+CS81+CY81+DE81</f>
        <v>0</v>
      </c>
      <c r="R81" s="193">
        <f>Z81+AF81+AL81+AR81+AX81+BJ81+BP81+BV81+CB81+CH81+CN81+CT81+CZ81+DF81</f>
        <v>0</v>
      </c>
      <c r="S81" s="193">
        <f>AA81+AG81+AM81+AS81+AY81+BE81+BK81+BQ81+BW81+CC81+CI81+CO81+CU81+DA81+DG81</f>
        <v>0</v>
      </c>
      <c r="T81" s="193">
        <f>AB81+AH81+AN81+AT81+AZ81+BF81+BL81+BR81+BX81+CD81+CJ81+CP81+CV81+DB81+DH81</f>
        <v>0</v>
      </c>
      <c r="U81" s="87"/>
      <c r="V81" s="87"/>
      <c r="W81" s="194"/>
      <c r="X81" s="193"/>
      <c r="Y81" s="197"/>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7"/>
      <c r="BB81" s="187"/>
      <c r="BC81" s="187"/>
      <c r="BD81" s="187"/>
      <c r="BE81" s="187"/>
      <c r="BF81" s="187"/>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row>
    <row r="82" spans="1:112" ht="15.75" customHeight="1" hidden="1">
      <c r="A82" s="201"/>
      <c r="B82" s="201"/>
      <c r="C82" s="201"/>
      <c r="D82" s="201"/>
      <c r="E82" s="8"/>
      <c r="F82" s="9"/>
      <c r="G82" s="9"/>
      <c r="H82" s="9"/>
      <c r="I82" s="9"/>
      <c r="J82" s="9"/>
      <c r="K82" s="9"/>
      <c r="L82" s="9"/>
      <c r="M82" s="9"/>
      <c r="N82" s="9"/>
      <c r="O82" s="196"/>
      <c r="P82" s="196"/>
      <c r="Q82" s="196"/>
      <c r="R82" s="196"/>
      <c r="S82" s="196"/>
      <c r="T82" s="196"/>
      <c r="U82" s="87"/>
      <c r="V82" s="87"/>
      <c r="W82" s="195"/>
      <c r="X82" s="196"/>
      <c r="Y82" s="198"/>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8"/>
      <c r="BB82" s="188"/>
      <c r="BC82" s="188"/>
      <c r="BD82" s="188"/>
      <c r="BE82" s="188"/>
      <c r="BF82" s="188"/>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3"/>
      <c r="DF82" s="183"/>
      <c r="DG82" s="183"/>
      <c r="DH82" s="183"/>
    </row>
    <row r="83" spans="1:112" ht="12" customHeight="1" hidden="1">
      <c r="A83" s="201"/>
      <c r="B83" s="201"/>
      <c r="C83" s="201"/>
      <c r="D83" s="201"/>
      <c r="E83" s="8"/>
      <c r="F83" s="9"/>
      <c r="G83" s="9"/>
      <c r="H83" s="9"/>
      <c r="I83" s="9"/>
      <c r="J83" s="9"/>
      <c r="K83" s="9"/>
      <c r="L83" s="9"/>
      <c r="M83" s="9"/>
      <c r="N83" s="9"/>
      <c r="O83" s="196"/>
      <c r="P83" s="196"/>
      <c r="Q83" s="196"/>
      <c r="R83" s="196"/>
      <c r="S83" s="196"/>
      <c r="T83" s="196"/>
      <c r="U83" s="87"/>
      <c r="V83" s="87"/>
      <c r="W83" s="195"/>
      <c r="X83" s="196"/>
      <c r="Y83" s="199"/>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9"/>
      <c r="BB83" s="189"/>
      <c r="BC83" s="189"/>
      <c r="BD83" s="189"/>
      <c r="BE83" s="189"/>
      <c r="BF83" s="189"/>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row>
    <row r="84" spans="1:112" ht="125.25" customHeight="1">
      <c r="A84" s="9"/>
      <c r="B84" s="9"/>
      <c r="C84" s="9"/>
      <c r="D84" s="9"/>
      <c r="E84" s="8"/>
      <c r="F84" s="9"/>
      <c r="G84" s="9"/>
      <c r="H84" s="9"/>
      <c r="I84" s="168" t="s">
        <v>816</v>
      </c>
      <c r="J84" s="168" t="s">
        <v>164</v>
      </c>
      <c r="K84" s="168" t="s">
        <v>817</v>
      </c>
      <c r="L84" s="9"/>
      <c r="M84" s="9"/>
      <c r="N84" s="9"/>
      <c r="O84" s="50"/>
      <c r="P84" s="50"/>
      <c r="Q84" s="50"/>
      <c r="R84" s="50"/>
      <c r="S84" s="50"/>
      <c r="T84" s="50"/>
      <c r="U84" s="87"/>
      <c r="V84" s="87"/>
      <c r="W84" s="130"/>
      <c r="X84" s="50"/>
      <c r="Y84" s="171"/>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70"/>
      <c r="BB84" s="170"/>
      <c r="BC84" s="170"/>
      <c r="BD84" s="170"/>
      <c r="BE84" s="170"/>
      <c r="BF84" s="170"/>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row>
    <row r="85" spans="1:112" ht="135.75" customHeight="1">
      <c r="A85" s="200" t="s">
        <v>149</v>
      </c>
      <c r="B85" s="200" t="s">
        <v>150</v>
      </c>
      <c r="C85" s="200" t="s">
        <v>151</v>
      </c>
      <c r="D85" s="399" t="s">
        <v>651</v>
      </c>
      <c r="E85" s="8"/>
      <c r="F85" s="200" t="s">
        <v>71</v>
      </c>
      <c r="G85" s="200" t="s">
        <v>152</v>
      </c>
      <c r="H85" s="200" t="s">
        <v>73</v>
      </c>
      <c r="I85" s="117" t="s">
        <v>153</v>
      </c>
      <c r="J85" s="117" t="s">
        <v>708</v>
      </c>
      <c r="K85" s="117" t="s">
        <v>154</v>
      </c>
      <c r="L85" s="117" t="s">
        <v>719</v>
      </c>
      <c r="M85" s="117" t="s">
        <v>164</v>
      </c>
      <c r="N85" s="117" t="s">
        <v>604</v>
      </c>
      <c r="O85" s="353">
        <f>W85+AC85+AI85+AO85+AU85+BA85+BG85+BM85+BS85+BY85+CE85+CK85+CQ85+CW85+DC85</f>
        <v>697033.33</v>
      </c>
      <c r="P85" s="353">
        <f>X85+AD85+AJ85+AP85+AV85+BB85+BH85+BN85+BT85+BZ85+CF85+CL85+CR85+CX85+DD85</f>
        <v>680521.8899999999</v>
      </c>
      <c r="Q85" s="193">
        <f>Y85+AE85+AK85+AQ85+AW85+BC85+BI85+BO85+BU85+CA85+CG85+CM85+CS85+CY85+DE85</f>
        <v>709730.6699999999</v>
      </c>
      <c r="R85" s="193">
        <f>Z85+AL85+AR85+AX85+BJ85+BP85+BV85+CB85+CH85+CN85+CT85+CZ85+DF85+BD85+AF85</f>
        <v>636259.15</v>
      </c>
      <c r="S85" s="193">
        <f>AA85+AG85+AM85+AS85+AY85+BE85+BK85+BQ85+BW85+CC85+CI85+CO85+CU85+DA85+DG85</f>
        <v>575559.44</v>
      </c>
      <c r="T85" s="193">
        <f>AB85+AH85+AN85+AT85+AZ85+BF85+BL85+BR85+BX85+CD85+CJ85+CP85+CV85+DB85+DH85</f>
        <v>545140.4</v>
      </c>
      <c r="U85" s="87"/>
      <c r="V85" s="87"/>
      <c r="W85" s="194"/>
      <c r="X85" s="193"/>
      <c r="Y85" s="300"/>
      <c r="Z85" s="298"/>
      <c r="AA85" s="298"/>
      <c r="AB85" s="298"/>
      <c r="AC85" s="298">
        <v>54957.6</v>
      </c>
      <c r="AD85" s="298">
        <v>54957.6</v>
      </c>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301"/>
      <c r="BB85" s="301"/>
      <c r="BC85" s="301"/>
      <c r="BD85" s="301"/>
      <c r="BE85" s="301"/>
      <c r="BF85" s="301"/>
      <c r="BG85" s="298"/>
      <c r="BH85" s="298"/>
      <c r="BI85" s="298"/>
      <c r="BJ85" s="298"/>
      <c r="BK85" s="298"/>
      <c r="BL85" s="298"/>
      <c r="BM85" s="298"/>
      <c r="BN85" s="298"/>
      <c r="BO85" s="298"/>
      <c r="BP85" s="298"/>
      <c r="BQ85" s="298"/>
      <c r="BR85" s="298"/>
      <c r="BS85" s="298"/>
      <c r="BT85" s="298"/>
      <c r="BU85" s="298"/>
      <c r="BV85" s="298"/>
      <c r="BW85" s="298"/>
      <c r="BX85" s="298"/>
      <c r="BY85" s="298"/>
      <c r="BZ85" s="298"/>
      <c r="CA85" s="298"/>
      <c r="CB85" s="298"/>
      <c r="CC85" s="298"/>
      <c r="CD85" s="298"/>
      <c r="CE85" s="298">
        <f>566528.5+23312.8+0.11</f>
        <v>589841.41</v>
      </c>
      <c r="CF85" s="298">
        <f>552873.1+20457.1-0.23</f>
        <v>573329.97</v>
      </c>
      <c r="CG85" s="298">
        <f>585216.2-0.01+71585.96-23026.5</f>
        <v>633775.6499999999</v>
      </c>
      <c r="CH85" s="298">
        <f>558454+0.01</f>
        <v>558454.01</v>
      </c>
      <c r="CI85" s="298">
        <v>525639.1</v>
      </c>
      <c r="CJ85" s="298">
        <f>495209+0.76+0.2</f>
        <v>495209.96</v>
      </c>
      <c r="CK85" s="298">
        <v>52234.32</v>
      </c>
      <c r="CL85" s="298">
        <v>52234.32</v>
      </c>
      <c r="CM85" s="298">
        <v>75955.02</v>
      </c>
      <c r="CN85" s="298">
        <v>77805.14</v>
      </c>
      <c r="CO85" s="298">
        <v>49920.34</v>
      </c>
      <c r="CP85" s="298">
        <v>49930.44</v>
      </c>
      <c r="CQ85" s="298">
        <f>24315.57-24315.57</f>
        <v>0</v>
      </c>
      <c r="CR85" s="298">
        <f>27183.47-27183.47</f>
        <v>0</v>
      </c>
      <c r="CS85" s="298">
        <f>24315.57-24315.57</f>
        <v>0</v>
      </c>
      <c r="CT85" s="298">
        <f>22495.38-22495.38</f>
        <v>0</v>
      </c>
      <c r="CU85" s="298">
        <f>21495.38-21495.38</f>
        <v>0</v>
      </c>
      <c r="CV85" s="298">
        <f>21495.38-21495.38</f>
        <v>0</v>
      </c>
      <c r="CW85" s="298"/>
      <c r="CX85" s="298"/>
      <c r="CY85" s="298"/>
      <c r="CZ85" s="298"/>
      <c r="DA85" s="298"/>
      <c r="DB85" s="298"/>
      <c r="DC85" s="298"/>
      <c r="DD85" s="298"/>
      <c r="DE85" s="298"/>
      <c r="DF85" s="298"/>
      <c r="DG85" s="298"/>
      <c r="DH85" s="298"/>
    </row>
    <row r="86" spans="1:112" ht="134.25" customHeight="1">
      <c r="A86" s="200"/>
      <c r="B86" s="200"/>
      <c r="C86" s="200"/>
      <c r="D86" s="399"/>
      <c r="E86" s="8"/>
      <c r="F86" s="200"/>
      <c r="G86" s="200"/>
      <c r="H86" s="200"/>
      <c r="I86" s="117"/>
      <c r="J86" s="117"/>
      <c r="K86" s="117"/>
      <c r="L86" s="149" t="s">
        <v>780</v>
      </c>
      <c r="M86" s="149" t="s">
        <v>116</v>
      </c>
      <c r="N86" s="149" t="s">
        <v>781</v>
      </c>
      <c r="O86" s="353"/>
      <c r="P86" s="353"/>
      <c r="Q86" s="193"/>
      <c r="R86" s="193"/>
      <c r="S86" s="193"/>
      <c r="T86" s="193"/>
      <c r="U86" s="87"/>
      <c r="V86" s="87"/>
      <c r="W86" s="194"/>
      <c r="X86" s="193"/>
      <c r="Y86" s="287"/>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88"/>
      <c r="BB86" s="288"/>
      <c r="BC86" s="288"/>
      <c r="BD86" s="288"/>
      <c r="BE86" s="288"/>
      <c r="BF86" s="288"/>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c r="CM86" s="214"/>
      <c r="CN86" s="214"/>
      <c r="CO86" s="214"/>
      <c r="CP86" s="214"/>
      <c r="CQ86" s="214"/>
      <c r="CR86" s="214"/>
      <c r="CS86" s="214"/>
      <c r="CT86" s="214"/>
      <c r="CU86" s="214"/>
      <c r="CV86" s="214"/>
      <c r="CW86" s="214"/>
      <c r="CX86" s="214"/>
      <c r="CY86" s="214"/>
      <c r="CZ86" s="214"/>
      <c r="DA86" s="214"/>
      <c r="DB86" s="214"/>
      <c r="DC86" s="214"/>
      <c r="DD86" s="214"/>
      <c r="DE86" s="214"/>
      <c r="DF86" s="214"/>
      <c r="DG86" s="214"/>
      <c r="DH86" s="214"/>
    </row>
    <row r="87" spans="1:112" ht="174.75" customHeight="1">
      <c r="A87" s="200"/>
      <c r="B87" s="200"/>
      <c r="C87" s="200"/>
      <c r="D87" s="399"/>
      <c r="E87" s="8"/>
      <c r="F87" s="200"/>
      <c r="G87" s="200"/>
      <c r="H87" s="200"/>
      <c r="I87" s="117" t="s">
        <v>155</v>
      </c>
      <c r="J87" s="15" t="s">
        <v>156</v>
      </c>
      <c r="K87" s="15" t="s">
        <v>157</v>
      </c>
      <c r="L87" s="15" t="s">
        <v>720</v>
      </c>
      <c r="M87" s="117" t="s">
        <v>164</v>
      </c>
      <c r="N87" s="15" t="s">
        <v>605</v>
      </c>
      <c r="O87" s="353"/>
      <c r="P87" s="353"/>
      <c r="Q87" s="193"/>
      <c r="R87" s="193"/>
      <c r="S87" s="193"/>
      <c r="T87" s="193"/>
      <c r="U87" s="87"/>
      <c r="V87" s="87"/>
      <c r="W87" s="194"/>
      <c r="X87" s="193"/>
      <c r="Y87" s="287"/>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88"/>
      <c r="BB87" s="288"/>
      <c r="BC87" s="288"/>
      <c r="BD87" s="288"/>
      <c r="BE87" s="288"/>
      <c r="BF87" s="288"/>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c r="CP87" s="214"/>
      <c r="CQ87" s="214"/>
      <c r="CR87" s="214"/>
      <c r="CS87" s="214"/>
      <c r="CT87" s="214"/>
      <c r="CU87" s="214"/>
      <c r="CV87" s="214"/>
      <c r="CW87" s="214"/>
      <c r="CX87" s="214"/>
      <c r="CY87" s="214"/>
      <c r="CZ87" s="214"/>
      <c r="DA87" s="214"/>
      <c r="DB87" s="214"/>
      <c r="DC87" s="214"/>
      <c r="DD87" s="214"/>
      <c r="DE87" s="214"/>
      <c r="DF87" s="214"/>
      <c r="DG87" s="214"/>
      <c r="DH87" s="214"/>
    </row>
    <row r="88" spans="1:112" ht="146.25" customHeight="1">
      <c r="A88" s="200"/>
      <c r="B88" s="200"/>
      <c r="C88" s="200"/>
      <c r="D88" s="399"/>
      <c r="E88" s="8"/>
      <c r="F88" s="200"/>
      <c r="G88" s="200"/>
      <c r="H88" s="200"/>
      <c r="I88" s="135" t="s">
        <v>158</v>
      </c>
      <c r="J88" s="15" t="s">
        <v>159</v>
      </c>
      <c r="K88" s="15" t="s">
        <v>160</v>
      </c>
      <c r="L88" s="15" t="s">
        <v>818</v>
      </c>
      <c r="M88" s="15" t="s">
        <v>164</v>
      </c>
      <c r="N88" s="15" t="s">
        <v>606</v>
      </c>
      <c r="O88" s="353"/>
      <c r="P88" s="353"/>
      <c r="Q88" s="193"/>
      <c r="R88" s="193"/>
      <c r="S88" s="193"/>
      <c r="T88" s="193"/>
      <c r="U88" s="87"/>
      <c r="V88" s="87"/>
      <c r="W88" s="194"/>
      <c r="X88" s="193"/>
      <c r="Y88" s="287"/>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88"/>
      <c r="BB88" s="288"/>
      <c r="BC88" s="288"/>
      <c r="BD88" s="288"/>
      <c r="BE88" s="288"/>
      <c r="BF88" s="288"/>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c r="CL88" s="214"/>
      <c r="CM88" s="214"/>
      <c r="CN88" s="214"/>
      <c r="CO88" s="214"/>
      <c r="CP88" s="214"/>
      <c r="CQ88" s="214"/>
      <c r="CR88" s="214"/>
      <c r="CS88" s="214"/>
      <c r="CT88" s="214"/>
      <c r="CU88" s="214"/>
      <c r="CV88" s="214"/>
      <c r="CW88" s="214"/>
      <c r="CX88" s="214"/>
      <c r="CY88" s="214"/>
      <c r="CZ88" s="214"/>
      <c r="DA88" s="214"/>
      <c r="DB88" s="214"/>
      <c r="DC88" s="214"/>
      <c r="DD88" s="214"/>
      <c r="DE88" s="214"/>
      <c r="DF88" s="214"/>
      <c r="DG88" s="214"/>
      <c r="DH88" s="214"/>
    </row>
    <row r="89" spans="1:112" ht="161.25" customHeight="1">
      <c r="A89" s="200"/>
      <c r="B89" s="200"/>
      <c r="C89" s="200"/>
      <c r="D89" s="399"/>
      <c r="E89" s="8"/>
      <c r="F89" s="200"/>
      <c r="G89" s="200"/>
      <c r="H89" s="200"/>
      <c r="I89" s="135" t="s">
        <v>161</v>
      </c>
      <c r="J89" s="15" t="s">
        <v>162</v>
      </c>
      <c r="K89" s="15" t="s">
        <v>163</v>
      </c>
      <c r="L89" s="15" t="s">
        <v>165</v>
      </c>
      <c r="M89" s="15" t="s">
        <v>164</v>
      </c>
      <c r="N89" s="15" t="s">
        <v>582</v>
      </c>
      <c r="O89" s="353"/>
      <c r="P89" s="353"/>
      <c r="Q89" s="193"/>
      <c r="R89" s="193"/>
      <c r="S89" s="193"/>
      <c r="T89" s="193"/>
      <c r="U89" s="87"/>
      <c r="V89" s="87"/>
      <c r="W89" s="194"/>
      <c r="X89" s="193"/>
      <c r="Y89" s="327"/>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299"/>
      <c r="BA89" s="328"/>
      <c r="BB89" s="328"/>
      <c r="BC89" s="328"/>
      <c r="BD89" s="328"/>
      <c r="BE89" s="328"/>
      <c r="BF89" s="328"/>
      <c r="BG89" s="299"/>
      <c r="BH89" s="299"/>
      <c r="BI89" s="299"/>
      <c r="BJ89" s="299"/>
      <c r="BK89" s="299"/>
      <c r="BL89" s="299"/>
      <c r="BM89" s="299"/>
      <c r="BN89" s="299"/>
      <c r="BO89" s="299"/>
      <c r="BP89" s="299"/>
      <c r="BQ89" s="299"/>
      <c r="BR89" s="299"/>
      <c r="BS89" s="299"/>
      <c r="BT89" s="299"/>
      <c r="BU89" s="299"/>
      <c r="BV89" s="299"/>
      <c r="BW89" s="299"/>
      <c r="BX89" s="299"/>
      <c r="BY89" s="299"/>
      <c r="BZ89" s="299"/>
      <c r="CA89" s="299"/>
      <c r="CB89" s="299"/>
      <c r="CC89" s="299"/>
      <c r="CD89" s="299"/>
      <c r="CE89" s="299"/>
      <c r="CF89" s="299"/>
      <c r="CG89" s="299"/>
      <c r="CH89" s="299"/>
      <c r="CI89" s="299"/>
      <c r="CJ89" s="299"/>
      <c r="CK89" s="299"/>
      <c r="CL89" s="299"/>
      <c r="CM89" s="299"/>
      <c r="CN89" s="299"/>
      <c r="CO89" s="299"/>
      <c r="CP89" s="299"/>
      <c r="CQ89" s="299"/>
      <c r="CR89" s="299"/>
      <c r="CS89" s="299"/>
      <c r="CT89" s="299"/>
      <c r="CU89" s="299"/>
      <c r="CV89" s="299"/>
      <c r="CW89" s="299"/>
      <c r="CX89" s="299"/>
      <c r="CY89" s="299"/>
      <c r="CZ89" s="299"/>
      <c r="DA89" s="299"/>
      <c r="DB89" s="299"/>
      <c r="DC89" s="299"/>
      <c r="DD89" s="299"/>
      <c r="DE89" s="299"/>
      <c r="DF89" s="299"/>
      <c r="DG89" s="299"/>
      <c r="DH89" s="299"/>
    </row>
    <row r="90" spans="1:112" ht="117" customHeight="1">
      <c r="A90" s="200"/>
      <c r="B90" s="200"/>
      <c r="C90" s="200"/>
      <c r="D90" s="399"/>
      <c r="E90" s="8"/>
      <c r="F90" s="200"/>
      <c r="G90" s="200"/>
      <c r="H90" s="200"/>
      <c r="I90" s="17" t="s">
        <v>166</v>
      </c>
      <c r="J90" s="17" t="s">
        <v>75</v>
      </c>
      <c r="K90" s="17" t="s">
        <v>167</v>
      </c>
      <c r="L90" s="11" t="s">
        <v>700</v>
      </c>
      <c r="M90" s="15" t="s">
        <v>116</v>
      </c>
      <c r="N90" s="15" t="s">
        <v>701</v>
      </c>
      <c r="O90" s="353"/>
      <c r="P90" s="353"/>
      <c r="Q90" s="193"/>
      <c r="R90" s="193"/>
      <c r="S90" s="193"/>
      <c r="T90" s="193"/>
      <c r="U90" s="87"/>
      <c r="V90" s="87"/>
      <c r="W90" s="130"/>
      <c r="X90" s="50"/>
      <c r="Y90" s="98"/>
      <c r="Z90" s="49"/>
      <c r="AA90" s="49"/>
      <c r="AB90" s="49"/>
      <c r="AC90" s="82"/>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92"/>
      <c r="BB90" s="92"/>
      <c r="BC90" s="92"/>
      <c r="BD90" s="92"/>
      <c r="BE90" s="92"/>
      <c r="BF90" s="92"/>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82"/>
      <c r="CF90" s="49"/>
      <c r="CG90" s="49"/>
      <c r="CH90" s="49"/>
      <c r="CI90" s="49"/>
      <c r="CJ90" s="49"/>
      <c r="CK90" s="76"/>
      <c r="CL90" s="49"/>
      <c r="CM90" s="49"/>
      <c r="CN90" s="49"/>
      <c r="CO90" s="49"/>
      <c r="CP90" s="49"/>
      <c r="CQ90" s="76"/>
      <c r="CR90" s="49"/>
      <c r="CS90" s="49"/>
      <c r="CT90" s="49"/>
      <c r="CU90" s="49"/>
      <c r="CV90" s="49"/>
      <c r="CW90" s="49"/>
      <c r="CX90" s="49"/>
      <c r="CY90" s="49"/>
      <c r="CZ90" s="49"/>
      <c r="DA90" s="49"/>
      <c r="DB90" s="49"/>
      <c r="DC90" s="49"/>
      <c r="DD90" s="49"/>
      <c r="DE90" s="49"/>
      <c r="DF90" s="49"/>
      <c r="DG90" s="49"/>
      <c r="DH90" s="49"/>
    </row>
    <row r="91" spans="1:112" ht="101.25" customHeight="1">
      <c r="A91" s="200"/>
      <c r="B91" s="200"/>
      <c r="C91" s="200"/>
      <c r="D91" s="399"/>
      <c r="E91" s="8"/>
      <c r="F91" s="200"/>
      <c r="G91" s="200"/>
      <c r="H91" s="200"/>
      <c r="I91" s="135" t="s">
        <v>726</v>
      </c>
      <c r="J91" s="15"/>
      <c r="K91" s="16"/>
      <c r="L91" s="15" t="s">
        <v>607</v>
      </c>
      <c r="M91" s="15" t="s">
        <v>164</v>
      </c>
      <c r="N91" s="16" t="s">
        <v>608</v>
      </c>
      <c r="O91" s="353"/>
      <c r="P91" s="353"/>
      <c r="Q91" s="193"/>
      <c r="R91" s="193"/>
      <c r="S91" s="193"/>
      <c r="T91" s="193"/>
      <c r="U91" s="87"/>
      <c r="V91" s="87"/>
      <c r="W91" s="130"/>
      <c r="X91" s="50"/>
      <c r="Y91" s="98"/>
      <c r="Z91" s="49"/>
      <c r="AA91" s="49"/>
      <c r="AB91" s="49"/>
      <c r="AC91" s="82"/>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92"/>
      <c r="BB91" s="92"/>
      <c r="BC91" s="92"/>
      <c r="BD91" s="92"/>
      <c r="BE91" s="92"/>
      <c r="BF91" s="92"/>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82"/>
      <c r="CF91" s="49"/>
      <c r="CG91" s="49"/>
      <c r="CH91" s="49"/>
      <c r="CI91" s="49"/>
      <c r="CJ91" s="49"/>
      <c r="CK91" s="76"/>
      <c r="CL91" s="49"/>
      <c r="CM91" s="49"/>
      <c r="CN91" s="49"/>
      <c r="CO91" s="49"/>
      <c r="CP91" s="49"/>
      <c r="CQ91" s="76"/>
      <c r="CR91" s="49"/>
      <c r="CS91" s="49"/>
      <c r="CT91" s="49"/>
      <c r="CU91" s="49"/>
      <c r="CV91" s="49"/>
      <c r="CW91" s="49"/>
      <c r="CX91" s="49"/>
      <c r="CY91" s="49"/>
      <c r="CZ91" s="49"/>
      <c r="DA91" s="49"/>
      <c r="DB91" s="49"/>
      <c r="DC91" s="49"/>
      <c r="DD91" s="49"/>
      <c r="DE91" s="49"/>
      <c r="DF91" s="49"/>
      <c r="DG91" s="49"/>
      <c r="DH91" s="49"/>
    </row>
    <row r="92" spans="1:112" ht="198" customHeight="1">
      <c r="A92" s="200"/>
      <c r="B92" s="200"/>
      <c r="C92" s="200"/>
      <c r="D92" s="399"/>
      <c r="E92" s="8"/>
      <c r="F92" s="200"/>
      <c r="G92" s="200"/>
      <c r="H92" s="200"/>
      <c r="I92" s="8"/>
      <c r="J92" s="8"/>
      <c r="K92" s="8"/>
      <c r="L92" s="16" t="s">
        <v>566</v>
      </c>
      <c r="M92" s="15" t="s">
        <v>164</v>
      </c>
      <c r="N92" s="16" t="s">
        <v>609</v>
      </c>
      <c r="O92" s="353"/>
      <c r="P92" s="353"/>
      <c r="Q92" s="193"/>
      <c r="R92" s="193"/>
      <c r="S92" s="193"/>
      <c r="T92" s="193"/>
      <c r="U92" s="87"/>
      <c r="V92" s="87"/>
      <c r="W92" s="130"/>
      <c r="X92" s="50"/>
      <c r="Y92" s="98"/>
      <c r="Z92" s="49"/>
      <c r="AA92" s="49"/>
      <c r="AB92" s="49"/>
      <c r="AC92" s="82"/>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92"/>
      <c r="BB92" s="92"/>
      <c r="BC92" s="92"/>
      <c r="BD92" s="92"/>
      <c r="BE92" s="92"/>
      <c r="BF92" s="92"/>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82"/>
      <c r="CF92" s="49"/>
      <c r="CG92" s="49"/>
      <c r="CH92" s="49"/>
      <c r="CI92" s="49"/>
      <c r="CJ92" s="49"/>
      <c r="CK92" s="76"/>
      <c r="CL92" s="49"/>
      <c r="CM92" s="49"/>
      <c r="CN92" s="49"/>
      <c r="CO92" s="49"/>
      <c r="CP92" s="49"/>
      <c r="CQ92" s="76"/>
      <c r="CR92" s="49"/>
      <c r="CS92" s="49"/>
      <c r="CT92" s="49"/>
      <c r="CU92" s="49"/>
      <c r="CV92" s="49"/>
      <c r="CW92" s="49"/>
      <c r="CX92" s="49"/>
      <c r="CY92" s="49"/>
      <c r="CZ92" s="49"/>
      <c r="DA92" s="49"/>
      <c r="DB92" s="49"/>
      <c r="DC92" s="49"/>
      <c r="DD92" s="49"/>
      <c r="DE92" s="49"/>
      <c r="DF92" s="49"/>
      <c r="DG92" s="49"/>
      <c r="DH92" s="49"/>
    </row>
    <row r="93" spans="1:112" ht="117.75" customHeight="1">
      <c r="A93" s="200"/>
      <c r="B93" s="200"/>
      <c r="C93" s="200"/>
      <c r="D93" s="399"/>
      <c r="E93" s="8"/>
      <c r="F93" s="200"/>
      <c r="G93" s="200"/>
      <c r="H93" s="200"/>
      <c r="I93" s="17"/>
      <c r="J93" s="17"/>
      <c r="K93" s="17"/>
      <c r="L93" s="16" t="s">
        <v>610</v>
      </c>
      <c r="M93" s="15" t="s">
        <v>164</v>
      </c>
      <c r="N93" s="16" t="s">
        <v>611</v>
      </c>
      <c r="O93" s="353"/>
      <c r="P93" s="353"/>
      <c r="Q93" s="193"/>
      <c r="R93" s="193"/>
      <c r="S93" s="193"/>
      <c r="T93" s="193"/>
      <c r="U93" s="87"/>
      <c r="V93" s="87"/>
      <c r="W93" s="130"/>
      <c r="X93" s="50"/>
      <c r="Y93" s="98"/>
      <c r="Z93" s="49"/>
      <c r="AA93" s="49"/>
      <c r="AB93" s="49"/>
      <c r="AC93" s="82"/>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92"/>
      <c r="BB93" s="92"/>
      <c r="BC93" s="92"/>
      <c r="BD93" s="92"/>
      <c r="BE93" s="92"/>
      <c r="BF93" s="92"/>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82"/>
      <c r="CF93" s="49"/>
      <c r="CG93" s="49"/>
      <c r="CH93" s="49"/>
      <c r="CI93" s="49"/>
      <c r="CJ93" s="49"/>
      <c r="CK93" s="76"/>
      <c r="CL93" s="49"/>
      <c r="CM93" s="49"/>
      <c r="CN93" s="49"/>
      <c r="CO93" s="49"/>
      <c r="CP93" s="49"/>
      <c r="CQ93" s="76"/>
      <c r="CR93" s="49"/>
      <c r="CS93" s="49"/>
      <c r="CT93" s="49"/>
      <c r="CU93" s="49"/>
      <c r="CV93" s="49"/>
      <c r="CW93" s="49"/>
      <c r="CX93" s="49"/>
      <c r="CY93" s="49"/>
      <c r="CZ93" s="49"/>
      <c r="DA93" s="49"/>
      <c r="DB93" s="49"/>
      <c r="DC93" s="49"/>
      <c r="DD93" s="49"/>
      <c r="DE93" s="49"/>
      <c r="DF93" s="49"/>
      <c r="DG93" s="49"/>
      <c r="DH93" s="49"/>
    </row>
    <row r="94" spans="1:112" ht="149.25" customHeight="1">
      <c r="A94" s="200"/>
      <c r="B94" s="200"/>
      <c r="C94" s="200"/>
      <c r="D94" s="399"/>
      <c r="E94" s="8"/>
      <c r="F94" s="200"/>
      <c r="G94" s="200"/>
      <c r="H94" s="200"/>
      <c r="I94" s="17"/>
      <c r="J94" s="17"/>
      <c r="K94" s="17" t="s">
        <v>659</v>
      </c>
      <c r="L94" s="16" t="s">
        <v>569</v>
      </c>
      <c r="M94" s="15" t="s">
        <v>164</v>
      </c>
      <c r="N94" s="16" t="s">
        <v>612</v>
      </c>
      <c r="O94" s="353"/>
      <c r="P94" s="353"/>
      <c r="Q94" s="193"/>
      <c r="R94" s="193"/>
      <c r="S94" s="193"/>
      <c r="T94" s="193"/>
      <c r="U94" s="87"/>
      <c r="V94" s="87"/>
      <c r="W94" s="130"/>
      <c r="X94" s="50"/>
      <c r="Y94" s="98"/>
      <c r="Z94" s="49"/>
      <c r="AA94" s="49"/>
      <c r="AB94" s="49"/>
      <c r="AC94" s="82"/>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92"/>
      <c r="BB94" s="92"/>
      <c r="BC94" s="92"/>
      <c r="BD94" s="92"/>
      <c r="BE94" s="92"/>
      <c r="BF94" s="92"/>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82"/>
      <c r="CF94" s="49"/>
      <c r="CG94" s="49"/>
      <c r="CH94" s="49"/>
      <c r="CI94" s="49"/>
      <c r="CJ94" s="49"/>
      <c r="CK94" s="76"/>
      <c r="CL94" s="49"/>
      <c r="CM94" s="49"/>
      <c r="CN94" s="49"/>
      <c r="CO94" s="49"/>
      <c r="CP94" s="49"/>
      <c r="CQ94" s="76"/>
      <c r="CR94" s="49"/>
      <c r="CS94" s="49"/>
      <c r="CT94" s="49"/>
      <c r="CU94" s="49"/>
      <c r="CV94" s="49"/>
      <c r="CW94" s="49"/>
      <c r="CX94" s="49"/>
      <c r="CY94" s="49"/>
      <c r="CZ94" s="49"/>
      <c r="DA94" s="49"/>
      <c r="DB94" s="49"/>
      <c r="DC94" s="49"/>
      <c r="DD94" s="49"/>
      <c r="DE94" s="49"/>
      <c r="DF94" s="49"/>
      <c r="DG94" s="49"/>
      <c r="DH94" s="49"/>
    </row>
    <row r="95" spans="1:112" ht="200.25" customHeight="1" hidden="1">
      <c r="A95" s="200"/>
      <c r="B95" s="200"/>
      <c r="C95" s="200"/>
      <c r="D95" s="399"/>
      <c r="E95" s="8"/>
      <c r="F95" s="200"/>
      <c r="G95" s="200"/>
      <c r="H95" s="200"/>
      <c r="I95" s="32"/>
      <c r="J95" s="32"/>
      <c r="K95" s="32"/>
      <c r="L95" s="16"/>
      <c r="M95" s="15"/>
      <c r="N95" s="16"/>
      <c r="O95" s="353"/>
      <c r="P95" s="353"/>
      <c r="Q95" s="193"/>
      <c r="R95" s="193"/>
      <c r="S95" s="193"/>
      <c r="T95" s="193"/>
      <c r="U95" s="87"/>
      <c r="V95" s="87"/>
      <c r="W95" s="130"/>
      <c r="X95" s="50"/>
      <c r="Y95" s="98"/>
      <c r="Z95" s="49"/>
      <c r="AA95" s="49"/>
      <c r="AB95" s="49"/>
      <c r="AC95" s="82"/>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92"/>
      <c r="BB95" s="92"/>
      <c r="BC95" s="92"/>
      <c r="BD95" s="92"/>
      <c r="BE95" s="92"/>
      <c r="BF95" s="92"/>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82"/>
      <c r="CF95" s="49"/>
      <c r="CG95" s="49"/>
      <c r="CH95" s="49"/>
      <c r="CI95" s="49"/>
      <c r="CJ95" s="49"/>
      <c r="CK95" s="76"/>
      <c r="CL95" s="49"/>
      <c r="CM95" s="49"/>
      <c r="CN95" s="49"/>
      <c r="CO95" s="49"/>
      <c r="CP95" s="49"/>
      <c r="CQ95" s="76"/>
      <c r="CR95" s="49"/>
      <c r="CS95" s="49"/>
      <c r="CT95" s="49"/>
      <c r="CU95" s="49"/>
      <c r="CV95" s="49"/>
      <c r="CW95" s="49"/>
      <c r="CX95" s="49"/>
      <c r="CY95" s="49"/>
      <c r="CZ95" s="49"/>
      <c r="DA95" s="49"/>
      <c r="DB95" s="49"/>
      <c r="DC95" s="49"/>
      <c r="DD95" s="49"/>
      <c r="DE95" s="49"/>
      <c r="DF95" s="49"/>
      <c r="DG95" s="49"/>
      <c r="DH95" s="49"/>
    </row>
    <row r="96" spans="1:112" ht="132.75" customHeight="1" hidden="1">
      <c r="A96" s="200"/>
      <c r="B96" s="200"/>
      <c r="C96" s="200"/>
      <c r="D96" s="399"/>
      <c r="E96" s="8"/>
      <c r="F96" s="200"/>
      <c r="G96" s="200"/>
      <c r="H96" s="200"/>
      <c r="I96" s="32"/>
      <c r="J96" s="32"/>
      <c r="K96" s="32"/>
      <c r="L96" s="136" t="s">
        <v>168</v>
      </c>
      <c r="M96" s="17" t="s">
        <v>75</v>
      </c>
      <c r="N96" s="20">
        <v>42718</v>
      </c>
      <c r="O96" s="353"/>
      <c r="P96" s="353"/>
      <c r="Q96" s="193"/>
      <c r="R96" s="193"/>
      <c r="S96" s="193"/>
      <c r="T96" s="193"/>
      <c r="U96" s="87"/>
      <c r="V96" s="87"/>
      <c r="W96" s="130"/>
      <c r="X96" s="50"/>
      <c r="Y96" s="98"/>
      <c r="Z96" s="49"/>
      <c r="AA96" s="49"/>
      <c r="AB96" s="49"/>
      <c r="AC96" s="82"/>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92"/>
      <c r="BB96" s="92"/>
      <c r="BC96" s="92"/>
      <c r="BD96" s="92"/>
      <c r="BE96" s="92"/>
      <c r="BF96" s="92"/>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82"/>
      <c r="CF96" s="49"/>
      <c r="CG96" s="49"/>
      <c r="CH96" s="49"/>
      <c r="CI96" s="49"/>
      <c r="CJ96" s="49"/>
      <c r="CK96" s="76"/>
      <c r="CL96" s="49"/>
      <c r="CM96" s="49"/>
      <c r="CN96" s="49"/>
      <c r="CO96" s="49"/>
      <c r="CP96" s="49"/>
      <c r="CQ96" s="76"/>
      <c r="CR96" s="49"/>
      <c r="CS96" s="49"/>
      <c r="CT96" s="49"/>
      <c r="CU96" s="49"/>
      <c r="CV96" s="49"/>
      <c r="CW96" s="49"/>
      <c r="CX96" s="49"/>
      <c r="CY96" s="49"/>
      <c r="CZ96" s="49"/>
      <c r="DA96" s="49"/>
      <c r="DB96" s="49"/>
      <c r="DC96" s="49"/>
      <c r="DD96" s="49"/>
      <c r="DE96" s="49"/>
      <c r="DF96" s="49"/>
      <c r="DG96" s="49"/>
      <c r="DH96" s="49"/>
    </row>
    <row r="97" spans="1:112" ht="117" customHeight="1" hidden="1">
      <c r="A97" s="200"/>
      <c r="B97" s="200"/>
      <c r="C97" s="200"/>
      <c r="D97" s="399"/>
      <c r="E97" s="8"/>
      <c r="F97" s="200"/>
      <c r="G97" s="200"/>
      <c r="H97" s="200"/>
      <c r="I97" s="32"/>
      <c r="J97" s="32"/>
      <c r="K97" s="32"/>
      <c r="L97" s="8"/>
      <c r="M97" s="8"/>
      <c r="N97" s="8"/>
      <c r="O97" s="353"/>
      <c r="P97" s="353"/>
      <c r="Q97" s="193"/>
      <c r="R97" s="193"/>
      <c r="S97" s="193"/>
      <c r="T97" s="193"/>
      <c r="U97" s="87"/>
      <c r="V97" s="87"/>
      <c r="W97" s="130"/>
      <c r="X97" s="50"/>
      <c r="Y97" s="98"/>
      <c r="Z97" s="49"/>
      <c r="AA97" s="49"/>
      <c r="AB97" s="49"/>
      <c r="AC97" s="82"/>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92"/>
      <c r="BB97" s="92"/>
      <c r="BC97" s="92"/>
      <c r="BD97" s="92"/>
      <c r="BE97" s="92"/>
      <c r="BF97" s="92"/>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82"/>
      <c r="CF97" s="49"/>
      <c r="CG97" s="49"/>
      <c r="CH97" s="49"/>
      <c r="CI97" s="49"/>
      <c r="CJ97" s="49"/>
      <c r="CK97" s="76"/>
      <c r="CL97" s="49"/>
      <c r="CM97" s="49"/>
      <c r="CN97" s="49"/>
      <c r="CO97" s="49"/>
      <c r="CP97" s="49"/>
      <c r="CQ97" s="76"/>
      <c r="CR97" s="49"/>
      <c r="CS97" s="49"/>
      <c r="CT97" s="49"/>
      <c r="CU97" s="49"/>
      <c r="CV97" s="49"/>
      <c r="CW97" s="49"/>
      <c r="CX97" s="49"/>
      <c r="CY97" s="49"/>
      <c r="CZ97" s="49"/>
      <c r="DA97" s="49"/>
      <c r="DB97" s="49"/>
      <c r="DC97" s="49"/>
      <c r="DD97" s="49"/>
      <c r="DE97" s="49"/>
      <c r="DF97" s="49"/>
      <c r="DG97" s="49"/>
      <c r="DH97" s="49"/>
    </row>
    <row r="98" spans="1:112" ht="174.75" customHeight="1" hidden="1">
      <c r="A98" s="200"/>
      <c r="B98" s="200"/>
      <c r="C98" s="200"/>
      <c r="D98" s="399"/>
      <c r="E98" s="8"/>
      <c r="F98" s="200"/>
      <c r="G98" s="200"/>
      <c r="H98" s="200"/>
      <c r="I98" s="32"/>
      <c r="J98" s="32"/>
      <c r="K98" s="32"/>
      <c r="L98" s="8"/>
      <c r="M98" s="8"/>
      <c r="N98" s="8"/>
      <c r="O98" s="353"/>
      <c r="P98" s="353"/>
      <c r="Q98" s="193"/>
      <c r="R98" s="193"/>
      <c r="S98" s="193"/>
      <c r="T98" s="193"/>
      <c r="U98" s="87"/>
      <c r="V98" s="87"/>
      <c r="W98" s="130"/>
      <c r="X98" s="50"/>
      <c r="Y98" s="98"/>
      <c r="Z98" s="49"/>
      <c r="AA98" s="49"/>
      <c r="AB98" s="49"/>
      <c r="AC98" s="82"/>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92"/>
      <c r="BB98" s="92"/>
      <c r="BC98" s="92"/>
      <c r="BD98" s="92"/>
      <c r="BE98" s="92"/>
      <c r="BF98" s="92"/>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82"/>
      <c r="CF98" s="49"/>
      <c r="CG98" s="49"/>
      <c r="CH98" s="49"/>
      <c r="CI98" s="49"/>
      <c r="CJ98" s="49"/>
      <c r="CK98" s="76"/>
      <c r="CL98" s="49"/>
      <c r="CM98" s="49"/>
      <c r="CN98" s="49"/>
      <c r="CO98" s="49"/>
      <c r="CP98" s="49"/>
      <c r="CQ98" s="76"/>
      <c r="CR98" s="49"/>
      <c r="CS98" s="49"/>
      <c r="CT98" s="49"/>
      <c r="CU98" s="49"/>
      <c r="CV98" s="49"/>
      <c r="CW98" s="49"/>
      <c r="CX98" s="49"/>
      <c r="CY98" s="49"/>
      <c r="CZ98" s="49"/>
      <c r="DA98" s="49"/>
      <c r="DB98" s="49"/>
      <c r="DC98" s="49"/>
      <c r="DD98" s="49"/>
      <c r="DE98" s="49"/>
      <c r="DF98" s="49"/>
      <c r="DG98" s="49"/>
      <c r="DH98" s="49"/>
    </row>
    <row r="99" spans="1:112" ht="148.5" customHeight="1" hidden="1">
      <c r="A99" s="200"/>
      <c r="B99" s="200"/>
      <c r="C99" s="200"/>
      <c r="D99" s="399"/>
      <c r="E99" s="8"/>
      <c r="F99" s="200"/>
      <c r="G99" s="200"/>
      <c r="H99" s="200"/>
      <c r="I99" s="32"/>
      <c r="J99" s="32"/>
      <c r="K99" s="32"/>
      <c r="L99" s="8"/>
      <c r="M99" s="8"/>
      <c r="N99" s="8"/>
      <c r="O99" s="353"/>
      <c r="P99" s="353"/>
      <c r="Q99" s="193"/>
      <c r="R99" s="193"/>
      <c r="S99" s="193"/>
      <c r="T99" s="193"/>
      <c r="U99" s="87"/>
      <c r="V99" s="87"/>
      <c r="W99" s="130"/>
      <c r="X99" s="50"/>
      <c r="Y99" s="98"/>
      <c r="Z99" s="49"/>
      <c r="AA99" s="49"/>
      <c r="AB99" s="49"/>
      <c r="AC99" s="82"/>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92"/>
      <c r="BB99" s="92"/>
      <c r="BC99" s="92"/>
      <c r="BD99" s="92"/>
      <c r="BE99" s="92"/>
      <c r="BF99" s="92"/>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82"/>
      <c r="CF99" s="49"/>
      <c r="CG99" s="49"/>
      <c r="CH99" s="49"/>
      <c r="CI99" s="49"/>
      <c r="CJ99" s="49"/>
      <c r="CK99" s="76"/>
      <c r="CL99" s="49"/>
      <c r="CM99" s="49"/>
      <c r="CN99" s="49"/>
      <c r="CO99" s="49"/>
      <c r="CP99" s="49"/>
      <c r="CQ99" s="76"/>
      <c r="CR99" s="49"/>
      <c r="CS99" s="49"/>
      <c r="CT99" s="49"/>
      <c r="CU99" s="49"/>
      <c r="CV99" s="49"/>
      <c r="CW99" s="49"/>
      <c r="CX99" s="49"/>
      <c r="CY99" s="49"/>
      <c r="CZ99" s="49"/>
      <c r="DA99" s="49"/>
      <c r="DB99" s="49"/>
      <c r="DC99" s="49"/>
      <c r="DD99" s="49"/>
      <c r="DE99" s="49"/>
      <c r="DF99" s="49"/>
      <c r="DG99" s="49"/>
      <c r="DH99" s="49"/>
    </row>
    <row r="100" spans="1:112" ht="174.75" customHeight="1">
      <c r="A100" s="200"/>
      <c r="B100" s="200"/>
      <c r="C100" s="200"/>
      <c r="D100" s="399"/>
      <c r="E100" s="8"/>
      <c r="F100" s="200"/>
      <c r="G100" s="200"/>
      <c r="H100" s="200"/>
      <c r="I100" s="32"/>
      <c r="J100" s="32"/>
      <c r="K100" s="32"/>
      <c r="L100" s="11" t="s">
        <v>168</v>
      </c>
      <c r="M100" s="11" t="s">
        <v>164</v>
      </c>
      <c r="N100" s="23" t="s">
        <v>613</v>
      </c>
      <c r="O100" s="353"/>
      <c r="P100" s="353"/>
      <c r="Q100" s="193"/>
      <c r="R100" s="193"/>
      <c r="S100" s="193"/>
      <c r="T100" s="193"/>
      <c r="U100" s="87"/>
      <c r="V100" s="87"/>
      <c r="W100" s="130"/>
      <c r="X100" s="50"/>
      <c r="Y100" s="98"/>
      <c r="Z100" s="49"/>
      <c r="AA100" s="49"/>
      <c r="AB100" s="49"/>
      <c r="AC100" s="82"/>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92"/>
      <c r="BB100" s="92"/>
      <c r="BC100" s="92"/>
      <c r="BD100" s="92"/>
      <c r="BE100" s="92"/>
      <c r="BF100" s="92"/>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82"/>
      <c r="CF100" s="49"/>
      <c r="CG100" s="49"/>
      <c r="CH100" s="49"/>
      <c r="CI100" s="49"/>
      <c r="CJ100" s="49"/>
      <c r="CK100" s="76"/>
      <c r="CL100" s="49"/>
      <c r="CM100" s="49"/>
      <c r="CN100" s="49"/>
      <c r="CO100" s="49"/>
      <c r="CP100" s="49"/>
      <c r="CQ100" s="76"/>
      <c r="CR100" s="49"/>
      <c r="CS100" s="49"/>
      <c r="CT100" s="49"/>
      <c r="CU100" s="49"/>
      <c r="CV100" s="49"/>
      <c r="CW100" s="49"/>
      <c r="CX100" s="49"/>
      <c r="CY100" s="49"/>
      <c r="CZ100" s="49"/>
      <c r="DA100" s="49"/>
      <c r="DB100" s="49"/>
      <c r="DC100" s="49"/>
      <c r="DD100" s="49"/>
      <c r="DE100" s="49"/>
      <c r="DF100" s="49"/>
      <c r="DG100" s="49"/>
      <c r="DH100" s="49"/>
    </row>
    <row r="101" spans="1:112" ht="307.5" customHeight="1">
      <c r="A101" s="200"/>
      <c r="B101" s="200"/>
      <c r="C101" s="200"/>
      <c r="D101" s="399"/>
      <c r="E101" s="8"/>
      <c r="F101" s="200"/>
      <c r="G101" s="200"/>
      <c r="H101" s="200"/>
      <c r="I101" s="32"/>
      <c r="J101" s="32"/>
      <c r="K101" s="32"/>
      <c r="L101" s="11" t="s">
        <v>169</v>
      </c>
      <c r="M101" s="11" t="s">
        <v>164</v>
      </c>
      <c r="N101" s="23" t="s">
        <v>613</v>
      </c>
      <c r="O101" s="353"/>
      <c r="P101" s="353"/>
      <c r="Q101" s="193"/>
      <c r="R101" s="193"/>
      <c r="S101" s="193"/>
      <c r="T101" s="193"/>
      <c r="U101" s="87"/>
      <c r="V101" s="87"/>
      <c r="W101" s="130"/>
      <c r="X101" s="50"/>
      <c r="Y101" s="98"/>
      <c r="Z101" s="49"/>
      <c r="AA101" s="49"/>
      <c r="AB101" s="49"/>
      <c r="AC101" s="82"/>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92"/>
      <c r="BB101" s="92"/>
      <c r="BC101" s="92"/>
      <c r="BD101" s="92"/>
      <c r="BE101" s="92"/>
      <c r="BF101" s="92"/>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82"/>
      <c r="CF101" s="49"/>
      <c r="CG101" s="49"/>
      <c r="CH101" s="49"/>
      <c r="CI101" s="49"/>
      <c r="CJ101" s="49"/>
      <c r="CK101" s="76"/>
      <c r="CL101" s="49"/>
      <c r="CM101" s="49"/>
      <c r="CN101" s="49"/>
      <c r="CO101" s="49"/>
      <c r="CP101" s="49"/>
      <c r="CQ101" s="76"/>
      <c r="CR101" s="49"/>
      <c r="CS101" s="49"/>
      <c r="CT101" s="49"/>
      <c r="CU101" s="49"/>
      <c r="CV101" s="49"/>
      <c r="CW101" s="49"/>
      <c r="CX101" s="49"/>
      <c r="CY101" s="49"/>
      <c r="CZ101" s="49"/>
      <c r="DA101" s="49"/>
      <c r="DB101" s="49"/>
      <c r="DC101" s="49"/>
      <c r="DD101" s="49"/>
      <c r="DE101" s="49"/>
      <c r="DF101" s="49"/>
      <c r="DG101" s="49"/>
      <c r="DH101" s="49"/>
    </row>
    <row r="102" spans="1:112" ht="212.25" customHeight="1">
      <c r="A102" s="32"/>
      <c r="B102" s="32"/>
      <c r="C102" s="32"/>
      <c r="D102" s="34"/>
      <c r="E102" s="8"/>
      <c r="F102" s="35"/>
      <c r="G102" s="32"/>
      <c r="H102" s="32"/>
      <c r="I102" s="32"/>
      <c r="J102" s="32"/>
      <c r="K102" s="32"/>
      <c r="L102" s="11" t="s">
        <v>564</v>
      </c>
      <c r="M102" s="11" t="s">
        <v>164</v>
      </c>
      <c r="N102" s="23" t="s">
        <v>614</v>
      </c>
      <c r="O102" s="62"/>
      <c r="P102" s="62"/>
      <c r="Q102" s="63"/>
      <c r="R102" s="63"/>
      <c r="S102" s="63"/>
      <c r="T102" s="63"/>
      <c r="U102" s="87"/>
      <c r="V102" s="87"/>
      <c r="W102" s="130"/>
      <c r="X102" s="50"/>
      <c r="Y102" s="98"/>
      <c r="Z102" s="49"/>
      <c r="AA102" s="49"/>
      <c r="AB102" s="49"/>
      <c r="AC102" s="82"/>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92"/>
      <c r="BB102" s="92"/>
      <c r="BC102" s="92"/>
      <c r="BD102" s="92"/>
      <c r="BE102" s="92"/>
      <c r="BF102" s="92"/>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82"/>
      <c r="CF102" s="49"/>
      <c r="CG102" s="49"/>
      <c r="CH102" s="49"/>
      <c r="CI102" s="49"/>
      <c r="CJ102" s="49"/>
      <c r="CK102" s="76"/>
      <c r="CL102" s="49"/>
      <c r="CM102" s="49"/>
      <c r="CN102" s="49"/>
      <c r="CO102" s="49"/>
      <c r="CP102" s="49"/>
      <c r="CQ102" s="76"/>
      <c r="CR102" s="49"/>
      <c r="CS102" s="49"/>
      <c r="CT102" s="49"/>
      <c r="CU102" s="49"/>
      <c r="CV102" s="49"/>
      <c r="CW102" s="49"/>
      <c r="CX102" s="49"/>
      <c r="CY102" s="49"/>
      <c r="CZ102" s="49"/>
      <c r="DA102" s="49"/>
      <c r="DB102" s="49"/>
      <c r="DC102" s="49"/>
      <c r="DD102" s="49"/>
      <c r="DE102" s="49"/>
      <c r="DF102" s="49"/>
      <c r="DG102" s="49"/>
      <c r="DH102" s="49"/>
    </row>
    <row r="103" spans="1:112" ht="136.5" customHeight="1">
      <c r="A103" s="32"/>
      <c r="B103" s="32"/>
      <c r="C103" s="32"/>
      <c r="D103" s="34"/>
      <c r="E103" s="8"/>
      <c r="F103" s="35"/>
      <c r="G103" s="32"/>
      <c r="H103" s="32"/>
      <c r="I103" s="32"/>
      <c r="J103" s="32"/>
      <c r="K103" s="32"/>
      <c r="L103" s="11" t="s">
        <v>689</v>
      </c>
      <c r="M103" s="88" t="s">
        <v>116</v>
      </c>
      <c r="N103" s="23" t="s">
        <v>688</v>
      </c>
      <c r="O103" s="62"/>
      <c r="P103" s="62"/>
      <c r="Q103" s="63"/>
      <c r="R103" s="63"/>
      <c r="S103" s="63"/>
      <c r="T103" s="63"/>
      <c r="U103" s="87"/>
      <c r="V103" s="87"/>
      <c r="W103" s="130"/>
      <c r="X103" s="50"/>
      <c r="Y103" s="98"/>
      <c r="Z103" s="54"/>
      <c r="AA103" s="54"/>
      <c r="AB103" s="54"/>
      <c r="AC103" s="82"/>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92"/>
      <c r="BB103" s="92"/>
      <c r="BC103" s="92"/>
      <c r="BD103" s="92"/>
      <c r="BE103" s="92"/>
      <c r="BF103" s="92"/>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82"/>
      <c r="CF103" s="54"/>
      <c r="CG103" s="54"/>
      <c r="CH103" s="54"/>
      <c r="CI103" s="54"/>
      <c r="CJ103" s="54"/>
      <c r="CK103" s="76"/>
      <c r="CL103" s="54"/>
      <c r="CM103" s="54"/>
      <c r="CN103" s="54"/>
      <c r="CO103" s="54"/>
      <c r="CP103" s="54"/>
      <c r="CQ103" s="76"/>
      <c r="CR103" s="54"/>
      <c r="CS103" s="54"/>
      <c r="CT103" s="54"/>
      <c r="CU103" s="54"/>
      <c r="CV103" s="54"/>
      <c r="CW103" s="54"/>
      <c r="CX103" s="54"/>
      <c r="CY103" s="54"/>
      <c r="CZ103" s="54"/>
      <c r="DA103" s="54"/>
      <c r="DB103" s="54"/>
      <c r="DC103" s="54"/>
      <c r="DD103" s="54"/>
      <c r="DE103" s="54"/>
      <c r="DF103" s="54"/>
      <c r="DG103" s="54"/>
      <c r="DH103" s="54"/>
    </row>
    <row r="104" spans="1:112" ht="121.5">
      <c r="A104" s="32"/>
      <c r="B104" s="32"/>
      <c r="C104" s="32"/>
      <c r="D104" s="34"/>
      <c r="E104" s="8"/>
      <c r="F104" s="35"/>
      <c r="G104" s="32"/>
      <c r="H104" s="32"/>
      <c r="I104" s="32"/>
      <c r="J104" s="32"/>
      <c r="K104" s="32"/>
      <c r="L104" s="11" t="s">
        <v>615</v>
      </c>
      <c r="M104" s="88" t="s">
        <v>116</v>
      </c>
      <c r="N104" s="23" t="s">
        <v>616</v>
      </c>
      <c r="O104" s="62"/>
      <c r="P104" s="62"/>
      <c r="Q104" s="63"/>
      <c r="R104" s="63"/>
      <c r="S104" s="63"/>
      <c r="T104" s="63"/>
      <c r="U104" s="87"/>
      <c r="V104" s="87"/>
      <c r="W104" s="130"/>
      <c r="X104" s="50"/>
      <c r="Y104" s="98"/>
      <c r="Z104" s="54"/>
      <c r="AA104" s="54"/>
      <c r="AB104" s="54"/>
      <c r="AC104" s="82"/>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92"/>
      <c r="BB104" s="92"/>
      <c r="BC104" s="92"/>
      <c r="BD104" s="92"/>
      <c r="BE104" s="92"/>
      <c r="BF104" s="92"/>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82"/>
      <c r="CF104" s="54"/>
      <c r="CG104" s="54"/>
      <c r="CH104" s="54"/>
      <c r="CI104" s="54"/>
      <c r="CJ104" s="54"/>
      <c r="CK104" s="76"/>
      <c r="CL104" s="54"/>
      <c r="CM104" s="54"/>
      <c r="CN104" s="54"/>
      <c r="CO104" s="54"/>
      <c r="CP104" s="54"/>
      <c r="CQ104" s="76"/>
      <c r="CR104" s="54"/>
      <c r="CS104" s="54"/>
      <c r="CT104" s="54"/>
      <c r="CU104" s="54"/>
      <c r="CV104" s="54"/>
      <c r="CW104" s="54"/>
      <c r="CX104" s="54"/>
      <c r="CY104" s="54"/>
      <c r="CZ104" s="54"/>
      <c r="DA104" s="54"/>
      <c r="DB104" s="54"/>
      <c r="DC104" s="54"/>
      <c r="DD104" s="54"/>
      <c r="DE104" s="54"/>
      <c r="DF104" s="54"/>
      <c r="DG104" s="54"/>
      <c r="DH104" s="54"/>
    </row>
    <row r="105" spans="1:112" ht="15" customHeight="1" hidden="1">
      <c r="A105" s="200" t="s">
        <v>170</v>
      </c>
      <c r="B105" s="200" t="s">
        <v>171</v>
      </c>
      <c r="C105" s="200" t="s">
        <v>172</v>
      </c>
      <c r="D105" s="200"/>
      <c r="E105" s="8"/>
      <c r="F105" s="9"/>
      <c r="G105" s="9"/>
      <c r="H105" s="9"/>
      <c r="I105" s="9"/>
      <c r="J105" s="9"/>
      <c r="K105" s="9"/>
      <c r="L105" s="403"/>
      <c r="M105" s="403"/>
      <c r="N105" s="403"/>
      <c r="O105" s="193">
        <f>W105+AC105+AI105+AO105+AU105+BA105+BG105+BM105+BS105+BY105+CE105+CK105+CQ105+CW105+DC105</f>
        <v>0</v>
      </c>
      <c r="P105" s="193">
        <f>X105+AD105+AJ105+AP105+AV105+BB105+BH105+BN105+BT105+BZ105+CF105+CL105+CR105+CX105+DD105</f>
        <v>0</v>
      </c>
      <c r="Q105" s="193">
        <f>Y105+AE105+AK105+AQ105+AW105+BC105+BI105+BO105+BU105+CA105+CG105+CM105+CS105+CY105+DE105</f>
        <v>0</v>
      </c>
      <c r="R105" s="193">
        <f>Z105+AF105+AL105+AR105+AX105+BJ105+BP105+BV105+CB105+CH105+CN105+CT105+CZ105+DF105</f>
        <v>0</v>
      </c>
      <c r="S105" s="193">
        <f>AA105+AG105+AM105+AS105+AY105+BE105+BK105+BQ105+BW105+CC105+CI105+CO105+CU105+DA105+DG105</f>
        <v>0</v>
      </c>
      <c r="T105" s="193">
        <f>AB105+AH105+AN105+AT105+AZ105+BF105+BL105+BR105+BX105+CD105+CJ105+CP105+CV105+DB105+DH105</f>
        <v>0</v>
      </c>
      <c r="U105" s="87"/>
      <c r="V105" s="87"/>
      <c r="W105" s="194"/>
      <c r="X105" s="193"/>
      <c r="Y105" s="197"/>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7"/>
      <c r="BB105" s="187"/>
      <c r="BC105" s="187"/>
      <c r="BD105" s="187"/>
      <c r="BE105" s="187"/>
      <c r="BF105" s="187"/>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2"/>
      <c r="DF105" s="182"/>
      <c r="DG105" s="182"/>
      <c r="DH105" s="182"/>
    </row>
    <row r="106" spans="1:112" ht="15.75" customHeight="1" hidden="1">
      <c r="A106" s="201"/>
      <c r="B106" s="201"/>
      <c r="C106" s="201"/>
      <c r="D106" s="201"/>
      <c r="E106" s="8"/>
      <c r="F106" s="9"/>
      <c r="G106" s="9"/>
      <c r="H106" s="9"/>
      <c r="I106" s="9"/>
      <c r="J106" s="9"/>
      <c r="K106" s="9"/>
      <c r="L106" s="403"/>
      <c r="M106" s="403"/>
      <c r="N106" s="403"/>
      <c r="O106" s="196"/>
      <c r="P106" s="196"/>
      <c r="Q106" s="196"/>
      <c r="R106" s="196"/>
      <c r="S106" s="196"/>
      <c r="T106" s="196"/>
      <c r="U106" s="87"/>
      <c r="V106" s="87"/>
      <c r="W106" s="195"/>
      <c r="X106" s="196"/>
      <c r="Y106" s="198"/>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8"/>
      <c r="BB106" s="188"/>
      <c r="BC106" s="188"/>
      <c r="BD106" s="188"/>
      <c r="BE106" s="188"/>
      <c r="BF106" s="188"/>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c r="CH106" s="18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3"/>
      <c r="DF106" s="183"/>
      <c r="DG106" s="183"/>
      <c r="DH106" s="183"/>
    </row>
    <row r="107" spans="1:112" ht="15.75" customHeight="1" hidden="1">
      <c r="A107" s="201"/>
      <c r="B107" s="201"/>
      <c r="C107" s="201"/>
      <c r="D107" s="201"/>
      <c r="E107" s="8"/>
      <c r="F107" s="9"/>
      <c r="G107" s="9"/>
      <c r="H107" s="9"/>
      <c r="I107" s="9"/>
      <c r="J107" s="9"/>
      <c r="K107" s="9"/>
      <c r="L107" s="403"/>
      <c r="M107" s="403"/>
      <c r="N107" s="403"/>
      <c r="O107" s="196"/>
      <c r="P107" s="196"/>
      <c r="Q107" s="196"/>
      <c r="R107" s="196"/>
      <c r="S107" s="196"/>
      <c r="T107" s="196"/>
      <c r="U107" s="87"/>
      <c r="V107" s="87"/>
      <c r="W107" s="195"/>
      <c r="X107" s="196"/>
      <c r="Y107" s="199"/>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9"/>
      <c r="BB107" s="189"/>
      <c r="BC107" s="189"/>
      <c r="BD107" s="189"/>
      <c r="BE107" s="189"/>
      <c r="BF107" s="189"/>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4"/>
      <c r="CW107" s="184"/>
      <c r="CX107" s="184"/>
      <c r="CY107" s="184"/>
      <c r="CZ107" s="184"/>
      <c r="DA107" s="184"/>
      <c r="DB107" s="184"/>
      <c r="DC107" s="184"/>
      <c r="DD107" s="184"/>
      <c r="DE107" s="184"/>
      <c r="DF107" s="184"/>
      <c r="DG107" s="184"/>
      <c r="DH107" s="184"/>
    </row>
    <row r="108" spans="1:112" ht="15" customHeight="1" hidden="1">
      <c r="A108" s="200" t="s">
        <v>173</v>
      </c>
      <c r="B108" s="200" t="s">
        <v>174</v>
      </c>
      <c r="C108" s="200" t="s">
        <v>175</v>
      </c>
      <c r="D108" s="200"/>
      <c r="E108" s="8"/>
      <c r="F108" s="9"/>
      <c r="G108" s="9"/>
      <c r="H108" s="9"/>
      <c r="I108" s="9"/>
      <c r="J108" s="9"/>
      <c r="K108" s="9"/>
      <c r="L108" s="403"/>
      <c r="M108" s="403"/>
      <c r="N108" s="403"/>
      <c r="O108" s="193">
        <f>W108+AC108+AI108+AO108+AU108+BA108+BG108+BM108+BS108+BY108+CE108+CK108+CQ108+CW108+DC108</f>
        <v>0</v>
      </c>
      <c r="P108" s="193">
        <f>X108+AD108+AJ108+AP108+AV108+BB108+BH108+BN108+BT108+BZ108+CF108+CL108+CR108+CX108+DD108</f>
        <v>0</v>
      </c>
      <c r="Q108" s="193">
        <f>Y108+AE108+AK108+AQ108+AW108+BC108+BI108+BO108+BU108+CA108+CG108+CM108+CS108+CY108+DE108</f>
        <v>0</v>
      </c>
      <c r="R108" s="193">
        <f>Z108+AF108+AL108+AR108+AX108+BJ108+BP108+BV108+CB108+CH108+CN108+CT108+CZ108+DF108</f>
        <v>0</v>
      </c>
      <c r="S108" s="193">
        <f>AA108+AG108+AM108+AS108+AY108+BE108+BK108+BQ108+BW108+CC108+CI108+CO108+CU108+DA108+DG108</f>
        <v>0</v>
      </c>
      <c r="T108" s="193">
        <f>AB108+AH108+AN108+AT108+AZ108+BF108+BL108+BR108+BX108+CD108+CJ108+CP108+CV108+DB108+DH108</f>
        <v>0</v>
      </c>
      <c r="U108" s="87"/>
      <c r="V108" s="87"/>
      <c r="W108" s="194"/>
      <c r="X108" s="193"/>
      <c r="Y108" s="197"/>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7"/>
      <c r="BB108" s="187"/>
      <c r="BC108" s="187"/>
      <c r="BD108" s="187"/>
      <c r="BE108" s="187"/>
      <c r="BF108" s="187"/>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row>
    <row r="109" spans="1:112" ht="15.75" customHeight="1" hidden="1">
      <c r="A109" s="201"/>
      <c r="B109" s="201"/>
      <c r="C109" s="201"/>
      <c r="D109" s="201"/>
      <c r="E109" s="8"/>
      <c r="F109" s="9"/>
      <c r="G109" s="9"/>
      <c r="H109" s="9"/>
      <c r="I109" s="9"/>
      <c r="J109" s="9"/>
      <c r="K109" s="9"/>
      <c r="L109" s="403"/>
      <c r="M109" s="403"/>
      <c r="N109" s="403"/>
      <c r="O109" s="196"/>
      <c r="P109" s="196"/>
      <c r="Q109" s="196"/>
      <c r="R109" s="196"/>
      <c r="S109" s="196"/>
      <c r="T109" s="196"/>
      <c r="U109" s="87"/>
      <c r="V109" s="87"/>
      <c r="W109" s="195"/>
      <c r="X109" s="196"/>
      <c r="Y109" s="198"/>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8"/>
      <c r="BB109" s="188"/>
      <c r="BC109" s="188"/>
      <c r="BD109" s="188"/>
      <c r="BE109" s="188"/>
      <c r="BF109" s="188"/>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c r="CH109" s="183"/>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3"/>
      <c r="DF109" s="183"/>
      <c r="DG109" s="183"/>
      <c r="DH109" s="183"/>
    </row>
    <row r="110" spans="1:112" ht="19.5" customHeight="1" hidden="1">
      <c r="A110" s="201"/>
      <c r="B110" s="201"/>
      <c r="C110" s="201"/>
      <c r="D110" s="201"/>
      <c r="E110" s="8"/>
      <c r="F110" s="9"/>
      <c r="G110" s="9"/>
      <c r="H110" s="9"/>
      <c r="I110" s="9"/>
      <c r="J110" s="9"/>
      <c r="K110" s="9"/>
      <c r="L110" s="403"/>
      <c r="M110" s="403"/>
      <c r="N110" s="403"/>
      <c r="O110" s="196"/>
      <c r="P110" s="196"/>
      <c r="Q110" s="196"/>
      <c r="R110" s="196"/>
      <c r="S110" s="196"/>
      <c r="T110" s="196"/>
      <c r="U110" s="87"/>
      <c r="V110" s="87"/>
      <c r="W110" s="195"/>
      <c r="X110" s="196"/>
      <c r="Y110" s="199"/>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9"/>
      <c r="BB110" s="189"/>
      <c r="BC110" s="189"/>
      <c r="BD110" s="189"/>
      <c r="BE110" s="189"/>
      <c r="BF110" s="189"/>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row>
    <row r="111" spans="1:112" ht="146.25" customHeight="1">
      <c r="A111" s="9"/>
      <c r="B111" s="9"/>
      <c r="C111" s="9"/>
      <c r="D111" s="9"/>
      <c r="E111" s="8"/>
      <c r="F111" s="9"/>
      <c r="G111" s="9"/>
      <c r="H111" s="9"/>
      <c r="I111" s="9"/>
      <c r="J111" s="9"/>
      <c r="K111" s="9"/>
      <c r="L111" s="11" t="s">
        <v>744</v>
      </c>
      <c r="M111" s="88" t="s">
        <v>116</v>
      </c>
      <c r="N111" s="23" t="s">
        <v>745</v>
      </c>
      <c r="O111" s="50"/>
      <c r="P111" s="50"/>
      <c r="Q111" s="50"/>
      <c r="R111" s="50"/>
      <c r="S111" s="50"/>
      <c r="T111" s="50"/>
      <c r="U111" s="87"/>
      <c r="V111" s="87"/>
      <c r="W111" s="130"/>
      <c r="X111" s="50"/>
      <c r="Y111" s="98"/>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92"/>
      <c r="BB111" s="92"/>
      <c r="BC111" s="92"/>
      <c r="BD111" s="92"/>
      <c r="BE111" s="92"/>
      <c r="BF111" s="92"/>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row>
    <row r="112" spans="1:112" ht="148.5">
      <c r="A112" s="9"/>
      <c r="B112" s="9"/>
      <c r="C112" s="9"/>
      <c r="D112" s="9"/>
      <c r="E112" s="8"/>
      <c r="F112" s="9"/>
      <c r="G112" s="9"/>
      <c r="H112" s="9"/>
      <c r="I112" s="9"/>
      <c r="J112" s="9"/>
      <c r="K112" s="9"/>
      <c r="L112" s="11" t="s">
        <v>758</v>
      </c>
      <c r="M112" s="88" t="s">
        <v>116</v>
      </c>
      <c r="N112" s="23" t="s">
        <v>759</v>
      </c>
      <c r="O112" s="50"/>
      <c r="P112" s="50"/>
      <c r="Q112" s="50"/>
      <c r="R112" s="50"/>
      <c r="S112" s="50"/>
      <c r="T112" s="50"/>
      <c r="U112" s="87"/>
      <c r="V112" s="87"/>
      <c r="W112" s="130"/>
      <c r="X112" s="50"/>
      <c r="Y112" s="112"/>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1"/>
      <c r="BB112" s="111"/>
      <c r="BC112" s="111"/>
      <c r="BD112" s="111"/>
      <c r="BE112" s="111"/>
      <c r="BF112" s="111"/>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c r="CR112" s="110"/>
      <c r="CS112" s="110"/>
      <c r="CT112" s="110"/>
      <c r="CU112" s="110"/>
      <c r="CV112" s="110"/>
      <c r="CW112" s="110"/>
      <c r="CX112" s="110"/>
      <c r="CY112" s="110"/>
      <c r="CZ112" s="110"/>
      <c r="DA112" s="110"/>
      <c r="DB112" s="110"/>
      <c r="DC112" s="110"/>
      <c r="DD112" s="110"/>
      <c r="DE112" s="110"/>
      <c r="DF112" s="110"/>
      <c r="DG112" s="110"/>
      <c r="DH112" s="110"/>
    </row>
    <row r="113" spans="1:112" ht="363" customHeight="1">
      <c r="A113" s="9"/>
      <c r="B113" s="9"/>
      <c r="C113" s="9"/>
      <c r="D113" s="9"/>
      <c r="E113" s="8"/>
      <c r="F113" s="9"/>
      <c r="G113" s="9"/>
      <c r="H113" s="9"/>
      <c r="I113" s="9"/>
      <c r="J113" s="9"/>
      <c r="K113" s="9"/>
      <c r="L113" s="17" t="s">
        <v>794</v>
      </c>
      <c r="M113" s="88" t="s">
        <v>116</v>
      </c>
      <c r="N113" s="23" t="s">
        <v>795</v>
      </c>
      <c r="O113" s="50"/>
      <c r="P113" s="50"/>
      <c r="Q113" s="50"/>
      <c r="R113" s="50"/>
      <c r="S113" s="50"/>
      <c r="T113" s="50"/>
      <c r="U113" s="87"/>
      <c r="V113" s="87"/>
      <c r="W113" s="130"/>
      <c r="X113" s="50"/>
      <c r="Y113" s="162"/>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60"/>
      <c r="BB113" s="160"/>
      <c r="BC113" s="160"/>
      <c r="BD113" s="160"/>
      <c r="BE113" s="160"/>
      <c r="BF113" s="160"/>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row>
    <row r="114" spans="1:112" ht="267" customHeight="1">
      <c r="A114" s="9"/>
      <c r="B114" s="9"/>
      <c r="C114" s="9"/>
      <c r="D114" s="9"/>
      <c r="E114" s="8"/>
      <c r="F114" s="9"/>
      <c r="G114" s="9"/>
      <c r="H114" s="9"/>
      <c r="I114" s="9"/>
      <c r="J114" s="9"/>
      <c r="K114" s="9"/>
      <c r="L114" s="11" t="s">
        <v>796</v>
      </c>
      <c r="M114" s="88" t="s">
        <v>116</v>
      </c>
      <c r="N114" s="23" t="s">
        <v>795</v>
      </c>
      <c r="O114" s="50"/>
      <c r="P114" s="50"/>
      <c r="Q114" s="50"/>
      <c r="R114" s="50"/>
      <c r="S114" s="50"/>
      <c r="T114" s="50"/>
      <c r="U114" s="87"/>
      <c r="V114" s="87"/>
      <c r="W114" s="130"/>
      <c r="X114" s="50"/>
      <c r="Y114" s="162"/>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60"/>
      <c r="BB114" s="160"/>
      <c r="BC114" s="160"/>
      <c r="BD114" s="160"/>
      <c r="BE114" s="160"/>
      <c r="BF114" s="160"/>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row>
    <row r="115" spans="1:112" ht="252.75" customHeight="1">
      <c r="A115" s="9"/>
      <c r="B115" s="9"/>
      <c r="C115" s="9"/>
      <c r="D115" s="9"/>
      <c r="E115" s="8"/>
      <c r="F115" s="9"/>
      <c r="G115" s="9"/>
      <c r="H115" s="9"/>
      <c r="I115" s="9"/>
      <c r="J115" s="9"/>
      <c r="K115" s="9"/>
      <c r="L115" s="11" t="s">
        <v>771</v>
      </c>
      <c r="M115" s="88" t="s">
        <v>116</v>
      </c>
      <c r="N115" s="23" t="s">
        <v>772</v>
      </c>
      <c r="O115" s="50"/>
      <c r="P115" s="50"/>
      <c r="Q115" s="50"/>
      <c r="R115" s="50"/>
      <c r="S115" s="50"/>
      <c r="T115" s="50"/>
      <c r="U115" s="87"/>
      <c r="V115" s="87"/>
      <c r="W115" s="130"/>
      <c r="X115" s="50"/>
      <c r="Y115" s="121"/>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9"/>
      <c r="BB115" s="119"/>
      <c r="BC115" s="119"/>
      <c r="BD115" s="119"/>
      <c r="BE115" s="119"/>
      <c r="BF115" s="119"/>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row>
    <row r="116" spans="1:112" ht="149.25" customHeight="1">
      <c r="A116" s="9"/>
      <c r="B116" s="9"/>
      <c r="C116" s="9"/>
      <c r="D116" s="9"/>
      <c r="E116" s="8"/>
      <c r="F116" s="9"/>
      <c r="G116" s="9"/>
      <c r="H116" s="9"/>
      <c r="I116" s="9"/>
      <c r="J116" s="9"/>
      <c r="K116" s="9"/>
      <c r="L116" s="45" t="s">
        <v>803</v>
      </c>
      <c r="M116" s="88" t="s">
        <v>804</v>
      </c>
      <c r="N116" s="23" t="s">
        <v>805</v>
      </c>
      <c r="O116" s="50"/>
      <c r="P116" s="50"/>
      <c r="Q116" s="50"/>
      <c r="R116" s="50"/>
      <c r="S116" s="50"/>
      <c r="T116" s="50"/>
      <c r="U116" s="87"/>
      <c r="V116" s="87"/>
      <c r="W116" s="130"/>
      <c r="X116" s="50"/>
      <c r="Y116" s="162"/>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60"/>
      <c r="BB116" s="160"/>
      <c r="BC116" s="160"/>
      <c r="BD116" s="160"/>
      <c r="BE116" s="160"/>
      <c r="BF116" s="160"/>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row>
    <row r="117" spans="1:112" ht="123" customHeight="1">
      <c r="A117" s="200" t="s">
        <v>176</v>
      </c>
      <c r="B117" s="200" t="s">
        <v>177</v>
      </c>
      <c r="C117" s="200" t="s">
        <v>178</v>
      </c>
      <c r="D117" s="326" t="s">
        <v>179</v>
      </c>
      <c r="E117" s="329"/>
      <c r="F117" s="200" t="s">
        <v>71</v>
      </c>
      <c r="G117" s="200" t="s">
        <v>180</v>
      </c>
      <c r="H117" s="200" t="s">
        <v>73</v>
      </c>
      <c r="I117" s="200" t="s">
        <v>155</v>
      </c>
      <c r="J117" s="200" t="s">
        <v>181</v>
      </c>
      <c r="K117" s="200" t="s">
        <v>157</v>
      </c>
      <c r="L117" s="45" t="s">
        <v>182</v>
      </c>
      <c r="M117" s="43" t="s">
        <v>164</v>
      </c>
      <c r="N117" s="11" t="s">
        <v>110</v>
      </c>
      <c r="O117" s="193">
        <f>W117+AC117+AI117+AO117+AU117+BA117+BG117+BM117+BS117+BY117+CE117+CK117+CQ117+CW117+DC117</f>
        <v>38144.54</v>
      </c>
      <c r="P117" s="193">
        <f>X117+AD117+AJ117+AP117+AV117+BB117+BH117+BN117+BT117+BZ117+CF117+CL117+CR117+CX117+DD117</f>
        <v>38144.54</v>
      </c>
      <c r="Q117" s="193">
        <f>Y117+AE117+AK117+AQ117+AW117+BC117+BI117+BO117+BU117+CA117+CG117+CM117+CS117+CY117+DE117</f>
        <v>61185.83</v>
      </c>
      <c r="R117" s="193">
        <f>Z117+AF117+AL117+AR117+AX117+BJ117+BP117+BV117+CB117+CH117+CN117+CT117+CZ117+DF117+BD117</f>
        <v>47547.01</v>
      </c>
      <c r="S117" s="193">
        <f>AA117+AG117+AM117+AS117+AY117+BE117+BK117+BQ117+BW117+CC117+CI117+CO117+CU117+DA117+DG117</f>
        <v>37013.71</v>
      </c>
      <c r="T117" s="193">
        <f>AB117+AH117+AN117+AT117+AZ117+BF117+BL117+BR117+BX117+CD117+CJ117+CP117+CV117+DB117+DH117</f>
        <v>37013.71</v>
      </c>
      <c r="U117" s="87"/>
      <c r="V117" s="87"/>
      <c r="W117" s="194"/>
      <c r="X117" s="193"/>
      <c r="Y117" s="197"/>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7"/>
      <c r="BB117" s="187"/>
      <c r="BC117" s="187"/>
      <c r="BD117" s="187"/>
      <c r="BE117" s="187"/>
      <c r="BF117" s="187"/>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c r="CB117" s="182"/>
      <c r="CC117" s="182"/>
      <c r="CD117" s="182"/>
      <c r="CE117" s="182"/>
      <c r="CF117" s="182"/>
      <c r="CG117" s="182"/>
      <c r="CH117" s="182"/>
      <c r="CI117" s="182"/>
      <c r="CJ117" s="182"/>
      <c r="CK117" s="187">
        <v>38144.54</v>
      </c>
      <c r="CL117" s="187">
        <v>38144.54</v>
      </c>
      <c r="CM117" s="187">
        <v>61185.83</v>
      </c>
      <c r="CN117" s="182">
        <v>47547.01</v>
      </c>
      <c r="CO117" s="182">
        <v>37013.71</v>
      </c>
      <c r="CP117" s="182">
        <v>37013.71</v>
      </c>
      <c r="CQ117" s="182"/>
      <c r="CR117" s="182"/>
      <c r="CS117" s="182"/>
      <c r="CT117" s="182"/>
      <c r="CU117" s="182"/>
      <c r="CV117" s="182"/>
      <c r="CW117" s="182"/>
      <c r="CX117" s="182"/>
      <c r="CY117" s="182"/>
      <c r="CZ117" s="182"/>
      <c r="DA117" s="182"/>
      <c r="DB117" s="182"/>
      <c r="DC117" s="182"/>
      <c r="DD117" s="182"/>
      <c r="DE117" s="182"/>
      <c r="DF117" s="182"/>
      <c r="DG117" s="182"/>
      <c r="DH117" s="182"/>
    </row>
    <row r="118" spans="1:112" ht="123.75" customHeight="1">
      <c r="A118" s="200"/>
      <c r="B118" s="200"/>
      <c r="C118" s="200"/>
      <c r="D118" s="326"/>
      <c r="E118" s="329"/>
      <c r="F118" s="200"/>
      <c r="G118" s="200"/>
      <c r="H118" s="200"/>
      <c r="I118" s="200"/>
      <c r="J118" s="200"/>
      <c r="K118" s="200"/>
      <c r="L118" s="44" t="s">
        <v>721</v>
      </c>
      <c r="M118" s="11" t="s">
        <v>164</v>
      </c>
      <c r="N118" s="11" t="s">
        <v>617</v>
      </c>
      <c r="O118" s="193"/>
      <c r="P118" s="193"/>
      <c r="Q118" s="193"/>
      <c r="R118" s="193"/>
      <c r="S118" s="193"/>
      <c r="T118" s="193"/>
      <c r="U118" s="87"/>
      <c r="V118" s="87"/>
      <c r="W118" s="194"/>
      <c r="X118" s="193"/>
      <c r="Y118" s="287"/>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88"/>
      <c r="BB118" s="288"/>
      <c r="BC118" s="288"/>
      <c r="BD118" s="288"/>
      <c r="BE118" s="288"/>
      <c r="BF118" s="288"/>
      <c r="BG118" s="214"/>
      <c r="BH118" s="214"/>
      <c r="BI118" s="214"/>
      <c r="BJ118" s="214"/>
      <c r="BK118" s="214"/>
      <c r="BL118" s="214"/>
      <c r="BM118" s="214"/>
      <c r="BN118" s="214"/>
      <c r="BO118" s="214"/>
      <c r="BP118" s="214"/>
      <c r="BQ118" s="214"/>
      <c r="BR118" s="214"/>
      <c r="BS118" s="214"/>
      <c r="BT118" s="214"/>
      <c r="BU118" s="214"/>
      <c r="BV118" s="214"/>
      <c r="BW118" s="214"/>
      <c r="BX118" s="214"/>
      <c r="BY118" s="214"/>
      <c r="BZ118" s="214"/>
      <c r="CA118" s="214"/>
      <c r="CB118" s="214"/>
      <c r="CC118" s="214"/>
      <c r="CD118" s="214"/>
      <c r="CE118" s="214"/>
      <c r="CF118" s="214"/>
      <c r="CG118" s="214"/>
      <c r="CH118" s="214"/>
      <c r="CI118" s="214"/>
      <c r="CJ118" s="214"/>
      <c r="CK118" s="288"/>
      <c r="CL118" s="288"/>
      <c r="CM118" s="288"/>
      <c r="CN118" s="214"/>
      <c r="CO118" s="214"/>
      <c r="CP118" s="214"/>
      <c r="CQ118" s="214"/>
      <c r="CR118" s="214"/>
      <c r="CS118" s="214"/>
      <c r="CT118" s="214"/>
      <c r="CU118" s="214"/>
      <c r="CV118" s="214"/>
      <c r="CW118" s="214"/>
      <c r="CX118" s="214"/>
      <c r="CY118" s="214"/>
      <c r="CZ118" s="214"/>
      <c r="DA118" s="214"/>
      <c r="DB118" s="214"/>
      <c r="DC118" s="214"/>
      <c r="DD118" s="214"/>
      <c r="DE118" s="214"/>
      <c r="DF118" s="214"/>
      <c r="DG118" s="214"/>
      <c r="DH118" s="214"/>
    </row>
    <row r="119" spans="1:112" ht="111" customHeight="1">
      <c r="A119" s="200"/>
      <c r="B119" s="200"/>
      <c r="C119" s="200"/>
      <c r="D119" s="326"/>
      <c r="E119" s="329"/>
      <c r="F119" s="200"/>
      <c r="G119" s="200"/>
      <c r="H119" s="200"/>
      <c r="I119" s="200"/>
      <c r="J119" s="200"/>
      <c r="K119" s="200"/>
      <c r="L119" s="44" t="s">
        <v>183</v>
      </c>
      <c r="M119" s="11" t="s">
        <v>164</v>
      </c>
      <c r="N119" s="11" t="s">
        <v>601</v>
      </c>
      <c r="O119" s="193"/>
      <c r="P119" s="193"/>
      <c r="Q119" s="193"/>
      <c r="R119" s="193"/>
      <c r="S119" s="193"/>
      <c r="T119" s="193"/>
      <c r="U119" s="87"/>
      <c r="V119" s="87"/>
      <c r="W119" s="194"/>
      <c r="X119" s="193"/>
      <c r="Y119" s="287"/>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88"/>
      <c r="BB119" s="288"/>
      <c r="BC119" s="288"/>
      <c r="BD119" s="288"/>
      <c r="BE119" s="288"/>
      <c r="BF119" s="288"/>
      <c r="BG119" s="214"/>
      <c r="BH119" s="214"/>
      <c r="BI119" s="214"/>
      <c r="BJ119" s="214"/>
      <c r="BK119" s="214"/>
      <c r="BL119" s="214"/>
      <c r="BM119" s="214"/>
      <c r="BN119" s="214"/>
      <c r="BO119" s="214"/>
      <c r="BP119" s="214"/>
      <c r="BQ119" s="214"/>
      <c r="BR119" s="214"/>
      <c r="BS119" s="214"/>
      <c r="BT119" s="214"/>
      <c r="BU119" s="214"/>
      <c r="BV119" s="214"/>
      <c r="BW119" s="214"/>
      <c r="BX119" s="214"/>
      <c r="BY119" s="214"/>
      <c r="BZ119" s="214"/>
      <c r="CA119" s="214"/>
      <c r="CB119" s="214"/>
      <c r="CC119" s="214"/>
      <c r="CD119" s="214"/>
      <c r="CE119" s="214"/>
      <c r="CF119" s="214"/>
      <c r="CG119" s="214"/>
      <c r="CH119" s="214"/>
      <c r="CI119" s="214"/>
      <c r="CJ119" s="214"/>
      <c r="CK119" s="288"/>
      <c r="CL119" s="288"/>
      <c r="CM119" s="288"/>
      <c r="CN119" s="214"/>
      <c r="CO119" s="214"/>
      <c r="CP119" s="214"/>
      <c r="CQ119" s="214"/>
      <c r="CR119" s="214"/>
      <c r="CS119" s="214"/>
      <c r="CT119" s="214"/>
      <c r="CU119" s="214"/>
      <c r="CV119" s="214"/>
      <c r="CW119" s="214"/>
      <c r="CX119" s="214"/>
      <c r="CY119" s="214"/>
      <c r="CZ119" s="214"/>
      <c r="DA119" s="214"/>
      <c r="DB119" s="214"/>
      <c r="DC119" s="214"/>
      <c r="DD119" s="214"/>
      <c r="DE119" s="214"/>
      <c r="DF119" s="214"/>
      <c r="DG119" s="214"/>
      <c r="DH119" s="214"/>
    </row>
    <row r="120" spans="1:112" ht="136.5" customHeight="1">
      <c r="A120" s="201"/>
      <c r="B120" s="201"/>
      <c r="C120" s="201"/>
      <c r="D120" s="329"/>
      <c r="E120" s="329"/>
      <c r="F120" s="201"/>
      <c r="G120" s="201"/>
      <c r="H120" s="200"/>
      <c r="I120" s="201"/>
      <c r="J120" s="201"/>
      <c r="K120" s="201"/>
      <c r="L120" s="15" t="s">
        <v>784</v>
      </c>
      <c r="M120" s="11" t="s">
        <v>116</v>
      </c>
      <c r="N120" s="23" t="s">
        <v>785</v>
      </c>
      <c r="O120" s="196"/>
      <c r="P120" s="196"/>
      <c r="Q120" s="196"/>
      <c r="R120" s="196"/>
      <c r="S120" s="196"/>
      <c r="T120" s="196"/>
      <c r="U120" s="87"/>
      <c r="V120" s="87"/>
      <c r="W120" s="195"/>
      <c r="X120" s="196"/>
      <c r="Y120" s="199"/>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9"/>
      <c r="BB120" s="189"/>
      <c r="BC120" s="189"/>
      <c r="BD120" s="189"/>
      <c r="BE120" s="189"/>
      <c r="BF120" s="189"/>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c r="CH120" s="184"/>
      <c r="CI120" s="184"/>
      <c r="CJ120" s="184"/>
      <c r="CK120" s="189"/>
      <c r="CL120" s="189"/>
      <c r="CM120" s="189"/>
      <c r="CN120" s="184"/>
      <c r="CO120" s="184"/>
      <c r="CP120" s="184"/>
      <c r="CQ120" s="184"/>
      <c r="CR120" s="184"/>
      <c r="CS120" s="184"/>
      <c r="CT120" s="184"/>
      <c r="CU120" s="184"/>
      <c r="CV120" s="184"/>
      <c r="CW120" s="184"/>
      <c r="CX120" s="184"/>
      <c r="CY120" s="184"/>
      <c r="CZ120" s="184"/>
      <c r="DA120" s="184"/>
      <c r="DB120" s="184"/>
      <c r="DC120" s="184"/>
      <c r="DD120" s="184"/>
      <c r="DE120" s="184"/>
      <c r="DF120" s="184"/>
      <c r="DG120" s="184"/>
      <c r="DH120" s="184"/>
    </row>
    <row r="121" spans="1:112" ht="159.75" customHeight="1" hidden="1">
      <c r="A121" s="9"/>
      <c r="B121" s="9"/>
      <c r="C121" s="9"/>
      <c r="D121" s="39"/>
      <c r="E121" s="39"/>
      <c r="F121" s="9"/>
      <c r="G121" s="9"/>
      <c r="H121" s="117"/>
      <c r="I121" s="9"/>
      <c r="J121" s="9"/>
      <c r="K121" s="9"/>
      <c r="L121" s="44"/>
      <c r="M121" s="11"/>
      <c r="N121" s="11"/>
      <c r="O121" s="50"/>
      <c r="P121" s="50"/>
      <c r="Q121" s="50"/>
      <c r="R121" s="50"/>
      <c r="S121" s="50"/>
      <c r="T121" s="50"/>
      <c r="U121" s="87"/>
      <c r="V121" s="87"/>
      <c r="W121" s="130"/>
      <c r="X121" s="50"/>
      <c r="Y121" s="98"/>
      <c r="Z121" s="49"/>
      <c r="AA121" s="49"/>
      <c r="AB121" s="49"/>
      <c r="AC121" s="82"/>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92"/>
      <c r="BB121" s="92"/>
      <c r="BC121" s="92"/>
      <c r="BD121" s="92"/>
      <c r="BE121" s="92"/>
      <c r="BF121" s="92"/>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82"/>
      <c r="CF121" s="49"/>
      <c r="CG121" s="49"/>
      <c r="CH121" s="49"/>
      <c r="CI121" s="49"/>
      <c r="CJ121" s="49"/>
      <c r="CK121" s="76"/>
      <c r="CL121" s="49"/>
      <c r="CM121" s="49"/>
      <c r="CN121" s="49"/>
      <c r="CO121" s="49"/>
      <c r="CP121" s="49"/>
      <c r="CQ121" s="76"/>
      <c r="CR121" s="49"/>
      <c r="CS121" s="49"/>
      <c r="CT121" s="49"/>
      <c r="CU121" s="49"/>
      <c r="CV121" s="49"/>
      <c r="CW121" s="49"/>
      <c r="CX121" s="49"/>
      <c r="CY121" s="49"/>
      <c r="CZ121" s="49"/>
      <c r="DA121" s="49"/>
      <c r="DB121" s="49"/>
      <c r="DC121" s="49"/>
      <c r="DD121" s="49"/>
      <c r="DE121" s="49"/>
      <c r="DF121" s="49"/>
      <c r="DG121" s="49"/>
      <c r="DH121" s="49"/>
    </row>
    <row r="122" spans="1:112" ht="135" customHeight="1">
      <c r="A122" s="200" t="s">
        <v>185</v>
      </c>
      <c r="B122" s="213" t="s">
        <v>186</v>
      </c>
      <c r="C122" s="200" t="s">
        <v>187</v>
      </c>
      <c r="D122" s="326" t="s">
        <v>179</v>
      </c>
      <c r="E122" s="329"/>
      <c r="F122" s="200" t="s">
        <v>71</v>
      </c>
      <c r="G122" s="200" t="s">
        <v>188</v>
      </c>
      <c r="H122" s="200" t="s">
        <v>73</v>
      </c>
      <c r="I122" s="200" t="s">
        <v>155</v>
      </c>
      <c r="J122" s="200" t="s">
        <v>189</v>
      </c>
      <c r="K122" s="200" t="s">
        <v>157</v>
      </c>
      <c r="L122" s="45" t="s">
        <v>618</v>
      </c>
      <c r="M122" s="11" t="s">
        <v>164</v>
      </c>
      <c r="N122" s="11" t="s">
        <v>110</v>
      </c>
      <c r="O122" s="193">
        <f>W122+AC122+AI122+AO122+AU122+BA122+BG122+BM122+BS122+BY122+CE122+CK122+CQ122+CW122+DC122</f>
        <v>153629.52</v>
      </c>
      <c r="P122" s="193">
        <f>X122+AD122+AJ122+AP122+AV122+BB122+BH122+BN122+BT122+BZ122+CF122+CL122+CR122+CX122+DD122</f>
        <v>153629.52</v>
      </c>
      <c r="Q122" s="193">
        <f>Y122+AE122+AK122+AQ122+AW122+BC122+BI122+BO122+BU122+CA122+CG122+CM122+CS122+CY122+DE122</f>
        <v>99450.82</v>
      </c>
      <c r="R122" s="193">
        <f>Z122+AF122+AL122+AR122+AX122+BJ122+BP122+BV122+CB122+CH122+CN122+CT122+CZ122+DF122</f>
        <v>105353.37</v>
      </c>
      <c r="S122" s="193">
        <f>AA122+AG122+AM122+AS122+AY122+BE122+BK122+BQ122+BW122+CC122+CI122+CO122+CU122+DA122+DG122</f>
        <v>82692.32</v>
      </c>
      <c r="T122" s="193">
        <f>AB122+AH122+AN122+AT122+AZ122+BF122+BL122+BR122+BX122+CD122+CJ122+CP122+CV122+DB122+DH122</f>
        <v>82692.32</v>
      </c>
      <c r="U122" s="87"/>
      <c r="V122" s="87"/>
      <c r="W122" s="194"/>
      <c r="X122" s="193"/>
      <c r="Y122" s="197"/>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7"/>
      <c r="BB122" s="187"/>
      <c r="BC122" s="187"/>
      <c r="BD122" s="187"/>
      <c r="BE122" s="187"/>
      <c r="BF122" s="187"/>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2"/>
      <c r="CB122" s="182"/>
      <c r="CC122" s="182"/>
      <c r="CD122" s="182"/>
      <c r="CE122" s="182"/>
      <c r="CF122" s="182"/>
      <c r="CG122" s="182"/>
      <c r="CH122" s="182"/>
      <c r="CI122" s="182"/>
      <c r="CJ122" s="182"/>
      <c r="CK122" s="182">
        <v>153629.52</v>
      </c>
      <c r="CL122" s="182">
        <v>153629.52</v>
      </c>
      <c r="CM122" s="182">
        <v>99450.82</v>
      </c>
      <c r="CN122" s="182">
        <v>105353.37</v>
      </c>
      <c r="CO122" s="182">
        <v>82692.32</v>
      </c>
      <c r="CP122" s="182">
        <v>82692.32</v>
      </c>
      <c r="CQ122" s="182"/>
      <c r="CR122" s="182"/>
      <c r="CS122" s="182"/>
      <c r="CT122" s="182"/>
      <c r="CU122" s="182"/>
      <c r="CV122" s="182"/>
      <c r="CW122" s="182"/>
      <c r="CX122" s="182"/>
      <c r="CY122" s="182"/>
      <c r="CZ122" s="182"/>
      <c r="DA122" s="182"/>
      <c r="DB122" s="182"/>
      <c r="DC122" s="182"/>
      <c r="DD122" s="182"/>
      <c r="DE122" s="182"/>
      <c r="DF122" s="182"/>
      <c r="DG122" s="182"/>
      <c r="DH122" s="182"/>
    </row>
    <row r="123" spans="1:112" ht="147" customHeight="1">
      <c r="A123" s="200"/>
      <c r="B123" s="213"/>
      <c r="C123" s="200"/>
      <c r="D123" s="326"/>
      <c r="E123" s="329"/>
      <c r="F123" s="200"/>
      <c r="G123" s="200"/>
      <c r="H123" s="200"/>
      <c r="I123" s="200"/>
      <c r="J123" s="200"/>
      <c r="K123" s="200"/>
      <c r="L123" s="44" t="s">
        <v>721</v>
      </c>
      <c r="M123" s="11" t="s">
        <v>164</v>
      </c>
      <c r="N123" s="11" t="s">
        <v>617</v>
      </c>
      <c r="O123" s="193"/>
      <c r="P123" s="193"/>
      <c r="Q123" s="193"/>
      <c r="R123" s="193"/>
      <c r="S123" s="193"/>
      <c r="T123" s="193"/>
      <c r="U123" s="87"/>
      <c r="V123" s="87"/>
      <c r="W123" s="194"/>
      <c r="X123" s="193"/>
      <c r="Y123" s="287"/>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88"/>
      <c r="BB123" s="288"/>
      <c r="BC123" s="288"/>
      <c r="BD123" s="288"/>
      <c r="BE123" s="288"/>
      <c r="BF123" s="288"/>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row>
    <row r="124" spans="1:112" ht="135.75" customHeight="1">
      <c r="A124" s="201"/>
      <c r="B124" s="213"/>
      <c r="C124" s="201"/>
      <c r="D124" s="329"/>
      <c r="E124" s="329"/>
      <c r="F124" s="201"/>
      <c r="G124" s="201"/>
      <c r="H124" s="201"/>
      <c r="I124" s="201"/>
      <c r="J124" s="201"/>
      <c r="K124" s="201"/>
      <c r="L124" s="15" t="s">
        <v>784</v>
      </c>
      <c r="M124" s="11" t="s">
        <v>116</v>
      </c>
      <c r="N124" s="23" t="s">
        <v>785</v>
      </c>
      <c r="O124" s="196"/>
      <c r="P124" s="196"/>
      <c r="Q124" s="196"/>
      <c r="R124" s="196"/>
      <c r="S124" s="196"/>
      <c r="T124" s="196"/>
      <c r="U124" s="87"/>
      <c r="V124" s="87"/>
      <c r="W124" s="195"/>
      <c r="X124" s="196"/>
      <c r="Y124" s="199"/>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9"/>
      <c r="BB124" s="189"/>
      <c r="BC124" s="189"/>
      <c r="BD124" s="189"/>
      <c r="BE124" s="189"/>
      <c r="BF124" s="189"/>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c r="CH124" s="184"/>
      <c r="CI124" s="184"/>
      <c r="CJ124" s="184"/>
      <c r="CK124" s="184"/>
      <c r="CL124" s="184"/>
      <c r="CM124" s="184"/>
      <c r="CN124" s="184"/>
      <c r="CO124" s="184"/>
      <c r="CP124" s="184"/>
      <c r="CQ124" s="184"/>
      <c r="CR124" s="184"/>
      <c r="CS124" s="184"/>
      <c r="CT124" s="184"/>
      <c r="CU124" s="184"/>
      <c r="CV124" s="184"/>
      <c r="CW124" s="184"/>
      <c r="CX124" s="184"/>
      <c r="CY124" s="184"/>
      <c r="CZ124" s="184"/>
      <c r="DA124" s="184"/>
      <c r="DB124" s="184"/>
      <c r="DC124" s="184"/>
      <c r="DD124" s="184"/>
      <c r="DE124" s="184"/>
      <c r="DF124" s="184"/>
      <c r="DG124" s="184"/>
      <c r="DH124" s="184"/>
    </row>
    <row r="125" spans="1:112" ht="150" customHeight="1">
      <c r="A125" s="9"/>
      <c r="B125" s="213"/>
      <c r="C125" s="9"/>
      <c r="D125" s="39"/>
      <c r="E125" s="39"/>
      <c r="F125" s="9"/>
      <c r="G125" s="9"/>
      <c r="H125" s="9"/>
      <c r="I125" s="9"/>
      <c r="J125" s="9"/>
      <c r="K125" s="9"/>
      <c r="L125" s="45" t="s">
        <v>583</v>
      </c>
      <c r="M125" s="45" t="s">
        <v>116</v>
      </c>
      <c r="N125" s="45" t="s">
        <v>619</v>
      </c>
      <c r="O125" s="50"/>
      <c r="P125" s="50"/>
      <c r="Q125" s="50"/>
      <c r="R125" s="50"/>
      <c r="S125" s="50"/>
      <c r="T125" s="50"/>
      <c r="U125" s="87"/>
      <c r="V125" s="87"/>
      <c r="W125" s="130"/>
      <c r="X125" s="50"/>
      <c r="Y125" s="98"/>
      <c r="Z125" s="49"/>
      <c r="AA125" s="49"/>
      <c r="AB125" s="49"/>
      <c r="AC125" s="82"/>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92"/>
      <c r="BB125" s="92"/>
      <c r="BC125" s="92"/>
      <c r="BD125" s="92"/>
      <c r="BE125" s="92"/>
      <c r="BF125" s="92"/>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82"/>
      <c r="CF125" s="49"/>
      <c r="CG125" s="49"/>
      <c r="CH125" s="49"/>
      <c r="CI125" s="49"/>
      <c r="CJ125" s="49"/>
      <c r="CK125" s="76"/>
      <c r="CL125" s="49"/>
      <c r="CM125" s="49"/>
      <c r="CN125" s="49"/>
      <c r="CO125" s="49"/>
      <c r="CP125" s="49"/>
      <c r="CQ125" s="76"/>
      <c r="CR125" s="49"/>
      <c r="CS125" s="49"/>
      <c r="CT125" s="49"/>
      <c r="CU125" s="49"/>
      <c r="CV125" s="49"/>
      <c r="CW125" s="49"/>
      <c r="CX125" s="49"/>
      <c r="CY125" s="49"/>
      <c r="CZ125" s="49"/>
      <c r="DA125" s="49"/>
      <c r="DB125" s="49"/>
      <c r="DC125" s="49"/>
      <c r="DD125" s="49"/>
      <c r="DE125" s="49"/>
      <c r="DF125" s="49"/>
      <c r="DG125" s="49"/>
      <c r="DH125" s="49"/>
    </row>
    <row r="126" spans="1:112" ht="121.5" customHeight="1">
      <c r="A126" s="9"/>
      <c r="B126" s="124"/>
      <c r="C126" s="9"/>
      <c r="D126" s="39"/>
      <c r="E126" s="39"/>
      <c r="F126" s="9"/>
      <c r="G126" s="9"/>
      <c r="H126" s="9"/>
      <c r="I126" s="9"/>
      <c r="J126" s="9"/>
      <c r="K126" s="9"/>
      <c r="L126" s="44" t="s">
        <v>667</v>
      </c>
      <c r="M126" s="11" t="s">
        <v>116</v>
      </c>
      <c r="N126" s="23">
        <v>43445</v>
      </c>
      <c r="O126" s="50"/>
      <c r="P126" s="50"/>
      <c r="Q126" s="50"/>
      <c r="R126" s="50"/>
      <c r="S126" s="50"/>
      <c r="T126" s="50"/>
      <c r="U126" s="87"/>
      <c r="V126" s="87"/>
      <c r="W126" s="130"/>
      <c r="X126" s="50"/>
      <c r="Y126" s="98"/>
      <c r="Z126" s="58"/>
      <c r="AA126" s="58"/>
      <c r="AB126" s="58"/>
      <c r="AC126" s="82"/>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92"/>
      <c r="BB126" s="92"/>
      <c r="BC126" s="92"/>
      <c r="BD126" s="92"/>
      <c r="BE126" s="92"/>
      <c r="BF126" s="92"/>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82"/>
      <c r="CF126" s="58"/>
      <c r="CG126" s="58"/>
      <c r="CH126" s="58"/>
      <c r="CI126" s="58"/>
      <c r="CJ126" s="58"/>
      <c r="CK126" s="76"/>
      <c r="CL126" s="58"/>
      <c r="CM126" s="58"/>
      <c r="CN126" s="58"/>
      <c r="CO126" s="58"/>
      <c r="CP126" s="58"/>
      <c r="CQ126" s="76"/>
      <c r="CR126" s="58"/>
      <c r="CS126" s="58"/>
      <c r="CT126" s="58"/>
      <c r="CU126" s="58"/>
      <c r="CV126" s="58"/>
      <c r="CW126" s="58"/>
      <c r="CX126" s="58"/>
      <c r="CY126" s="58"/>
      <c r="CZ126" s="58"/>
      <c r="DA126" s="58"/>
      <c r="DB126" s="58"/>
      <c r="DC126" s="58"/>
      <c r="DD126" s="58"/>
      <c r="DE126" s="58"/>
      <c r="DF126" s="58"/>
      <c r="DG126" s="58"/>
      <c r="DH126" s="58"/>
    </row>
    <row r="127" spans="1:112" ht="15" customHeight="1" hidden="1">
      <c r="A127" s="200" t="s">
        <v>668</v>
      </c>
      <c r="B127" s="200" t="s">
        <v>190</v>
      </c>
      <c r="C127" s="200" t="s">
        <v>191</v>
      </c>
      <c r="D127" s="330" t="s">
        <v>192</v>
      </c>
      <c r="E127" s="331"/>
      <c r="F127" s="18"/>
      <c r="G127" s="18"/>
      <c r="H127" s="18"/>
      <c r="I127" s="18"/>
      <c r="J127" s="18"/>
      <c r="K127" s="18"/>
      <c r="L127" s="138"/>
      <c r="M127" s="18"/>
      <c r="N127" s="32"/>
      <c r="O127" s="193">
        <f>W127+AC127+AI127+AO127+AU127+BA127+BG127+BM127+BS127+BY127+CE127+CK127+CQ127+CW127+DC127</f>
        <v>0</v>
      </c>
      <c r="P127" s="193">
        <f>X127+AD127+AJ127+AP127+AV127+BB127+BH127+BN127+BT127+BZ127+CF127+CL127+CR127+CX127+DD127</f>
        <v>0</v>
      </c>
      <c r="Q127" s="193">
        <f>Y127+AE127+AK127+AQ127+AW127+BC127+BI127+BO127+BU127+CA127+CG127+CM127+CS127+CY127+DE127</f>
        <v>0</v>
      </c>
      <c r="R127" s="193">
        <f>Z127+AF127+AL127+AR127+AX127+BJ127+BP127+BV127+CB127+CH127+CN127+CT127+CZ127+DF127</f>
        <v>0</v>
      </c>
      <c r="S127" s="193">
        <f>AA127+AG127+AM127+AS127+AY127+BE127+BK127+BQ127+BW127+CC127+CI127+CO127+CU127+DA127+DG127</f>
        <v>0</v>
      </c>
      <c r="T127" s="193">
        <f>AB127+AH127+AN127+AT127+AZ127+BF127+BL127+BR127+BX127+CD127+CJ127+CP127+CV127+DB127+DH127</f>
        <v>0</v>
      </c>
      <c r="U127" s="87"/>
      <c r="V127" s="87"/>
      <c r="W127" s="194"/>
      <c r="X127" s="193"/>
      <c r="Y127" s="197"/>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7"/>
      <c r="BB127" s="187"/>
      <c r="BC127" s="187"/>
      <c r="BD127" s="187"/>
      <c r="BE127" s="187"/>
      <c r="BF127" s="187"/>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row>
    <row r="128" spans="1:112" ht="15.75" customHeight="1" hidden="1">
      <c r="A128" s="201"/>
      <c r="B128" s="201"/>
      <c r="C128" s="201"/>
      <c r="D128" s="332"/>
      <c r="E128" s="331"/>
      <c r="F128" s="18"/>
      <c r="G128" s="18"/>
      <c r="H128" s="18"/>
      <c r="I128" s="18"/>
      <c r="J128" s="18"/>
      <c r="K128" s="18"/>
      <c r="L128" s="18"/>
      <c r="M128" s="18"/>
      <c r="N128" s="18"/>
      <c r="O128" s="196"/>
      <c r="P128" s="196"/>
      <c r="Q128" s="196"/>
      <c r="R128" s="196"/>
      <c r="S128" s="196"/>
      <c r="T128" s="196"/>
      <c r="U128" s="87"/>
      <c r="V128" s="87"/>
      <c r="W128" s="195"/>
      <c r="X128" s="196"/>
      <c r="Y128" s="198"/>
      <c r="Z128" s="183"/>
      <c r="AA128" s="183"/>
      <c r="AB128" s="183"/>
      <c r="AC128" s="183"/>
      <c r="AD128" s="183"/>
      <c r="AE128" s="183"/>
      <c r="AF128" s="183"/>
      <c r="AG128" s="183"/>
      <c r="AH128" s="183"/>
      <c r="AI128" s="183"/>
      <c r="AJ128" s="183"/>
      <c r="AK128" s="183"/>
      <c r="AL128" s="183"/>
      <c r="AM128" s="183"/>
      <c r="AN128" s="183"/>
      <c r="AO128" s="183"/>
      <c r="AP128" s="183"/>
      <c r="AQ128" s="183"/>
      <c r="AR128" s="183"/>
      <c r="AS128" s="183"/>
      <c r="AT128" s="183"/>
      <c r="AU128" s="183"/>
      <c r="AV128" s="183"/>
      <c r="AW128" s="183"/>
      <c r="AX128" s="183"/>
      <c r="AY128" s="183"/>
      <c r="AZ128" s="183"/>
      <c r="BA128" s="188"/>
      <c r="BB128" s="188"/>
      <c r="BC128" s="188"/>
      <c r="BD128" s="188"/>
      <c r="BE128" s="188"/>
      <c r="BF128" s="188"/>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c r="CE128" s="183"/>
      <c r="CF128" s="183"/>
      <c r="CG128" s="183"/>
      <c r="CH128" s="183"/>
      <c r="CI128" s="183"/>
      <c r="CJ128" s="183"/>
      <c r="CK128" s="183"/>
      <c r="CL128" s="183"/>
      <c r="CM128" s="183"/>
      <c r="CN128" s="183"/>
      <c r="CO128" s="183"/>
      <c r="CP128" s="183"/>
      <c r="CQ128" s="183"/>
      <c r="CR128" s="183"/>
      <c r="CS128" s="183"/>
      <c r="CT128" s="183"/>
      <c r="CU128" s="183"/>
      <c r="CV128" s="183"/>
      <c r="CW128" s="183"/>
      <c r="CX128" s="183"/>
      <c r="CY128" s="183"/>
      <c r="CZ128" s="183"/>
      <c r="DA128" s="183"/>
      <c r="DB128" s="183"/>
      <c r="DC128" s="183"/>
      <c r="DD128" s="183"/>
      <c r="DE128" s="183"/>
      <c r="DF128" s="183"/>
      <c r="DG128" s="183"/>
      <c r="DH128" s="183"/>
    </row>
    <row r="129" spans="1:112" ht="47.25" customHeight="1" hidden="1">
      <c r="A129" s="201"/>
      <c r="B129" s="201"/>
      <c r="C129" s="201"/>
      <c r="D129" s="331"/>
      <c r="E129" s="331"/>
      <c r="F129" s="18"/>
      <c r="G129" s="18"/>
      <c r="H129" s="18"/>
      <c r="I129" s="18"/>
      <c r="J129" s="18"/>
      <c r="K129" s="18"/>
      <c r="L129" s="18"/>
      <c r="M129" s="18"/>
      <c r="N129" s="18"/>
      <c r="O129" s="196"/>
      <c r="P129" s="196"/>
      <c r="Q129" s="196"/>
      <c r="R129" s="196"/>
      <c r="S129" s="196"/>
      <c r="T129" s="196"/>
      <c r="U129" s="87"/>
      <c r="V129" s="87"/>
      <c r="W129" s="195"/>
      <c r="X129" s="196"/>
      <c r="Y129" s="199"/>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9"/>
      <c r="BB129" s="189"/>
      <c r="BC129" s="189"/>
      <c r="BD129" s="189"/>
      <c r="BE129" s="189"/>
      <c r="BF129" s="189"/>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c r="CR129" s="184"/>
      <c r="CS129" s="184"/>
      <c r="CT129" s="184"/>
      <c r="CU129" s="184"/>
      <c r="CV129" s="184"/>
      <c r="CW129" s="184"/>
      <c r="CX129" s="184"/>
      <c r="CY129" s="184"/>
      <c r="CZ129" s="184"/>
      <c r="DA129" s="184"/>
      <c r="DB129" s="184"/>
      <c r="DC129" s="184"/>
      <c r="DD129" s="184"/>
      <c r="DE129" s="184"/>
      <c r="DF129" s="184"/>
      <c r="DG129" s="184"/>
      <c r="DH129" s="184"/>
    </row>
    <row r="130" spans="1:112" ht="189">
      <c r="A130" s="9"/>
      <c r="B130" s="9"/>
      <c r="C130" s="9"/>
      <c r="D130" s="18"/>
      <c r="E130" s="18"/>
      <c r="F130" s="18"/>
      <c r="G130" s="18"/>
      <c r="H130" s="18"/>
      <c r="I130" s="18"/>
      <c r="J130" s="18"/>
      <c r="K130" s="18"/>
      <c r="L130" s="44" t="s">
        <v>760</v>
      </c>
      <c r="M130" s="11" t="s">
        <v>116</v>
      </c>
      <c r="N130" s="117" t="s">
        <v>761</v>
      </c>
      <c r="O130" s="50"/>
      <c r="P130" s="50"/>
      <c r="Q130" s="50"/>
      <c r="R130" s="50"/>
      <c r="S130" s="50"/>
      <c r="T130" s="50"/>
      <c r="U130" s="87"/>
      <c r="V130" s="87"/>
      <c r="W130" s="130"/>
      <c r="X130" s="50"/>
      <c r="Y130" s="112"/>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1"/>
      <c r="BB130" s="111"/>
      <c r="BC130" s="111"/>
      <c r="BD130" s="111"/>
      <c r="BE130" s="111"/>
      <c r="BF130" s="111"/>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c r="CR130" s="110"/>
      <c r="CS130" s="110"/>
      <c r="CT130" s="110"/>
      <c r="CU130" s="110"/>
      <c r="CV130" s="110"/>
      <c r="CW130" s="110"/>
      <c r="CX130" s="110"/>
      <c r="CY130" s="110"/>
      <c r="CZ130" s="110"/>
      <c r="DA130" s="110"/>
      <c r="DB130" s="110"/>
      <c r="DC130" s="110"/>
      <c r="DD130" s="110"/>
      <c r="DE130" s="110"/>
      <c r="DF130" s="110"/>
      <c r="DG130" s="110"/>
      <c r="DH130" s="110"/>
    </row>
    <row r="131" spans="1:112" ht="267" customHeight="1">
      <c r="A131" s="200" t="s">
        <v>193</v>
      </c>
      <c r="B131" s="200" t="s">
        <v>194</v>
      </c>
      <c r="C131" s="200" t="s">
        <v>195</v>
      </c>
      <c r="D131" s="330" t="s">
        <v>179</v>
      </c>
      <c r="E131" s="331"/>
      <c r="F131" s="14" t="s">
        <v>71</v>
      </c>
      <c r="G131" s="14" t="s">
        <v>196</v>
      </c>
      <c r="H131" s="14" t="s">
        <v>73</v>
      </c>
      <c r="I131" s="14" t="s">
        <v>155</v>
      </c>
      <c r="J131" s="14" t="s">
        <v>197</v>
      </c>
      <c r="K131" s="14" t="s">
        <v>198</v>
      </c>
      <c r="L131" s="45" t="s">
        <v>571</v>
      </c>
      <c r="M131" s="14" t="s">
        <v>116</v>
      </c>
      <c r="N131" s="145" t="s">
        <v>620</v>
      </c>
      <c r="O131" s="193">
        <f>W131+AC131+AI131+AO131+AU131+BA131+BG131+BM131+BS131+BY131+CE131+CK131+CQ131+CW131+DC131</f>
        <v>46243.700000000004</v>
      </c>
      <c r="P131" s="193">
        <f>X131+AD131+AJ131+AP131+AV131+BB131+BH131+BN131+BT131+BZ131+CF131+CL131+CR131+CX131+DD131</f>
        <v>43517.4</v>
      </c>
      <c r="Q131" s="193">
        <f>Y131+AE131+AK131+AQ131+AW131+BC131+BI131+BO131+BU131+CA131+CG131+CM131+CS131+CY131+DE131</f>
        <v>185906.41</v>
      </c>
      <c r="R131" s="193">
        <f>Z131+AF131+AL131+AR131+AX131+BJ131+BP131+BV131+CB131+CH131+CN131+CT131+CZ131+DF131+BD131</f>
        <v>263702.93</v>
      </c>
      <c r="S131" s="193">
        <f>AA131+AG131+AM131+AS131+AY131+BE131+BK131+BQ131+BW131+CC131+CI131+CO131+CU131+DA131+DG131</f>
        <v>20002</v>
      </c>
      <c r="T131" s="193">
        <f>AB131+AH131+AN131+AT131+AZ131+BF131+BL131+BR131+BX131+CD131+CJ131+CP131+CV131+DB131+DH131</f>
        <v>0</v>
      </c>
      <c r="U131" s="87"/>
      <c r="V131" s="87"/>
      <c r="W131" s="194"/>
      <c r="X131" s="193"/>
      <c r="Y131" s="197"/>
      <c r="Z131" s="182"/>
      <c r="AA131" s="182"/>
      <c r="AB131" s="182"/>
      <c r="AC131" s="182">
        <v>11455.8</v>
      </c>
      <c r="AD131" s="182">
        <v>11455.8</v>
      </c>
      <c r="AE131" s="291">
        <f>75644.52+150</f>
        <v>75794.52</v>
      </c>
      <c r="AF131" s="190">
        <f>166957.38+150+5200</f>
        <v>172307.38</v>
      </c>
      <c r="AG131" s="190">
        <v>20002</v>
      </c>
      <c r="AH131" s="190">
        <v>0</v>
      </c>
      <c r="AI131" s="182"/>
      <c r="AJ131" s="182"/>
      <c r="AK131" s="182"/>
      <c r="AL131" s="182"/>
      <c r="AM131" s="182"/>
      <c r="AN131" s="182"/>
      <c r="AO131" s="182"/>
      <c r="AP131" s="182"/>
      <c r="AQ131" s="182"/>
      <c r="AR131" s="182"/>
      <c r="AS131" s="182"/>
      <c r="AT131" s="182"/>
      <c r="AU131" s="182">
        <v>0</v>
      </c>
      <c r="AV131" s="182">
        <v>0</v>
      </c>
      <c r="AW131" s="182">
        <v>0</v>
      </c>
      <c r="AX131" s="182">
        <v>0</v>
      </c>
      <c r="AY131" s="182">
        <v>0</v>
      </c>
      <c r="AZ131" s="182">
        <v>0</v>
      </c>
      <c r="BA131" s="333">
        <v>30437.5</v>
      </c>
      <c r="BB131" s="187">
        <v>27711.2</v>
      </c>
      <c r="BC131" s="335">
        <f>79079.89+1819.94+120</f>
        <v>81019.83</v>
      </c>
      <c r="BD131" s="187">
        <v>4500</v>
      </c>
      <c r="BE131" s="187">
        <v>0</v>
      </c>
      <c r="BF131" s="187">
        <v>0</v>
      </c>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v>4350.4</v>
      </c>
      <c r="CF131" s="182">
        <v>4350.4</v>
      </c>
      <c r="CG131" s="187">
        <v>29092.06</v>
      </c>
      <c r="CH131" s="187"/>
      <c r="CI131" s="187"/>
      <c r="CJ131" s="187"/>
      <c r="CK131" s="182"/>
      <c r="CL131" s="182"/>
      <c r="CM131" s="182"/>
      <c r="CN131" s="182">
        <v>86895.55</v>
      </c>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row>
    <row r="132" spans="1:112" ht="212.25" customHeight="1">
      <c r="A132" s="201"/>
      <c r="B132" s="201"/>
      <c r="C132" s="201"/>
      <c r="D132" s="332"/>
      <c r="E132" s="331"/>
      <c r="F132" s="14" t="s">
        <v>199</v>
      </c>
      <c r="G132" s="14" t="s">
        <v>200</v>
      </c>
      <c r="H132" s="14" t="s">
        <v>201</v>
      </c>
      <c r="I132" s="14" t="s">
        <v>752</v>
      </c>
      <c r="J132" s="14" t="s">
        <v>116</v>
      </c>
      <c r="K132" s="14" t="s">
        <v>753</v>
      </c>
      <c r="L132" s="45" t="s">
        <v>756</v>
      </c>
      <c r="M132" s="14" t="s">
        <v>116</v>
      </c>
      <c r="N132" s="117" t="s">
        <v>757</v>
      </c>
      <c r="O132" s="196"/>
      <c r="P132" s="196"/>
      <c r="Q132" s="196"/>
      <c r="R132" s="196"/>
      <c r="S132" s="196"/>
      <c r="T132" s="196"/>
      <c r="U132" s="87"/>
      <c r="V132" s="87"/>
      <c r="W132" s="195"/>
      <c r="X132" s="196"/>
      <c r="Y132" s="198"/>
      <c r="Z132" s="183"/>
      <c r="AA132" s="183"/>
      <c r="AB132" s="183"/>
      <c r="AC132" s="183"/>
      <c r="AD132" s="183"/>
      <c r="AE132" s="293"/>
      <c r="AF132" s="191"/>
      <c r="AG132" s="191"/>
      <c r="AH132" s="191"/>
      <c r="AI132" s="183"/>
      <c r="AJ132" s="183"/>
      <c r="AK132" s="183"/>
      <c r="AL132" s="183"/>
      <c r="AM132" s="183"/>
      <c r="AN132" s="183"/>
      <c r="AO132" s="183"/>
      <c r="AP132" s="183"/>
      <c r="AQ132" s="183"/>
      <c r="AR132" s="183"/>
      <c r="AS132" s="183"/>
      <c r="AT132" s="183"/>
      <c r="AU132" s="183"/>
      <c r="AV132" s="183"/>
      <c r="AW132" s="183"/>
      <c r="AX132" s="183"/>
      <c r="AY132" s="183"/>
      <c r="AZ132" s="183"/>
      <c r="BA132" s="334"/>
      <c r="BB132" s="188"/>
      <c r="BC132" s="336"/>
      <c r="BD132" s="188"/>
      <c r="BE132" s="188"/>
      <c r="BF132" s="188"/>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c r="CE132" s="183"/>
      <c r="CF132" s="183"/>
      <c r="CG132" s="188"/>
      <c r="CH132" s="188"/>
      <c r="CI132" s="188"/>
      <c r="CJ132" s="188"/>
      <c r="CK132" s="183"/>
      <c r="CL132" s="183"/>
      <c r="CM132" s="183"/>
      <c r="CN132" s="183"/>
      <c r="CO132" s="183"/>
      <c r="CP132" s="183"/>
      <c r="CQ132" s="183"/>
      <c r="CR132" s="183"/>
      <c r="CS132" s="183"/>
      <c r="CT132" s="183"/>
      <c r="CU132" s="183"/>
      <c r="CV132" s="183"/>
      <c r="CW132" s="183"/>
      <c r="CX132" s="183"/>
      <c r="CY132" s="183"/>
      <c r="CZ132" s="183"/>
      <c r="DA132" s="183"/>
      <c r="DB132" s="183"/>
      <c r="DC132" s="183"/>
      <c r="DD132" s="183"/>
      <c r="DE132" s="183"/>
      <c r="DF132" s="183"/>
      <c r="DG132" s="183"/>
      <c r="DH132" s="183"/>
    </row>
    <row r="133" spans="1:112" ht="108.75" customHeight="1">
      <c r="A133" s="9"/>
      <c r="B133" s="9"/>
      <c r="C133" s="9"/>
      <c r="D133" s="38"/>
      <c r="E133" s="18"/>
      <c r="F133" s="14"/>
      <c r="G133" s="14"/>
      <c r="H133" s="14"/>
      <c r="I133" s="15"/>
      <c r="J133" s="14"/>
      <c r="K133" s="14"/>
      <c r="L133" s="45" t="s">
        <v>801</v>
      </c>
      <c r="M133" s="14" t="s">
        <v>116</v>
      </c>
      <c r="N133" s="152" t="s">
        <v>802</v>
      </c>
      <c r="O133" s="50"/>
      <c r="P133" s="50"/>
      <c r="Q133" s="50"/>
      <c r="R133" s="50"/>
      <c r="S133" s="50"/>
      <c r="T133" s="50"/>
      <c r="U133" s="87"/>
      <c r="V133" s="87"/>
      <c r="W133" s="130"/>
      <c r="X133" s="50"/>
      <c r="Y133" s="161"/>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65"/>
      <c r="BB133" s="159"/>
      <c r="BC133" s="165"/>
      <c r="BD133" s="160"/>
      <c r="BE133" s="160"/>
      <c r="BF133" s="160"/>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row>
    <row r="134" spans="1:112" ht="202.5">
      <c r="A134" s="200" t="s">
        <v>202</v>
      </c>
      <c r="B134" s="200" t="s">
        <v>203</v>
      </c>
      <c r="C134" s="200" t="s">
        <v>204</v>
      </c>
      <c r="D134" s="326" t="s">
        <v>584</v>
      </c>
      <c r="E134" s="329"/>
      <c r="F134" s="200" t="s">
        <v>71</v>
      </c>
      <c r="G134" s="200" t="s">
        <v>205</v>
      </c>
      <c r="H134" s="200" t="s">
        <v>73</v>
      </c>
      <c r="I134" s="200" t="s">
        <v>727</v>
      </c>
      <c r="J134" s="200" t="s">
        <v>206</v>
      </c>
      <c r="K134" s="200" t="s">
        <v>207</v>
      </c>
      <c r="L134" s="19" t="s">
        <v>208</v>
      </c>
      <c r="M134" s="15" t="s">
        <v>164</v>
      </c>
      <c r="N134" s="15" t="s">
        <v>622</v>
      </c>
      <c r="O134" s="193">
        <f aca="true" t="shared" si="9" ref="O134:T134">W134+AC134+AI134+AO134+AU134+BA134+BG134+BM134+BS134+BY134+CE134+CK134+CQ134+CW134+DC134</f>
        <v>70359.17</v>
      </c>
      <c r="P134" s="193">
        <f t="shared" si="9"/>
        <v>67359.17</v>
      </c>
      <c r="Q134" s="193">
        <f t="shared" si="9"/>
        <v>83053.59</v>
      </c>
      <c r="R134" s="193">
        <f t="shared" si="9"/>
        <v>98140.54000000001</v>
      </c>
      <c r="S134" s="193">
        <f t="shared" si="9"/>
        <v>64319.36</v>
      </c>
      <c r="T134" s="193">
        <f t="shared" si="9"/>
        <v>64319.36</v>
      </c>
      <c r="U134" s="87"/>
      <c r="V134" s="87"/>
      <c r="W134" s="194"/>
      <c r="X134" s="193"/>
      <c r="Y134" s="197"/>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7"/>
      <c r="BB134" s="187"/>
      <c r="BC134" s="187"/>
      <c r="BD134" s="187"/>
      <c r="BE134" s="187"/>
      <c r="BF134" s="187"/>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c r="CB134" s="182"/>
      <c r="CC134" s="182"/>
      <c r="CD134" s="182"/>
      <c r="CE134" s="182">
        <v>3413.5</v>
      </c>
      <c r="CF134" s="182">
        <v>3413.5</v>
      </c>
      <c r="CG134" s="182">
        <v>4575.7</v>
      </c>
      <c r="CH134" s="182">
        <v>3937.1</v>
      </c>
      <c r="CI134" s="182">
        <v>3937.1</v>
      </c>
      <c r="CJ134" s="182">
        <v>3937.1</v>
      </c>
      <c r="CK134" s="182"/>
      <c r="CL134" s="182"/>
      <c r="CM134" s="182"/>
      <c r="CN134" s="182"/>
      <c r="CO134" s="182"/>
      <c r="CP134" s="182"/>
      <c r="CQ134" s="182">
        <v>66945.67</v>
      </c>
      <c r="CR134" s="182">
        <v>63945.67</v>
      </c>
      <c r="CS134" s="182">
        <v>78477.89</v>
      </c>
      <c r="CT134" s="182">
        <v>94203.44</v>
      </c>
      <c r="CU134" s="182">
        <v>60382.26</v>
      </c>
      <c r="CV134" s="182">
        <v>60382.26</v>
      </c>
      <c r="CW134" s="182"/>
      <c r="CX134" s="182"/>
      <c r="CY134" s="182"/>
      <c r="CZ134" s="182"/>
      <c r="DA134" s="182"/>
      <c r="DB134" s="182"/>
      <c r="DC134" s="182"/>
      <c r="DD134" s="182"/>
      <c r="DE134" s="182"/>
      <c r="DF134" s="182"/>
      <c r="DG134" s="182"/>
      <c r="DH134" s="182"/>
    </row>
    <row r="135" spans="1:112" ht="200.25" customHeight="1" hidden="1">
      <c r="A135" s="201"/>
      <c r="B135" s="201"/>
      <c r="C135" s="201"/>
      <c r="D135" s="337"/>
      <c r="E135" s="329"/>
      <c r="F135" s="201"/>
      <c r="G135" s="201"/>
      <c r="H135" s="201"/>
      <c r="I135" s="294"/>
      <c r="J135" s="294"/>
      <c r="K135" s="294"/>
      <c r="L135" s="8"/>
      <c r="M135" s="8"/>
      <c r="N135" s="8"/>
      <c r="O135" s="196"/>
      <c r="P135" s="196"/>
      <c r="Q135" s="196"/>
      <c r="R135" s="196"/>
      <c r="S135" s="196"/>
      <c r="T135" s="196"/>
      <c r="U135" s="87"/>
      <c r="V135" s="87"/>
      <c r="W135" s="195"/>
      <c r="X135" s="196"/>
      <c r="Y135" s="198"/>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8"/>
      <c r="BB135" s="188"/>
      <c r="BC135" s="188"/>
      <c r="BD135" s="188"/>
      <c r="BE135" s="188"/>
      <c r="BF135" s="188"/>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c r="CE135" s="183"/>
      <c r="CF135" s="183"/>
      <c r="CG135" s="183"/>
      <c r="CH135" s="183"/>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3"/>
      <c r="DF135" s="183"/>
      <c r="DG135" s="183"/>
      <c r="DH135" s="183"/>
    </row>
    <row r="136" spans="1:112" ht="225" customHeight="1" hidden="1">
      <c r="A136" s="201"/>
      <c r="B136" s="201"/>
      <c r="C136" s="201"/>
      <c r="D136" s="337"/>
      <c r="E136" s="329"/>
      <c r="F136" s="201"/>
      <c r="G136" s="201"/>
      <c r="H136" s="201"/>
      <c r="I136" s="294"/>
      <c r="J136" s="294"/>
      <c r="K136" s="294"/>
      <c r="L136" s="8"/>
      <c r="M136" s="8"/>
      <c r="N136" s="8"/>
      <c r="O136" s="196"/>
      <c r="P136" s="196"/>
      <c r="Q136" s="196"/>
      <c r="R136" s="196"/>
      <c r="S136" s="196"/>
      <c r="T136" s="196"/>
      <c r="U136" s="87"/>
      <c r="V136" s="87"/>
      <c r="W136" s="195"/>
      <c r="X136" s="196"/>
      <c r="Y136" s="198"/>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8"/>
      <c r="BB136" s="188"/>
      <c r="BC136" s="188"/>
      <c r="BD136" s="188"/>
      <c r="BE136" s="188"/>
      <c r="BF136" s="188"/>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c r="CE136" s="183"/>
      <c r="CF136" s="183"/>
      <c r="CG136" s="183"/>
      <c r="CH136" s="183"/>
      <c r="CI136" s="183"/>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3"/>
      <c r="DF136" s="183"/>
      <c r="DG136" s="183"/>
      <c r="DH136" s="183"/>
    </row>
    <row r="137" spans="1:112" ht="157.5" customHeight="1">
      <c r="A137" s="201"/>
      <c r="B137" s="201"/>
      <c r="C137" s="201"/>
      <c r="D137" s="329"/>
      <c r="E137" s="329"/>
      <c r="F137" s="201"/>
      <c r="G137" s="201"/>
      <c r="H137" s="201"/>
      <c r="I137" s="294"/>
      <c r="J137" s="294"/>
      <c r="K137" s="294"/>
      <c r="L137" s="15" t="s">
        <v>585</v>
      </c>
      <c r="M137" s="15" t="s">
        <v>164</v>
      </c>
      <c r="N137" s="15" t="s">
        <v>623</v>
      </c>
      <c r="O137" s="196"/>
      <c r="P137" s="196"/>
      <c r="Q137" s="196"/>
      <c r="R137" s="196"/>
      <c r="S137" s="196"/>
      <c r="T137" s="196"/>
      <c r="U137" s="87"/>
      <c r="V137" s="87"/>
      <c r="W137" s="195"/>
      <c r="X137" s="196"/>
      <c r="Y137" s="199"/>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9"/>
      <c r="BB137" s="189"/>
      <c r="BC137" s="189"/>
      <c r="BD137" s="189"/>
      <c r="BE137" s="189"/>
      <c r="BF137" s="189"/>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row>
    <row r="138" spans="1:112" ht="186.75" customHeight="1">
      <c r="A138" s="9"/>
      <c r="B138" s="9"/>
      <c r="C138" s="9"/>
      <c r="D138" s="123"/>
      <c r="E138" s="123"/>
      <c r="F138" s="9"/>
      <c r="G138" s="9"/>
      <c r="H138" s="9"/>
      <c r="I138" s="15"/>
      <c r="J138" s="15"/>
      <c r="K138" s="15"/>
      <c r="L138" s="15" t="s">
        <v>677</v>
      </c>
      <c r="M138" s="15" t="s">
        <v>116</v>
      </c>
      <c r="N138" s="15" t="s">
        <v>670</v>
      </c>
      <c r="O138" s="50"/>
      <c r="P138" s="50"/>
      <c r="Q138" s="50"/>
      <c r="R138" s="50"/>
      <c r="S138" s="50"/>
      <c r="T138" s="50"/>
      <c r="U138" s="87"/>
      <c r="V138" s="87"/>
      <c r="W138" s="130"/>
      <c r="X138" s="50"/>
      <c r="Y138" s="98"/>
      <c r="Z138" s="61"/>
      <c r="AA138" s="61"/>
      <c r="AB138" s="61"/>
      <c r="AC138" s="82"/>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92"/>
      <c r="BB138" s="92"/>
      <c r="BC138" s="92"/>
      <c r="BD138" s="92"/>
      <c r="BE138" s="92"/>
      <c r="BF138" s="92"/>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82"/>
      <c r="CF138" s="61"/>
      <c r="CG138" s="61"/>
      <c r="CH138" s="61"/>
      <c r="CI138" s="61"/>
      <c r="CJ138" s="61"/>
      <c r="CK138" s="76"/>
      <c r="CL138" s="61"/>
      <c r="CM138" s="61"/>
      <c r="CN138" s="61"/>
      <c r="CO138" s="61"/>
      <c r="CP138" s="61"/>
      <c r="CQ138" s="76"/>
      <c r="CR138" s="61"/>
      <c r="CS138" s="61"/>
      <c r="CT138" s="61"/>
      <c r="CU138" s="61"/>
      <c r="CV138" s="61"/>
      <c r="CW138" s="61"/>
      <c r="CX138" s="61"/>
      <c r="CY138" s="61"/>
      <c r="CZ138" s="61"/>
      <c r="DA138" s="61"/>
      <c r="DB138" s="61"/>
      <c r="DC138" s="61"/>
      <c r="DD138" s="61"/>
      <c r="DE138" s="61"/>
      <c r="DF138" s="61"/>
      <c r="DG138" s="61"/>
      <c r="DH138" s="61"/>
    </row>
    <row r="139" spans="1:112" ht="136.5" customHeight="1">
      <c r="A139" s="9"/>
      <c r="B139" s="9"/>
      <c r="C139" s="9"/>
      <c r="D139" s="123"/>
      <c r="E139" s="123"/>
      <c r="F139" s="9"/>
      <c r="G139" s="9"/>
      <c r="H139" s="9"/>
      <c r="I139" s="15"/>
      <c r="J139" s="15"/>
      <c r="K139" s="15"/>
      <c r="L139" s="15" t="s">
        <v>592</v>
      </c>
      <c r="M139" s="15" t="s">
        <v>116</v>
      </c>
      <c r="N139" s="15" t="s">
        <v>624</v>
      </c>
      <c r="O139" s="50"/>
      <c r="P139" s="50"/>
      <c r="Q139" s="50"/>
      <c r="R139" s="50"/>
      <c r="S139" s="50"/>
      <c r="T139" s="50"/>
      <c r="U139" s="87"/>
      <c r="V139" s="87"/>
      <c r="W139" s="130"/>
      <c r="X139" s="50"/>
      <c r="Y139" s="98"/>
      <c r="Z139" s="53"/>
      <c r="AA139" s="53"/>
      <c r="AB139" s="53"/>
      <c r="AC139" s="82"/>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92"/>
      <c r="BB139" s="92"/>
      <c r="BC139" s="92"/>
      <c r="BD139" s="92"/>
      <c r="BE139" s="92"/>
      <c r="BF139" s="92"/>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82"/>
      <c r="CF139" s="53"/>
      <c r="CG139" s="53"/>
      <c r="CH139" s="53"/>
      <c r="CI139" s="53"/>
      <c r="CJ139" s="53"/>
      <c r="CK139" s="76"/>
      <c r="CL139" s="53"/>
      <c r="CM139" s="53"/>
      <c r="CN139" s="53"/>
      <c r="CO139" s="53"/>
      <c r="CP139" s="53"/>
      <c r="CQ139" s="76"/>
      <c r="CR139" s="53"/>
      <c r="CS139" s="53"/>
      <c r="CT139" s="53"/>
      <c r="CU139" s="53"/>
      <c r="CV139" s="53"/>
      <c r="CW139" s="53"/>
      <c r="CX139" s="53"/>
      <c r="CY139" s="53"/>
      <c r="CZ139" s="53"/>
      <c r="DA139" s="53"/>
      <c r="DB139" s="53"/>
      <c r="DC139" s="53"/>
      <c r="DD139" s="53"/>
      <c r="DE139" s="53"/>
      <c r="DF139" s="53"/>
      <c r="DG139" s="53"/>
      <c r="DH139" s="53"/>
    </row>
    <row r="140" spans="1:112" ht="292.5" customHeight="1">
      <c r="A140" s="9"/>
      <c r="B140" s="9"/>
      <c r="C140" s="9"/>
      <c r="D140" s="123"/>
      <c r="E140" s="123"/>
      <c r="F140" s="9"/>
      <c r="G140" s="9"/>
      <c r="H140" s="9"/>
      <c r="I140" s="15"/>
      <c r="J140" s="15"/>
      <c r="K140" s="15"/>
      <c r="L140" s="15" t="s">
        <v>671</v>
      </c>
      <c r="M140" s="15" t="s">
        <v>647</v>
      </c>
      <c r="N140" s="15" t="s">
        <v>672</v>
      </c>
      <c r="O140" s="50"/>
      <c r="P140" s="50"/>
      <c r="Q140" s="50"/>
      <c r="R140" s="50"/>
      <c r="S140" s="50"/>
      <c r="T140" s="50"/>
      <c r="U140" s="87"/>
      <c r="V140" s="87"/>
      <c r="W140" s="130"/>
      <c r="X140" s="50"/>
      <c r="Y140" s="98"/>
      <c r="Z140" s="61"/>
      <c r="AA140" s="61"/>
      <c r="AB140" s="61"/>
      <c r="AC140" s="82"/>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92"/>
      <c r="BB140" s="92"/>
      <c r="BC140" s="92"/>
      <c r="BD140" s="92"/>
      <c r="BE140" s="92"/>
      <c r="BF140" s="92"/>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82"/>
      <c r="CF140" s="61"/>
      <c r="CG140" s="61"/>
      <c r="CH140" s="61"/>
      <c r="CI140" s="61"/>
      <c r="CJ140" s="61"/>
      <c r="CK140" s="76"/>
      <c r="CL140" s="61"/>
      <c r="CM140" s="61"/>
      <c r="CN140" s="61"/>
      <c r="CO140" s="61"/>
      <c r="CP140" s="61"/>
      <c r="CQ140" s="76"/>
      <c r="CR140" s="61"/>
      <c r="CS140" s="61"/>
      <c r="CT140" s="61"/>
      <c r="CU140" s="61"/>
      <c r="CV140" s="61"/>
      <c r="CW140" s="61"/>
      <c r="CX140" s="61"/>
      <c r="CY140" s="61"/>
      <c r="CZ140" s="61"/>
      <c r="DA140" s="61"/>
      <c r="DB140" s="61"/>
      <c r="DC140" s="61"/>
      <c r="DD140" s="61"/>
      <c r="DE140" s="61"/>
      <c r="DF140" s="61"/>
      <c r="DG140" s="61"/>
      <c r="DH140" s="61"/>
    </row>
    <row r="141" spans="1:112" ht="148.5" customHeight="1">
      <c r="A141" s="9"/>
      <c r="B141" s="9"/>
      <c r="C141" s="9"/>
      <c r="D141" s="123"/>
      <c r="E141" s="123"/>
      <c r="F141" s="9"/>
      <c r="G141" s="9"/>
      <c r="H141" s="9"/>
      <c r="I141" s="15"/>
      <c r="J141" s="15"/>
      <c r="K141" s="15"/>
      <c r="L141" s="11" t="s">
        <v>682</v>
      </c>
      <c r="M141" s="11" t="s">
        <v>116</v>
      </c>
      <c r="N141" s="23" t="s">
        <v>683</v>
      </c>
      <c r="O141" s="50"/>
      <c r="P141" s="50"/>
      <c r="Q141" s="50"/>
      <c r="R141" s="50"/>
      <c r="S141" s="50"/>
      <c r="T141" s="50"/>
      <c r="U141" s="87"/>
      <c r="V141" s="87"/>
      <c r="W141" s="130"/>
      <c r="X141" s="50"/>
      <c r="Y141" s="98"/>
      <c r="Z141" s="65"/>
      <c r="AA141" s="65"/>
      <c r="AB141" s="65"/>
      <c r="AC141" s="82"/>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92"/>
      <c r="BB141" s="92"/>
      <c r="BC141" s="92"/>
      <c r="BD141" s="92"/>
      <c r="BE141" s="92"/>
      <c r="BF141" s="92"/>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82"/>
      <c r="CF141" s="65"/>
      <c r="CG141" s="65"/>
      <c r="CH141" s="65"/>
      <c r="CI141" s="65"/>
      <c r="CJ141" s="65"/>
      <c r="CK141" s="76"/>
      <c r="CL141" s="65"/>
      <c r="CM141" s="65"/>
      <c r="CN141" s="65"/>
      <c r="CO141" s="65"/>
      <c r="CP141" s="65"/>
      <c r="CQ141" s="76"/>
      <c r="CR141" s="65"/>
      <c r="CS141" s="65"/>
      <c r="CT141" s="65"/>
      <c r="CU141" s="65"/>
      <c r="CV141" s="65"/>
      <c r="CW141" s="65"/>
      <c r="CX141" s="65"/>
      <c r="CY141" s="65"/>
      <c r="CZ141" s="65"/>
      <c r="DA141" s="65"/>
      <c r="DB141" s="65"/>
      <c r="DC141" s="65"/>
      <c r="DD141" s="65"/>
      <c r="DE141" s="65"/>
      <c r="DF141" s="65"/>
      <c r="DG141" s="65"/>
      <c r="DH141" s="65"/>
    </row>
    <row r="142" spans="1:112" ht="15" customHeight="1">
      <c r="A142" s="200" t="s">
        <v>209</v>
      </c>
      <c r="B142" s="200" t="s">
        <v>210</v>
      </c>
      <c r="C142" s="200" t="s">
        <v>211</v>
      </c>
      <c r="D142" s="330" t="s">
        <v>586</v>
      </c>
      <c r="E142" s="331"/>
      <c r="F142" s="200" t="s">
        <v>71</v>
      </c>
      <c r="G142" s="200" t="s">
        <v>212</v>
      </c>
      <c r="H142" s="200" t="s">
        <v>73</v>
      </c>
      <c r="I142" s="200" t="s">
        <v>213</v>
      </c>
      <c r="J142" s="418" t="s">
        <v>116</v>
      </c>
      <c r="K142" s="200" t="s">
        <v>214</v>
      </c>
      <c r="L142" s="400" t="s">
        <v>681</v>
      </c>
      <c r="M142" s="415" t="s">
        <v>116</v>
      </c>
      <c r="N142" s="415" t="s">
        <v>680</v>
      </c>
      <c r="O142" s="193">
        <f aca="true" t="shared" si="10" ref="O142:T142">W142+AC142+AI142+AO142+AU142+BA142+BG142+BM142+BS142+BY142+CE142+CK142+CQ142+CW142+DC142</f>
        <v>22369.4</v>
      </c>
      <c r="P142" s="193">
        <f t="shared" si="10"/>
        <v>22369.4</v>
      </c>
      <c r="Q142" s="193">
        <f t="shared" si="10"/>
        <v>93425.66</v>
      </c>
      <c r="R142" s="193">
        <f t="shared" si="10"/>
        <v>28347.760000000002</v>
      </c>
      <c r="S142" s="193">
        <f t="shared" si="10"/>
        <v>27320.18</v>
      </c>
      <c r="T142" s="193">
        <f t="shared" si="10"/>
        <v>1558.82</v>
      </c>
      <c r="U142" s="87"/>
      <c r="V142" s="87"/>
      <c r="W142" s="194"/>
      <c r="X142" s="193"/>
      <c r="Y142" s="197"/>
      <c r="Z142" s="182"/>
      <c r="AA142" s="182"/>
      <c r="AB142" s="182"/>
      <c r="AC142" s="182"/>
      <c r="AD142" s="182"/>
      <c r="AE142" s="291">
        <v>15203</v>
      </c>
      <c r="AF142" s="291">
        <v>203</v>
      </c>
      <c r="AG142" s="291">
        <v>203</v>
      </c>
      <c r="AH142" s="291">
        <v>203</v>
      </c>
      <c r="AI142" s="182"/>
      <c r="AJ142" s="182"/>
      <c r="AK142" s="182"/>
      <c r="AL142" s="182"/>
      <c r="AM142" s="182"/>
      <c r="AN142" s="182"/>
      <c r="AO142" s="182"/>
      <c r="AP142" s="182"/>
      <c r="AQ142" s="182"/>
      <c r="AR142" s="182"/>
      <c r="AS142" s="182"/>
      <c r="AT142" s="182"/>
      <c r="AU142" s="182"/>
      <c r="AV142" s="182"/>
      <c r="AW142" s="182"/>
      <c r="AX142" s="182"/>
      <c r="AY142" s="182"/>
      <c r="AZ142" s="182"/>
      <c r="BA142" s="333">
        <v>22369.4</v>
      </c>
      <c r="BB142" s="187">
        <v>22369.4</v>
      </c>
      <c r="BC142" s="335">
        <f>27673.81+50505.05+43.8</f>
        <v>78222.66</v>
      </c>
      <c r="BD142" s="187">
        <f>26981.58+500+158.13+505.05</f>
        <v>28144.760000000002</v>
      </c>
      <c r="BE142" s="187">
        <v>27117.18</v>
      </c>
      <c r="BF142" s="187">
        <v>1355.82</v>
      </c>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row>
    <row r="143" spans="1:112" ht="15.75" customHeight="1">
      <c r="A143" s="201"/>
      <c r="B143" s="201"/>
      <c r="C143" s="201"/>
      <c r="D143" s="332"/>
      <c r="E143" s="331"/>
      <c r="F143" s="294"/>
      <c r="G143" s="294"/>
      <c r="H143" s="294"/>
      <c r="I143" s="294"/>
      <c r="J143" s="419"/>
      <c r="K143" s="294"/>
      <c r="L143" s="401"/>
      <c r="M143" s="416"/>
      <c r="N143" s="416"/>
      <c r="O143" s="196"/>
      <c r="P143" s="196"/>
      <c r="Q143" s="196"/>
      <c r="R143" s="196"/>
      <c r="S143" s="196"/>
      <c r="T143" s="196"/>
      <c r="U143" s="87"/>
      <c r="V143" s="87"/>
      <c r="W143" s="195"/>
      <c r="X143" s="196"/>
      <c r="Y143" s="198"/>
      <c r="Z143" s="183"/>
      <c r="AA143" s="183"/>
      <c r="AB143" s="183"/>
      <c r="AC143" s="183"/>
      <c r="AD143" s="183"/>
      <c r="AE143" s="293"/>
      <c r="AF143" s="293"/>
      <c r="AG143" s="293"/>
      <c r="AH143" s="293"/>
      <c r="AI143" s="183"/>
      <c r="AJ143" s="183"/>
      <c r="AK143" s="183"/>
      <c r="AL143" s="183"/>
      <c r="AM143" s="183"/>
      <c r="AN143" s="183"/>
      <c r="AO143" s="183"/>
      <c r="AP143" s="183"/>
      <c r="AQ143" s="183"/>
      <c r="AR143" s="183"/>
      <c r="AS143" s="183"/>
      <c r="AT143" s="183"/>
      <c r="AU143" s="183"/>
      <c r="AV143" s="183"/>
      <c r="AW143" s="183"/>
      <c r="AX143" s="183"/>
      <c r="AY143" s="183"/>
      <c r="AZ143" s="183"/>
      <c r="BA143" s="334"/>
      <c r="BB143" s="188"/>
      <c r="BC143" s="336"/>
      <c r="BD143" s="188"/>
      <c r="BE143" s="188"/>
      <c r="BF143" s="188"/>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c r="CG143" s="183"/>
      <c r="CH143" s="183"/>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3"/>
      <c r="DF143" s="183"/>
      <c r="DG143" s="183"/>
      <c r="DH143" s="183"/>
    </row>
    <row r="144" spans="1:112" ht="90" customHeight="1">
      <c r="A144" s="201"/>
      <c r="B144" s="201"/>
      <c r="C144" s="201"/>
      <c r="D144" s="331"/>
      <c r="E144" s="331"/>
      <c r="F144" s="294"/>
      <c r="G144" s="294"/>
      <c r="H144" s="294"/>
      <c r="I144" s="294"/>
      <c r="J144" s="420"/>
      <c r="K144" s="294"/>
      <c r="L144" s="402"/>
      <c r="M144" s="417"/>
      <c r="N144" s="417"/>
      <c r="O144" s="196"/>
      <c r="P144" s="196"/>
      <c r="Q144" s="196"/>
      <c r="R144" s="196"/>
      <c r="S144" s="196"/>
      <c r="T144" s="196"/>
      <c r="U144" s="87"/>
      <c r="V144" s="87"/>
      <c r="W144" s="195"/>
      <c r="X144" s="196"/>
      <c r="Y144" s="199"/>
      <c r="Z144" s="184"/>
      <c r="AA144" s="184"/>
      <c r="AB144" s="184"/>
      <c r="AC144" s="184"/>
      <c r="AD144" s="184"/>
      <c r="AE144" s="295"/>
      <c r="AF144" s="295"/>
      <c r="AG144" s="295"/>
      <c r="AH144" s="295"/>
      <c r="AI144" s="184"/>
      <c r="AJ144" s="184"/>
      <c r="AK144" s="184"/>
      <c r="AL144" s="184"/>
      <c r="AM144" s="184"/>
      <c r="AN144" s="184"/>
      <c r="AO144" s="184"/>
      <c r="AP144" s="184"/>
      <c r="AQ144" s="184"/>
      <c r="AR144" s="184"/>
      <c r="AS144" s="184"/>
      <c r="AT144" s="184"/>
      <c r="AU144" s="184"/>
      <c r="AV144" s="184"/>
      <c r="AW144" s="184"/>
      <c r="AX144" s="184"/>
      <c r="AY144" s="184"/>
      <c r="AZ144" s="184"/>
      <c r="BA144" s="338"/>
      <c r="BB144" s="189"/>
      <c r="BC144" s="339"/>
      <c r="BD144" s="189"/>
      <c r="BE144" s="189"/>
      <c r="BF144" s="189"/>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4"/>
      <c r="CW144" s="184"/>
      <c r="CX144" s="184"/>
      <c r="CY144" s="184"/>
      <c r="CZ144" s="184"/>
      <c r="DA144" s="184"/>
      <c r="DB144" s="184"/>
      <c r="DC144" s="184"/>
      <c r="DD144" s="184"/>
      <c r="DE144" s="184"/>
      <c r="DF144" s="184"/>
      <c r="DG144" s="184"/>
      <c r="DH144" s="184"/>
    </row>
    <row r="145" spans="1:112" ht="159" customHeight="1">
      <c r="A145" s="9"/>
      <c r="B145" s="9"/>
      <c r="C145" s="9"/>
      <c r="D145" s="18"/>
      <c r="E145" s="18"/>
      <c r="F145" s="15"/>
      <c r="G145" s="15"/>
      <c r="H145" s="15"/>
      <c r="I145" s="15"/>
      <c r="J145" s="14"/>
      <c r="K145" s="15"/>
      <c r="L145" s="15" t="s">
        <v>562</v>
      </c>
      <c r="M145" s="15" t="s">
        <v>164</v>
      </c>
      <c r="N145" s="15" t="s">
        <v>625</v>
      </c>
      <c r="O145" s="50"/>
      <c r="P145" s="50"/>
      <c r="Q145" s="50"/>
      <c r="R145" s="50"/>
      <c r="S145" s="50"/>
      <c r="T145" s="50"/>
      <c r="U145" s="87"/>
      <c r="V145" s="87"/>
      <c r="W145" s="130"/>
      <c r="X145" s="50"/>
      <c r="Y145" s="98"/>
      <c r="Z145" s="49"/>
      <c r="AA145" s="49"/>
      <c r="AB145" s="49"/>
      <c r="AC145" s="82"/>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92"/>
      <c r="BB145" s="92"/>
      <c r="BC145" s="92"/>
      <c r="BD145" s="92"/>
      <c r="BE145" s="92"/>
      <c r="BF145" s="92"/>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82"/>
      <c r="CF145" s="49"/>
      <c r="CG145" s="49"/>
      <c r="CH145" s="49"/>
      <c r="CI145" s="49"/>
      <c r="CJ145" s="49"/>
      <c r="CK145" s="76"/>
      <c r="CL145" s="49"/>
      <c r="CM145" s="49"/>
      <c r="CN145" s="49"/>
      <c r="CO145" s="49"/>
      <c r="CP145" s="49"/>
      <c r="CQ145" s="76"/>
      <c r="CR145" s="49"/>
      <c r="CS145" s="49"/>
      <c r="CT145" s="49"/>
      <c r="CU145" s="49"/>
      <c r="CV145" s="49"/>
      <c r="CW145" s="49"/>
      <c r="CX145" s="49"/>
      <c r="CY145" s="49"/>
      <c r="CZ145" s="49"/>
      <c r="DA145" s="49"/>
      <c r="DB145" s="49"/>
      <c r="DC145" s="49"/>
      <c r="DD145" s="49"/>
      <c r="DE145" s="49"/>
      <c r="DF145" s="49"/>
      <c r="DG145" s="49"/>
      <c r="DH145" s="49"/>
    </row>
    <row r="146" spans="1:112" ht="159" customHeight="1">
      <c r="A146" s="9"/>
      <c r="B146" s="9"/>
      <c r="C146" s="9"/>
      <c r="D146" s="18"/>
      <c r="E146" s="18"/>
      <c r="F146" s="15"/>
      <c r="G146" s="15"/>
      <c r="H146" s="15"/>
      <c r="I146" s="15"/>
      <c r="J146" s="14"/>
      <c r="K146" s="15"/>
      <c r="L146" s="15" t="s">
        <v>563</v>
      </c>
      <c r="M146" s="15" t="s">
        <v>164</v>
      </c>
      <c r="N146" s="15" t="s">
        <v>625</v>
      </c>
      <c r="O146" s="50"/>
      <c r="P146" s="50"/>
      <c r="Q146" s="50"/>
      <c r="R146" s="50"/>
      <c r="S146" s="50"/>
      <c r="T146" s="50"/>
      <c r="U146" s="87"/>
      <c r="V146" s="87"/>
      <c r="W146" s="130"/>
      <c r="X146" s="50"/>
      <c r="Y146" s="98"/>
      <c r="Z146" s="49"/>
      <c r="AA146" s="49"/>
      <c r="AB146" s="49"/>
      <c r="AC146" s="82"/>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92"/>
      <c r="BB146" s="92"/>
      <c r="BC146" s="92"/>
      <c r="BD146" s="92"/>
      <c r="BE146" s="92"/>
      <c r="BF146" s="92"/>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82"/>
      <c r="CF146" s="49"/>
      <c r="CG146" s="49"/>
      <c r="CH146" s="49"/>
      <c r="CI146" s="49"/>
      <c r="CJ146" s="49"/>
      <c r="CK146" s="76"/>
      <c r="CL146" s="49"/>
      <c r="CM146" s="49"/>
      <c r="CN146" s="49"/>
      <c r="CO146" s="49"/>
      <c r="CP146" s="49"/>
      <c r="CQ146" s="76"/>
      <c r="CR146" s="49"/>
      <c r="CS146" s="49"/>
      <c r="CT146" s="49"/>
      <c r="CU146" s="49"/>
      <c r="CV146" s="49"/>
      <c r="CW146" s="49"/>
      <c r="CX146" s="49"/>
      <c r="CY146" s="49"/>
      <c r="CZ146" s="49"/>
      <c r="DA146" s="49"/>
      <c r="DB146" s="49"/>
      <c r="DC146" s="49"/>
      <c r="DD146" s="49"/>
      <c r="DE146" s="49"/>
      <c r="DF146" s="49"/>
      <c r="DG146" s="49"/>
      <c r="DH146" s="49"/>
    </row>
    <row r="147" spans="1:112" ht="176.25" customHeight="1">
      <c r="A147" s="9"/>
      <c r="B147" s="9"/>
      <c r="C147" s="9"/>
      <c r="D147" s="18"/>
      <c r="E147" s="18"/>
      <c r="F147" s="15"/>
      <c r="G147" s="15"/>
      <c r="H147" s="15"/>
      <c r="I147" s="15"/>
      <c r="J147" s="14"/>
      <c r="K147" s="15"/>
      <c r="L147" s="15" t="s">
        <v>754</v>
      </c>
      <c r="M147" s="15"/>
      <c r="N147" s="15" t="s">
        <v>755</v>
      </c>
      <c r="O147" s="50"/>
      <c r="P147" s="50"/>
      <c r="Q147" s="50"/>
      <c r="R147" s="50"/>
      <c r="S147" s="50"/>
      <c r="T147" s="50"/>
      <c r="U147" s="87"/>
      <c r="V147" s="87"/>
      <c r="W147" s="130"/>
      <c r="X147" s="50"/>
      <c r="Y147" s="112"/>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1"/>
      <c r="BB147" s="111"/>
      <c r="BC147" s="111"/>
      <c r="BD147" s="111"/>
      <c r="BE147" s="111"/>
      <c r="BF147" s="111"/>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c r="CR147" s="110"/>
      <c r="CS147" s="110"/>
      <c r="CT147" s="110"/>
      <c r="CU147" s="110"/>
      <c r="CV147" s="110"/>
      <c r="CW147" s="110"/>
      <c r="CX147" s="110"/>
      <c r="CY147" s="110"/>
      <c r="CZ147" s="110"/>
      <c r="DA147" s="110"/>
      <c r="DB147" s="110"/>
      <c r="DC147" s="110"/>
      <c r="DD147" s="110"/>
      <c r="DE147" s="110"/>
      <c r="DF147" s="110"/>
      <c r="DG147" s="110"/>
      <c r="DH147" s="110"/>
    </row>
    <row r="148" spans="1:112" ht="110.25" customHeight="1">
      <c r="A148" s="200" t="s">
        <v>215</v>
      </c>
      <c r="B148" s="200" t="s">
        <v>216</v>
      </c>
      <c r="C148" s="200" t="s">
        <v>217</v>
      </c>
      <c r="D148" s="283" t="s">
        <v>218</v>
      </c>
      <c r="E148" s="200"/>
      <c r="F148" s="200" t="s">
        <v>71</v>
      </c>
      <c r="G148" s="200" t="s">
        <v>219</v>
      </c>
      <c r="H148" s="200" t="s">
        <v>73</v>
      </c>
      <c r="I148" s="200"/>
      <c r="J148" s="200"/>
      <c r="K148" s="200"/>
      <c r="L148" s="15" t="s">
        <v>675</v>
      </c>
      <c r="M148" s="15" t="s">
        <v>116</v>
      </c>
      <c r="N148" s="16" t="s">
        <v>676</v>
      </c>
      <c r="O148" s="193">
        <f>W148+AC148+AI148+AO148+AU148+BA148+BG148+BM148+BS148+BY148+CE148+CK148+CQ148+CW148+DC148</f>
        <v>4710.14</v>
      </c>
      <c r="P148" s="193">
        <f>X148+AD148+AJ148+AP148+AV148+BB148+BH148+BN148+BT148+BZ148+CF148+CL148+CR148+CX148+DD148</f>
        <v>4710.14</v>
      </c>
      <c r="Q148" s="193">
        <f>Y148+AE148+AK148+AQ148+AW148+BC148+BI148+BO148+BU148+CA148+CG148+CM148+CS148+CY148+DE148</f>
        <v>7454.92</v>
      </c>
      <c r="R148" s="193">
        <f>Z148+AF148+AL148+AR148+AX148+BJ148+BP148+BV148+CB148+CH148+CN148+CT148+CZ148+DF148</f>
        <v>4677.5</v>
      </c>
      <c r="S148" s="193">
        <f>AA148+AG148+AM148+AS148+AY148+BE148+BK148+BQ148+BW148+CC148+CI148+CO148+CU148+DA148+DG148</f>
        <v>4375.29</v>
      </c>
      <c r="T148" s="193">
        <f>AB148+AH148+AN148+AT148+AZ148+BF148+BL148+BR148+BX148+CD148+CJ148+CP148+CV148+DB148+DH148</f>
        <v>4375.29</v>
      </c>
      <c r="U148" s="87"/>
      <c r="V148" s="87"/>
      <c r="W148" s="194"/>
      <c r="X148" s="193"/>
      <c r="Y148" s="197"/>
      <c r="Z148" s="182"/>
      <c r="AA148" s="182"/>
      <c r="AB148" s="182"/>
      <c r="AC148" s="182"/>
      <c r="AD148" s="182"/>
      <c r="AE148" s="182"/>
      <c r="AF148" s="182"/>
      <c r="AG148" s="182"/>
      <c r="AH148" s="182"/>
      <c r="AI148" s="182">
        <v>4710.14</v>
      </c>
      <c r="AJ148" s="182">
        <v>4710.14</v>
      </c>
      <c r="AK148" s="182">
        <v>7454.92</v>
      </c>
      <c r="AL148" s="182">
        <v>4677.5</v>
      </c>
      <c r="AM148" s="182">
        <v>4375.29</v>
      </c>
      <c r="AN148" s="182">
        <v>4375.29</v>
      </c>
      <c r="AO148" s="182"/>
      <c r="AP148" s="182"/>
      <c r="AQ148" s="182"/>
      <c r="AR148" s="182"/>
      <c r="AS148" s="182"/>
      <c r="AT148" s="182"/>
      <c r="AU148" s="182"/>
      <c r="AV148" s="182"/>
      <c r="AW148" s="182"/>
      <c r="AX148" s="182"/>
      <c r="AY148" s="182"/>
      <c r="AZ148" s="182"/>
      <c r="BA148" s="187"/>
      <c r="BB148" s="187"/>
      <c r="BC148" s="187"/>
      <c r="BD148" s="187"/>
      <c r="BE148" s="187"/>
      <c r="BF148" s="187"/>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row>
    <row r="149" spans="1:112" ht="15" customHeight="1" hidden="1">
      <c r="A149" s="201"/>
      <c r="B149" s="201"/>
      <c r="C149" s="201"/>
      <c r="D149" s="284"/>
      <c r="E149" s="201"/>
      <c r="F149" s="201"/>
      <c r="G149" s="201"/>
      <c r="H149" s="201"/>
      <c r="I149" s="201"/>
      <c r="J149" s="201"/>
      <c r="K149" s="201"/>
      <c r="L149" s="13"/>
      <c r="M149" s="10"/>
      <c r="N149" s="11"/>
      <c r="O149" s="196"/>
      <c r="P149" s="196"/>
      <c r="Q149" s="196"/>
      <c r="R149" s="196"/>
      <c r="S149" s="196"/>
      <c r="T149" s="196"/>
      <c r="U149" s="87"/>
      <c r="V149" s="87"/>
      <c r="W149" s="195"/>
      <c r="X149" s="196"/>
      <c r="Y149" s="198"/>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8"/>
      <c r="BB149" s="188"/>
      <c r="BC149" s="188"/>
      <c r="BD149" s="188"/>
      <c r="BE149" s="188"/>
      <c r="BF149" s="188"/>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c r="CG149" s="183"/>
      <c r="CH149" s="183"/>
      <c r="CI149" s="183"/>
      <c r="CJ149" s="183"/>
      <c r="CK149" s="183"/>
      <c r="CL149" s="183"/>
      <c r="CM149" s="183"/>
      <c r="CN149" s="183"/>
      <c r="CO149" s="183"/>
      <c r="CP149" s="183"/>
      <c r="CQ149" s="183"/>
      <c r="CR149" s="183"/>
      <c r="CS149" s="183"/>
      <c r="CT149" s="183"/>
      <c r="CU149" s="183"/>
      <c r="CV149" s="183"/>
      <c r="CW149" s="183"/>
      <c r="CX149" s="183"/>
      <c r="CY149" s="183"/>
      <c r="CZ149" s="183"/>
      <c r="DA149" s="183"/>
      <c r="DB149" s="183"/>
      <c r="DC149" s="183"/>
      <c r="DD149" s="183"/>
      <c r="DE149" s="183"/>
      <c r="DF149" s="183"/>
      <c r="DG149" s="183"/>
      <c r="DH149" s="183"/>
    </row>
    <row r="150" spans="1:112" ht="108" customHeight="1" hidden="1">
      <c r="A150" s="201"/>
      <c r="B150" s="201"/>
      <c r="C150" s="201"/>
      <c r="D150" s="284"/>
      <c r="E150" s="201"/>
      <c r="F150" s="201"/>
      <c r="G150" s="201"/>
      <c r="H150" s="201"/>
      <c r="I150" s="201"/>
      <c r="J150" s="201"/>
      <c r="K150" s="201"/>
      <c r="L150" s="13"/>
      <c r="M150" s="10"/>
      <c r="N150" s="11"/>
      <c r="O150" s="196"/>
      <c r="P150" s="196"/>
      <c r="Q150" s="196"/>
      <c r="R150" s="196"/>
      <c r="S150" s="196"/>
      <c r="T150" s="196"/>
      <c r="U150" s="87"/>
      <c r="V150" s="87"/>
      <c r="W150" s="195"/>
      <c r="X150" s="196"/>
      <c r="Y150" s="199"/>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9"/>
      <c r="BB150" s="189"/>
      <c r="BC150" s="189"/>
      <c r="BD150" s="189"/>
      <c r="BE150" s="189"/>
      <c r="BF150" s="189"/>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c r="CH150" s="184"/>
      <c r="CI150" s="184"/>
      <c r="CJ150" s="184"/>
      <c r="CK150" s="184"/>
      <c r="CL150" s="184"/>
      <c r="CM150" s="184"/>
      <c r="CN150" s="184"/>
      <c r="CO150" s="184"/>
      <c r="CP150" s="184"/>
      <c r="CQ150" s="184"/>
      <c r="CR150" s="184"/>
      <c r="CS150" s="184"/>
      <c r="CT150" s="184"/>
      <c r="CU150" s="184"/>
      <c r="CV150" s="184"/>
      <c r="CW150" s="184"/>
      <c r="CX150" s="184"/>
      <c r="CY150" s="184"/>
      <c r="CZ150" s="184"/>
      <c r="DA150" s="184"/>
      <c r="DB150" s="184"/>
      <c r="DC150" s="184"/>
      <c r="DD150" s="184"/>
      <c r="DE150" s="184"/>
      <c r="DF150" s="184"/>
      <c r="DG150" s="184"/>
      <c r="DH150" s="184"/>
    </row>
    <row r="151" spans="1:112" ht="110.25" customHeight="1" hidden="1">
      <c r="A151" s="186"/>
      <c r="B151" s="186"/>
      <c r="C151" s="186"/>
      <c r="D151" s="340"/>
      <c r="E151" s="186"/>
      <c r="F151" s="186"/>
      <c r="G151" s="186"/>
      <c r="H151" s="186"/>
      <c r="I151" s="186"/>
      <c r="J151" s="186"/>
      <c r="K151" s="186"/>
      <c r="L151" s="15"/>
      <c r="M151" s="15"/>
      <c r="N151" s="15"/>
      <c r="O151" s="341"/>
      <c r="P151" s="341"/>
      <c r="Q151" s="341"/>
      <c r="R151" s="341"/>
      <c r="S151" s="341"/>
      <c r="T151" s="341"/>
      <c r="U151" s="87"/>
      <c r="V151" s="87"/>
      <c r="W151" s="130"/>
      <c r="X151" s="50"/>
      <c r="Y151" s="98"/>
      <c r="Z151" s="49"/>
      <c r="AA151" s="49"/>
      <c r="AB151" s="49"/>
      <c r="AC151" s="82"/>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92"/>
      <c r="BB151" s="92"/>
      <c r="BC151" s="92"/>
      <c r="BD151" s="92"/>
      <c r="BE151" s="92"/>
      <c r="BF151" s="92"/>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82"/>
      <c r="CF151" s="49"/>
      <c r="CG151" s="49"/>
      <c r="CH151" s="49"/>
      <c r="CI151" s="49"/>
      <c r="CJ151" s="49"/>
      <c r="CK151" s="76"/>
      <c r="CL151" s="49"/>
      <c r="CM151" s="49"/>
      <c r="CN151" s="49"/>
      <c r="CO151" s="49"/>
      <c r="CP151" s="49"/>
      <c r="CQ151" s="76"/>
      <c r="CR151" s="49"/>
      <c r="CS151" s="49"/>
      <c r="CT151" s="49"/>
      <c r="CU151" s="49"/>
      <c r="CV151" s="49"/>
      <c r="CW151" s="49"/>
      <c r="CX151" s="49"/>
      <c r="CY151" s="49"/>
      <c r="CZ151" s="49"/>
      <c r="DA151" s="49"/>
      <c r="DB151" s="49"/>
      <c r="DC151" s="49"/>
      <c r="DD151" s="49"/>
      <c r="DE151" s="49"/>
      <c r="DF151" s="49"/>
      <c r="DG151" s="49"/>
      <c r="DH151" s="49"/>
    </row>
    <row r="152" spans="1:112" ht="96" customHeight="1">
      <c r="A152" s="200" t="s">
        <v>220</v>
      </c>
      <c r="B152" s="200" t="s">
        <v>221</v>
      </c>
      <c r="C152" s="200" t="s">
        <v>222</v>
      </c>
      <c r="D152" s="330" t="s">
        <v>223</v>
      </c>
      <c r="E152" s="331"/>
      <c r="F152" s="14" t="s">
        <v>71</v>
      </c>
      <c r="G152" s="14" t="s">
        <v>224</v>
      </c>
      <c r="H152" s="14" t="s">
        <v>73</v>
      </c>
      <c r="I152" s="14" t="s">
        <v>225</v>
      </c>
      <c r="J152" s="14" t="s">
        <v>116</v>
      </c>
      <c r="K152" s="14" t="s">
        <v>97</v>
      </c>
      <c r="L152" s="168" t="s">
        <v>819</v>
      </c>
      <c r="M152" s="168" t="s">
        <v>597</v>
      </c>
      <c r="N152" s="14" t="s">
        <v>815</v>
      </c>
      <c r="O152" s="193">
        <f>W152+AC152+AI152+AO152+AU152+BA152+BG152+BM152+BS152+BY152+CE152+CK152+CQ152+CW152+DC152</f>
        <v>4913.7</v>
      </c>
      <c r="P152" s="193">
        <f>X152+AD152+AJ152+AP152+AV152+BB152+BH152+BN152+BT152+BZ152+CF152+CL152+CR152+CX152+DD152</f>
        <v>4913.7</v>
      </c>
      <c r="Q152" s="193">
        <f>Y152+AE152+AK152+AQ152+AW152+BC152+BI152+BO152+BU152+CA152+CG152+CM152+CS152+CY152+DE152</f>
        <v>5914.860000000001</v>
      </c>
      <c r="R152" s="193">
        <f>Z152+AF152+AL152+AR152+AX152+BJ152+BP152+BV152+CB152+CH152+CN152+CT152+CZ152+DF152+BD152</f>
        <v>6291.11</v>
      </c>
      <c r="S152" s="193">
        <f>AA152+AG152+AM152+AS152+AY152+BK152+BQ152+BW152+CC152+CI152+CO152+CU152+DA152+DG152+BE152</f>
        <v>5269.9</v>
      </c>
      <c r="T152" s="193">
        <f>AB152+AH152+AN152+AT152+AZ152+BL152+BR152+BX152+CD152+CJ152+CP152+CV152+DB152+DH152+BF152</f>
        <v>5269.9</v>
      </c>
      <c r="U152" s="87"/>
      <c r="V152" s="87"/>
      <c r="W152" s="194"/>
      <c r="X152" s="193"/>
      <c r="Y152" s="197"/>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7">
        <v>4913.7</v>
      </c>
      <c r="BB152" s="187">
        <v>4913.7</v>
      </c>
      <c r="BC152" s="291">
        <f>5075.93+838.93</f>
        <v>5914.860000000001</v>
      </c>
      <c r="BD152" s="187">
        <v>6291.11</v>
      </c>
      <c r="BE152" s="187">
        <v>5269.9</v>
      </c>
      <c r="BF152" s="187">
        <v>5269.9</v>
      </c>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row>
    <row r="153" spans="1:112" ht="74.25" customHeight="1" hidden="1">
      <c r="A153" s="201"/>
      <c r="B153" s="201"/>
      <c r="C153" s="201"/>
      <c r="D153" s="332"/>
      <c r="E153" s="331"/>
      <c r="F153" s="14" t="s">
        <v>226</v>
      </c>
      <c r="G153" s="14" t="s">
        <v>227</v>
      </c>
      <c r="H153" s="14" t="s">
        <v>228</v>
      </c>
      <c r="I153" s="14"/>
      <c r="J153" s="14"/>
      <c r="K153" s="14"/>
      <c r="L153" s="14"/>
      <c r="M153" s="14"/>
      <c r="N153" s="14"/>
      <c r="O153" s="196"/>
      <c r="P153" s="196"/>
      <c r="Q153" s="196"/>
      <c r="R153" s="196"/>
      <c r="S153" s="196"/>
      <c r="T153" s="196"/>
      <c r="U153" s="87"/>
      <c r="V153" s="87"/>
      <c r="W153" s="195"/>
      <c r="X153" s="196"/>
      <c r="Y153" s="198"/>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8"/>
      <c r="BB153" s="188"/>
      <c r="BC153" s="293"/>
      <c r="BD153" s="188"/>
      <c r="BE153" s="188"/>
      <c r="BF153" s="188"/>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c r="CE153" s="183"/>
      <c r="CF153" s="183"/>
      <c r="CG153" s="183"/>
      <c r="CH153" s="183"/>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3"/>
      <c r="DF153" s="183"/>
      <c r="DG153" s="183"/>
      <c r="DH153" s="183"/>
    </row>
    <row r="154" spans="1:112" ht="15" customHeight="1" hidden="1">
      <c r="A154" s="200" t="s">
        <v>229</v>
      </c>
      <c r="B154" s="200" t="s">
        <v>697</v>
      </c>
      <c r="C154" s="200" t="s">
        <v>230</v>
      </c>
      <c r="D154" s="200"/>
      <c r="E154" s="8"/>
      <c r="F154" s="9"/>
      <c r="G154" s="9"/>
      <c r="H154" s="9"/>
      <c r="I154" s="9"/>
      <c r="J154" s="9"/>
      <c r="K154" s="9"/>
      <c r="L154" s="9"/>
      <c r="M154" s="9"/>
      <c r="N154" s="9"/>
      <c r="O154" s="193">
        <f>W154+AC154+AI154+AO154+AU154+BA154+BG154+BM154+BS154+BY154+CE154+CK154+CQ154+CW154+DC154</f>
        <v>0</v>
      </c>
      <c r="P154" s="193">
        <f>X154+AD154+AJ154+AP154+AV154+BB154+BH154+BN154+BT154+BZ154+CF154+CL154+CR154+CX154+DD154</f>
        <v>0</v>
      </c>
      <c r="Q154" s="193">
        <f>Y154+AE154+AK154+AQ154+AW154+BC154+BI154+BO154+BU154+CA154+CG154+CM154+CS154+CY154+DE154</f>
        <v>0</v>
      </c>
      <c r="R154" s="193">
        <f>Z154+AF154+AL154+AR154+AX154+BJ154+BP154+BV154+CB154+CH154+CN154+CT154+CZ154+DF154+BD154</f>
        <v>0</v>
      </c>
      <c r="S154" s="193">
        <f>AA154+AG154+AM154+AS154+AY154+BK154+BQ154+BW154+CC154+CI154+CO154+CU154+DA154+DG154+BE154</f>
        <v>0</v>
      </c>
      <c r="T154" s="193">
        <f>AB154+AH154+AN154+AT154+AZ154+BF154+BL154+BR154+BX154+CD154+CJ154+CP154+CV154+DB154+DH154</f>
        <v>0</v>
      </c>
      <c r="U154" s="87"/>
      <c r="V154" s="87"/>
      <c r="W154" s="194"/>
      <c r="X154" s="193"/>
      <c r="Y154" s="197"/>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7"/>
      <c r="BB154" s="187"/>
      <c r="BC154" s="187"/>
      <c r="BD154" s="187"/>
      <c r="BE154" s="187"/>
      <c r="BF154" s="187"/>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row>
    <row r="155" spans="1:112" ht="15.75" customHeight="1" hidden="1">
      <c r="A155" s="201"/>
      <c r="B155" s="201"/>
      <c r="C155" s="201"/>
      <c r="D155" s="201"/>
      <c r="E155" s="8"/>
      <c r="F155" s="9"/>
      <c r="G155" s="9"/>
      <c r="H155" s="9"/>
      <c r="I155" s="9"/>
      <c r="J155" s="9"/>
      <c r="K155" s="9"/>
      <c r="L155" s="9"/>
      <c r="M155" s="9"/>
      <c r="N155" s="9"/>
      <c r="O155" s="196"/>
      <c r="P155" s="196"/>
      <c r="Q155" s="196"/>
      <c r="R155" s="196"/>
      <c r="S155" s="196"/>
      <c r="T155" s="196"/>
      <c r="U155" s="87"/>
      <c r="V155" s="87"/>
      <c r="W155" s="195"/>
      <c r="X155" s="196"/>
      <c r="Y155" s="198"/>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8"/>
      <c r="BB155" s="188"/>
      <c r="BC155" s="188"/>
      <c r="BD155" s="188"/>
      <c r="BE155" s="188"/>
      <c r="BF155" s="188"/>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c r="CA155" s="183"/>
      <c r="CB155" s="183"/>
      <c r="CC155" s="183"/>
      <c r="CD155" s="183"/>
      <c r="CE155" s="183"/>
      <c r="CF155" s="183"/>
      <c r="CG155" s="183"/>
      <c r="CH155" s="183"/>
      <c r="CI155" s="183"/>
      <c r="CJ155" s="183"/>
      <c r="CK155" s="183"/>
      <c r="CL155" s="183"/>
      <c r="CM155" s="183"/>
      <c r="CN155" s="183"/>
      <c r="CO155" s="183"/>
      <c r="CP155" s="183"/>
      <c r="CQ155" s="183"/>
      <c r="CR155" s="183"/>
      <c r="CS155" s="183"/>
      <c r="CT155" s="183"/>
      <c r="CU155" s="183"/>
      <c r="CV155" s="183"/>
      <c r="CW155" s="183"/>
      <c r="CX155" s="183"/>
      <c r="CY155" s="183"/>
      <c r="CZ155" s="183"/>
      <c r="DA155" s="183"/>
      <c r="DB155" s="183"/>
      <c r="DC155" s="183"/>
      <c r="DD155" s="183"/>
      <c r="DE155" s="183"/>
      <c r="DF155" s="183"/>
      <c r="DG155" s="183"/>
      <c r="DH155" s="183"/>
    </row>
    <row r="156" spans="1:112" ht="45.75" customHeight="1" hidden="1">
      <c r="A156" s="201"/>
      <c r="B156" s="201"/>
      <c r="C156" s="201"/>
      <c r="D156" s="201"/>
      <c r="E156" s="8"/>
      <c r="F156" s="9"/>
      <c r="G156" s="9"/>
      <c r="H156" s="9"/>
      <c r="I156" s="9"/>
      <c r="J156" s="9"/>
      <c r="K156" s="9"/>
      <c r="L156" s="9"/>
      <c r="M156" s="9"/>
      <c r="N156" s="9"/>
      <c r="O156" s="196"/>
      <c r="P156" s="196"/>
      <c r="Q156" s="196"/>
      <c r="R156" s="196"/>
      <c r="S156" s="196"/>
      <c r="T156" s="196"/>
      <c r="U156" s="87"/>
      <c r="V156" s="87"/>
      <c r="W156" s="195"/>
      <c r="X156" s="196"/>
      <c r="Y156" s="199"/>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9"/>
      <c r="BB156" s="189"/>
      <c r="BC156" s="189"/>
      <c r="BD156" s="189"/>
      <c r="BE156" s="189"/>
      <c r="BF156" s="189"/>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c r="CR156" s="184"/>
      <c r="CS156" s="184"/>
      <c r="CT156" s="184"/>
      <c r="CU156" s="184"/>
      <c r="CV156" s="184"/>
      <c r="CW156" s="184"/>
      <c r="CX156" s="184"/>
      <c r="CY156" s="184"/>
      <c r="CZ156" s="184"/>
      <c r="DA156" s="184"/>
      <c r="DB156" s="184"/>
      <c r="DC156" s="184"/>
      <c r="DD156" s="184"/>
      <c r="DE156" s="184"/>
      <c r="DF156" s="184"/>
      <c r="DG156" s="184"/>
      <c r="DH156" s="184"/>
    </row>
    <row r="157" spans="1:112" ht="15" customHeight="1">
      <c r="A157" s="200" t="s">
        <v>231</v>
      </c>
      <c r="B157" s="349" t="s">
        <v>698</v>
      </c>
      <c r="C157" s="200" t="s">
        <v>232</v>
      </c>
      <c r="D157" s="326" t="s">
        <v>223</v>
      </c>
      <c r="E157" s="329"/>
      <c r="F157" s="200" t="s">
        <v>71</v>
      </c>
      <c r="G157" s="200" t="s">
        <v>233</v>
      </c>
      <c r="H157" s="200" t="s">
        <v>73</v>
      </c>
      <c r="I157" s="200" t="s">
        <v>234</v>
      </c>
      <c r="J157" s="200" t="s">
        <v>116</v>
      </c>
      <c r="K157" s="296" t="s">
        <v>235</v>
      </c>
      <c r="L157" s="342" t="s">
        <v>819</v>
      </c>
      <c r="M157" s="342" t="s">
        <v>626</v>
      </c>
      <c r="N157" s="342" t="s">
        <v>815</v>
      </c>
      <c r="O157" s="193">
        <f>W157+AC157+AI157+AO157+AU157+BA157+BG157+BM157+BS157+BY157+CE157+CK157+CQ157+CW157+DC157</f>
        <v>42603.7</v>
      </c>
      <c r="P157" s="193">
        <f>(X157+AD157+AJ157+AP157+AV157+BB157+BH157+BN157+BT157+BZ157+CF157+CL157+CR157+CX157+DD157)</f>
        <v>40701.2</v>
      </c>
      <c r="Q157" s="193">
        <f>Y157+AE157+AK157+AQ157+AW157+BC157+BI157+BO157+BU157+CA157+CG157+CM157+CS157+CY157+DE157</f>
        <v>51003.39</v>
      </c>
      <c r="R157" s="193">
        <f>Z157+AF157+AL157+AR157+AX157+BJ157+BP157+BV157+CB157+CH157+CN157+CT157+CZ157+DF157+BD157</f>
        <v>298270.6400000001</v>
      </c>
      <c r="S157" s="193">
        <f>AA157+AG157+AM157+AS157+AY157+BK157+BQ157+BW157+CC157+CI157+CO157+CU157+DA157+DG157+BE157</f>
        <v>84318.75999999998</v>
      </c>
      <c r="T157" s="193">
        <f>AB157+AH157+AN157+AT157+AZ157+BF157+BL157+BR157+BX157+CD157+CJ157+CP157+CV157+DB157+DH157</f>
        <v>85865.65</v>
      </c>
      <c r="U157" s="87"/>
      <c r="V157" s="87"/>
      <c r="W157" s="194"/>
      <c r="X157" s="193"/>
      <c r="Y157" s="197"/>
      <c r="Z157" s="182"/>
      <c r="AA157" s="182"/>
      <c r="AB157" s="182"/>
      <c r="AC157" s="182">
        <f>13156.1+250</f>
        <v>13406.1</v>
      </c>
      <c r="AD157" s="182">
        <f>11334.6+250</f>
        <v>11584.6</v>
      </c>
      <c r="AE157" s="291">
        <f>328.5+100+414.03+371.1+1200+5232.5+500+2000</f>
        <v>10146.130000000001</v>
      </c>
      <c r="AF157" s="187">
        <v>200</v>
      </c>
      <c r="AG157" s="187"/>
      <c r="AH157" s="187"/>
      <c r="AI157" s="182"/>
      <c r="AJ157" s="182"/>
      <c r="AK157" s="182"/>
      <c r="AL157" s="182"/>
      <c r="AM157" s="182"/>
      <c r="AN157" s="182"/>
      <c r="AO157" s="182"/>
      <c r="AP157" s="182"/>
      <c r="AQ157" s="182"/>
      <c r="AR157" s="182"/>
      <c r="AS157" s="182"/>
      <c r="AT157" s="182"/>
      <c r="AU157" s="182"/>
      <c r="AV157" s="182"/>
      <c r="AW157" s="182"/>
      <c r="AX157" s="182"/>
      <c r="AY157" s="182"/>
      <c r="AZ157" s="182"/>
      <c r="BA157" s="206">
        <v>29197.6</v>
      </c>
      <c r="BB157" s="187">
        <v>29116.6</v>
      </c>
      <c r="BC157" s="190">
        <f>550+2901+752.87+233.68+405+400+17761.43+11949.49+100+2661.07+500+2642.72</f>
        <v>40857.26</v>
      </c>
      <c r="BD157" s="187">
        <f>209.88+300+9.45+893.61+400+18471.85+202020.2+1580.47+57588.02+4597.15+11500+500+0.01</f>
        <v>298070.6400000001</v>
      </c>
      <c r="BE157" s="187">
        <f>209.88+400+17471.85+56906.7+4597.15+4733.18</f>
        <v>84318.75999999998</v>
      </c>
      <c r="BF157" s="187">
        <f>209.88+400+17471.64+58453.8+4597.15+4733.18</f>
        <v>85865.65</v>
      </c>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c r="CQ157" s="182"/>
      <c r="CR157" s="182"/>
      <c r="CS157" s="182"/>
      <c r="CT157" s="182"/>
      <c r="CU157" s="182"/>
      <c r="CV157" s="182"/>
      <c r="CW157" s="182"/>
      <c r="CX157" s="182"/>
      <c r="CY157" s="182"/>
      <c r="CZ157" s="182"/>
      <c r="DA157" s="182"/>
      <c r="DB157" s="182"/>
      <c r="DC157" s="182"/>
      <c r="DD157" s="182"/>
      <c r="DE157" s="182"/>
      <c r="DF157" s="182"/>
      <c r="DG157" s="182"/>
      <c r="DH157" s="182"/>
    </row>
    <row r="158" spans="1:112" ht="45" customHeight="1">
      <c r="A158" s="201"/>
      <c r="B158" s="350"/>
      <c r="C158" s="201"/>
      <c r="D158" s="337"/>
      <c r="E158" s="329"/>
      <c r="F158" s="294"/>
      <c r="G158" s="294"/>
      <c r="H158" s="294"/>
      <c r="I158" s="294"/>
      <c r="J158" s="294"/>
      <c r="K158" s="185"/>
      <c r="L158" s="343"/>
      <c r="M158" s="343"/>
      <c r="N158" s="343"/>
      <c r="O158" s="345"/>
      <c r="P158" s="196"/>
      <c r="Q158" s="196"/>
      <c r="R158" s="196"/>
      <c r="S158" s="196"/>
      <c r="T158" s="196"/>
      <c r="U158" s="87"/>
      <c r="V158" s="87"/>
      <c r="W158" s="195"/>
      <c r="X158" s="196"/>
      <c r="Y158" s="198"/>
      <c r="Z158" s="183"/>
      <c r="AA158" s="183"/>
      <c r="AB158" s="183"/>
      <c r="AC158" s="183"/>
      <c r="AD158" s="183"/>
      <c r="AE158" s="293"/>
      <c r="AF158" s="188"/>
      <c r="AG158" s="188"/>
      <c r="AH158" s="188"/>
      <c r="AI158" s="183"/>
      <c r="AJ158" s="183"/>
      <c r="AK158" s="183"/>
      <c r="AL158" s="183"/>
      <c r="AM158" s="183"/>
      <c r="AN158" s="183"/>
      <c r="AO158" s="183"/>
      <c r="AP158" s="183"/>
      <c r="AQ158" s="183"/>
      <c r="AR158" s="183"/>
      <c r="AS158" s="183"/>
      <c r="AT158" s="183"/>
      <c r="AU158" s="183"/>
      <c r="AV158" s="183"/>
      <c r="AW158" s="183"/>
      <c r="AX158" s="183"/>
      <c r="AY158" s="183"/>
      <c r="AZ158" s="183"/>
      <c r="BA158" s="207"/>
      <c r="BB158" s="188"/>
      <c r="BC158" s="191"/>
      <c r="BD158" s="188"/>
      <c r="BE158" s="188"/>
      <c r="BF158" s="188"/>
      <c r="BG158" s="183"/>
      <c r="BH158" s="183"/>
      <c r="BI158" s="183"/>
      <c r="BJ158" s="183"/>
      <c r="BK158" s="183"/>
      <c r="BL158" s="183"/>
      <c r="BM158" s="183"/>
      <c r="BN158" s="183"/>
      <c r="BO158" s="183"/>
      <c r="BP158" s="183"/>
      <c r="BQ158" s="183"/>
      <c r="BR158" s="183"/>
      <c r="BS158" s="183"/>
      <c r="BT158" s="183"/>
      <c r="BU158" s="183"/>
      <c r="BV158" s="183"/>
      <c r="BW158" s="183"/>
      <c r="BX158" s="183"/>
      <c r="BY158" s="183"/>
      <c r="BZ158" s="183"/>
      <c r="CA158" s="183"/>
      <c r="CB158" s="183"/>
      <c r="CC158" s="183"/>
      <c r="CD158" s="183"/>
      <c r="CE158" s="183"/>
      <c r="CF158" s="183"/>
      <c r="CG158" s="183"/>
      <c r="CH158" s="183"/>
      <c r="CI158" s="183"/>
      <c r="CJ158" s="183"/>
      <c r="CK158" s="183"/>
      <c r="CL158" s="183"/>
      <c r="CM158" s="183"/>
      <c r="CN158" s="183"/>
      <c r="CO158" s="183"/>
      <c r="CP158" s="183"/>
      <c r="CQ158" s="183"/>
      <c r="CR158" s="183"/>
      <c r="CS158" s="183"/>
      <c r="CT158" s="183"/>
      <c r="CU158" s="183"/>
      <c r="CV158" s="183"/>
      <c r="CW158" s="183"/>
      <c r="CX158" s="183"/>
      <c r="CY158" s="183"/>
      <c r="CZ158" s="183"/>
      <c r="DA158" s="183"/>
      <c r="DB158" s="183"/>
      <c r="DC158" s="183"/>
      <c r="DD158" s="183"/>
      <c r="DE158" s="183"/>
      <c r="DF158" s="183"/>
      <c r="DG158" s="183"/>
      <c r="DH158" s="183"/>
    </row>
    <row r="159" spans="1:112" ht="44.25" customHeight="1">
      <c r="A159" s="201"/>
      <c r="B159" s="350"/>
      <c r="C159" s="201"/>
      <c r="D159" s="337"/>
      <c r="E159" s="329"/>
      <c r="F159" s="294"/>
      <c r="G159" s="294"/>
      <c r="H159" s="294"/>
      <c r="I159" s="294"/>
      <c r="J159" s="294"/>
      <c r="K159" s="185"/>
      <c r="L159" s="343"/>
      <c r="M159" s="344"/>
      <c r="N159" s="344"/>
      <c r="O159" s="345"/>
      <c r="P159" s="196"/>
      <c r="Q159" s="196"/>
      <c r="R159" s="196"/>
      <c r="S159" s="196"/>
      <c r="T159" s="196"/>
      <c r="U159" s="87"/>
      <c r="V159" s="87"/>
      <c r="W159" s="195"/>
      <c r="X159" s="196"/>
      <c r="Y159" s="198"/>
      <c r="Z159" s="183"/>
      <c r="AA159" s="183"/>
      <c r="AB159" s="183"/>
      <c r="AC159" s="183"/>
      <c r="AD159" s="183"/>
      <c r="AE159" s="293"/>
      <c r="AF159" s="188"/>
      <c r="AG159" s="188"/>
      <c r="AH159" s="188"/>
      <c r="AI159" s="183"/>
      <c r="AJ159" s="183"/>
      <c r="AK159" s="183"/>
      <c r="AL159" s="183"/>
      <c r="AM159" s="183"/>
      <c r="AN159" s="183"/>
      <c r="AO159" s="183"/>
      <c r="AP159" s="183"/>
      <c r="AQ159" s="183"/>
      <c r="AR159" s="183"/>
      <c r="AS159" s="183"/>
      <c r="AT159" s="183"/>
      <c r="AU159" s="183"/>
      <c r="AV159" s="183"/>
      <c r="AW159" s="183"/>
      <c r="AX159" s="183"/>
      <c r="AY159" s="183"/>
      <c r="AZ159" s="183"/>
      <c r="BA159" s="207"/>
      <c r="BB159" s="188"/>
      <c r="BC159" s="191"/>
      <c r="BD159" s="188"/>
      <c r="BE159" s="188"/>
      <c r="BF159" s="188"/>
      <c r="BG159" s="183"/>
      <c r="BH159" s="183"/>
      <c r="BI159" s="183"/>
      <c r="BJ159" s="183"/>
      <c r="BK159" s="183"/>
      <c r="BL159" s="183"/>
      <c r="BM159" s="183"/>
      <c r="BN159" s="183"/>
      <c r="BO159" s="183"/>
      <c r="BP159" s="183"/>
      <c r="BQ159" s="183"/>
      <c r="BR159" s="183"/>
      <c r="BS159" s="183"/>
      <c r="BT159" s="183"/>
      <c r="BU159" s="183"/>
      <c r="BV159" s="183"/>
      <c r="BW159" s="183"/>
      <c r="BX159" s="183"/>
      <c r="BY159" s="183"/>
      <c r="BZ159" s="183"/>
      <c r="CA159" s="183"/>
      <c r="CB159" s="183"/>
      <c r="CC159" s="183"/>
      <c r="CD159" s="183"/>
      <c r="CE159" s="183"/>
      <c r="CF159" s="183"/>
      <c r="CG159" s="183"/>
      <c r="CH159" s="183"/>
      <c r="CI159" s="183"/>
      <c r="CJ159" s="183"/>
      <c r="CK159" s="183"/>
      <c r="CL159" s="183"/>
      <c r="CM159" s="183"/>
      <c r="CN159" s="183"/>
      <c r="CO159" s="183"/>
      <c r="CP159" s="183"/>
      <c r="CQ159" s="183"/>
      <c r="CR159" s="183"/>
      <c r="CS159" s="183"/>
      <c r="CT159" s="183"/>
      <c r="CU159" s="183"/>
      <c r="CV159" s="183"/>
      <c r="CW159" s="183"/>
      <c r="CX159" s="183"/>
      <c r="CY159" s="183"/>
      <c r="CZ159" s="183"/>
      <c r="DA159" s="183"/>
      <c r="DB159" s="183"/>
      <c r="DC159" s="183"/>
      <c r="DD159" s="183"/>
      <c r="DE159" s="183"/>
      <c r="DF159" s="183"/>
      <c r="DG159" s="183"/>
      <c r="DH159" s="183"/>
    </row>
    <row r="160" spans="1:112" ht="197.25" customHeight="1">
      <c r="A160" s="9"/>
      <c r="B160" s="351"/>
      <c r="C160" s="9"/>
      <c r="D160" s="39"/>
      <c r="E160" s="39"/>
      <c r="F160" s="15"/>
      <c r="G160" s="15"/>
      <c r="H160" s="15"/>
      <c r="I160" s="15"/>
      <c r="J160" s="15"/>
      <c r="K160" s="14"/>
      <c r="L160" s="15" t="s">
        <v>691</v>
      </c>
      <c r="M160" s="40" t="s">
        <v>116</v>
      </c>
      <c r="N160" s="15" t="s">
        <v>692</v>
      </c>
      <c r="O160" s="139"/>
      <c r="P160" s="50"/>
      <c r="Q160" s="50"/>
      <c r="R160" s="50"/>
      <c r="S160" s="50"/>
      <c r="T160" s="50"/>
      <c r="U160" s="87"/>
      <c r="V160" s="87"/>
      <c r="W160" s="130"/>
      <c r="X160" s="50"/>
      <c r="Y160" s="98"/>
      <c r="Z160" s="68"/>
      <c r="AA160" s="68"/>
      <c r="AB160" s="68"/>
      <c r="AC160" s="82"/>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92"/>
      <c r="BB160" s="92"/>
      <c r="BC160" s="92"/>
      <c r="BD160" s="92"/>
      <c r="BE160" s="92"/>
      <c r="BF160" s="92"/>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82"/>
      <c r="CF160" s="68"/>
      <c r="CG160" s="68"/>
      <c r="CH160" s="68"/>
      <c r="CI160" s="68"/>
      <c r="CJ160" s="68"/>
      <c r="CK160" s="76"/>
      <c r="CL160" s="68"/>
      <c r="CM160" s="68"/>
      <c r="CN160" s="68"/>
      <c r="CO160" s="68"/>
      <c r="CP160" s="68"/>
      <c r="CQ160" s="76"/>
      <c r="CR160" s="68"/>
      <c r="CS160" s="68"/>
      <c r="CT160" s="68"/>
      <c r="CU160" s="68"/>
      <c r="CV160" s="68"/>
      <c r="CW160" s="68"/>
      <c r="CX160" s="68"/>
      <c r="CY160" s="68"/>
      <c r="CZ160" s="68"/>
      <c r="DA160" s="68"/>
      <c r="DB160" s="68"/>
      <c r="DC160" s="68"/>
      <c r="DD160" s="68"/>
      <c r="DE160" s="68"/>
      <c r="DF160" s="68"/>
      <c r="DG160" s="68"/>
      <c r="DH160" s="68"/>
    </row>
    <row r="161" spans="1:112" ht="146.25" customHeight="1">
      <c r="A161" s="9"/>
      <c r="B161" s="126"/>
      <c r="C161" s="9"/>
      <c r="D161" s="39"/>
      <c r="E161" s="39"/>
      <c r="F161" s="15"/>
      <c r="G161" s="15"/>
      <c r="H161" s="15"/>
      <c r="I161" s="15"/>
      <c r="J161" s="15"/>
      <c r="K161" s="14"/>
      <c r="L161" s="15" t="s">
        <v>693</v>
      </c>
      <c r="M161" s="40" t="s">
        <v>116</v>
      </c>
      <c r="N161" s="15" t="s">
        <v>692</v>
      </c>
      <c r="O161" s="139"/>
      <c r="P161" s="50"/>
      <c r="Q161" s="50"/>
      <c r="R161" s="50"/>
      <c r="S161" s="50"/>
      <c r="T161" s="50"/>
      <c r="U161" s="87"/>
      <c r="V161" s="87"/>
      <c r="W161" s="130"/>
      <c r="X161" s="50"/>
      <c r="Y161" s="98"/>
      <c r="Z161" s="68"/>
      <c r="AA161" s="68"/>
      <c r="AB161" s="68"/>
      <c r="AC161" s="82"/>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92"/>
      <c r="BB161" s="92"/>
      <c r="BC161" s="92"/>
      <c r="BD161" s="92"/>
      <c r="BE161" s="92"/>
      <c r="BF161" s="92"/>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82"/>
      <c r="CF161" s="68"/>
      <c r="CG161" s="68"/>
      <c r="CH161" s="68"/>
      <c r="CI161" s="68"/>
      <c r="CJ161" s="68"/>
      <c r="CK161" s="76"/>
      <c r="CL161" s="68"/>
      <c r="CM161" s="68"/>
      <c r="CN161" s="68"/>
      <c r="CO161" s="68"/>
      <c r="CP161" s="68"/>
      <c r="CQ161" s="76"/>
      <c r="CR161" s="68"/>
      <c r="CS161" s="68"/>
      <c r="CT161" s="68"/>
      <c r="CU161" s="68"/>
      <c r="CV161" s="68"/>
      <c r="CW161" s="68"/>
      <c r="CX161" s="68"/>
      <c r="CY161" s="68"/>
      <c r="CZ161" s="68"/>
      <c r="DA161" s="68"/>
      <c r="DB161" s="68"/>
      <c r="DC161" s="68"/>
      <c r="DD161" s="68"/>
      <c r="DE161" s="68"/>
      <c r="DF161" s="68"/>
      <c r="DG161" s="68"/>
      <c r="DH161" s="68"/>
    </row>
    <row r="162" spans="1:112" ht="132.75" customHeight="1">
      <c r="A162" s="9"/>
      <c r="B162" s="126"/>
      <c r="C162" s="9"/>
      <c r="D162" s="39"/>
      <c r="E162" s="39"/>
      <c r="F162" s="15"/>
      <c r="G162" s="15"/>
      <c r="H162" s="15"/>
      <c r="I162" s="15"/>
      <c r="J162" s="15"/>
      <c r="K162" s="14"/>
      <c r="L162" s="15" t="s">
        <v>593</v>
      </c>
      <c r="M162" s="40" t="s">
        <v>594</v>
      </c>
      <c r="N162" s="15" t="s">
        <v>627</v>
      </c>
      <c r="O162" s="139"/>
      <c r="P162" s="50"/>
      <c r="Q162" s="50"/>
      <c r="R162" s="50"/>
      <c r="S162" s="50"/>
      <c r="T162" s="50"/>
      <c r="U162" s="87"/>
      <c r="V162" s="87"/>
      <c r="W162" s="130"/>
      <c r="X162" s="50"/>
      <c r="Y162" s="98"/>
      <c r="Z162" s="53"/>
      <c r="AA162" s="53"/>
      <c r="AB162" s="53"/>
      <c r="AC162" s="82"/>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92"/>
      <c r="BB162" s="92"/>
      <c r="BC162" s="92"/>
      <c r="BD162" s="92"/>
      <c r="BE162" s="92"/>
      <c r="BF162" s="92"/>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82"/>
      <c r="CF162" s="53"/>
      <c r="CG162" s="53"/>
      <c r="CH162" s="53"/>
      <c r="CI162" s="53"/>
      <c r="CJ162" s="53"/>
      <c r="CK162" s="76"/>
      <c r="CL162" s="53"/>
      <c r="CM162" s="53"/>
      <c r="CN162" s="53"/>
      <c r="CO162" s="53"/>
      <c r="CP162" s="53"/>
      <c r="CQ162" s="76"/>
      <c r="CR162" s="53"/>
      <c r="CS162" s="53"/>
      <c r="CT162" s="53"/>
      <c r="CU162" s="53"/>
      <c r="CV162" s="53"/>
      <c r="CW162" s="53"/>
      <c r="CX162" s="53"/>
      <c r="CY162" s="53"/>
      <c r="CZ162" s="53"/>
      <c r="DA162" s="53"/>
      <c r="DB162" s="53"/>
      <c r="DC162" s="53"/>
      <c r="DD162" s="53"/>
      <c r="DE162" s="53"/>
      <c r="DF162" s="53"/>
      <c r="DG162" s="53"/>
      <c r="DH162" s="53"/>
    </row>
    <row r="163" spans="1:112" ht="97.5" customHeight="1">
      <c r="A163" s="9"/>
      <c r="B163" s="126"/>
      <c r="C163" s="9"/>
      <c r="D163" s="39"/>
      <c r="E163" s="39"/>
      <c r="F163" s="15"/>
      <c r="G163" s="15"/>
      <c r="H163" s="15"/>
      <c r="I163" s="15"/>
      <c r="J163" s="15"/>
      <c r="K163" s="14"/>
      <c r="L163" s="15" t="s">
        <v>662</v>
      </c>
      <c r="M163" s="40" t="s">
        <v>116</v>
      </c>
      <c r="N163" s="15" t="s">
        <v>663</v>
      </c>
      <c r="O163" s="139"/>
      <c r="P163" s="50"/>
      <c r="Q163" s="50"/>
      <c r="R163" s="50"/>
      <c r="S163" s="50"/>
      <c r="T163" s="50"/>
      <c r="U163" s="87"/>
      <c r="V163" s="87"/>
      <c r="W163" s="130"/>
      <c r="X163" s="50"/>
      <c r="Y163" s="98"/>
      <c r="Z163" s="57"/>
      <c r="AA163" s="57"/>
      <c r="AB163" s="57"/>
      <c r="AC163" s="82"/>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92"/>
      <c r="BB163" s="92"/>
      <c r="BC163" s="92"/>
      <c r="BD163" s="92"/>
      <c r="BE163" s="92"/>
      <c r="BF163" s="92"/>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82"/>
      <c r="CF163" s="57"/>
      <c r="CG163" s="57"/>
      <c r="CH163" s="57"/>
      <c r="CI163" s="57"/>
      <c r="CJ163" s="57"/>
      <c r="CK163" s="76"/>
      <c r="CL163" s="57"/>
      <c r="CM163" s="57"/>
      <c r="CN163" s="57"/>
      <c r="CO163" s="57"/>
      <c r="CP163" s="57"/>
      <c r="CQ163" s="76"/>
      <c r="CR163" s="57"/>
      <c r="CS163" s="57"/>
      <c r="CT163" s="57"/>
      <c r="CU163" s="57"/>
      <c r="CV163" s="57"/>
      <c r="CW163" s="57"/>
      <c r="CX163" s="57"/>
      <c r="CY163" s="57"/>
      <c r="CZ163" s="57"/>
      <c r="DA163" s="57"/>
      <c r="DB163" s="57"/>
      <c r="DC163" s="57"/>
      <c r="DD163" s="57"/>
      <c r="DE163" s="57"/>
      <c r="DF163" s="57"/>
      <c r="DG163" s="57"/>
      <c r="DH163" s="57"/>
    </row>
    <row r="164" spans="1:112" ht="15" customHeight="1">
      <c r="A164" s="200" t="s">
        <v>236</v>
      </c>
      <c r="B164" s="213" t="s">
        <v>237</v>
      </c>
      <c r="C164" s="200" t="s">
        <v>238</v>
      </c>
      <c r="D164" s="346" t="s">
        <v>266</v>
      </c>
      <c r="E164" s="331"/>
      <c r="F164" s="200" t="s">
        <v>71</v>
      </c>
      <c r="G164" s="200" t="s">
        <v>239</v>
      </c>
      <c r="H164" s="200" t="s">
        <v>73</v>
      </c>
      <c r="I164" s="200" t="s">
        <v>240</v>
      </c>
      <c r="J164" s="200" t="s">
        <v>241</v>
      </c>
      <c r="K164" s="200" t="s">
        <v>242</v>
      </c>
      <c r="L164" s="349" t="s">
        <v>243</v>
      </c>
      <c r="M164" s="407" t="s">
        <v>164</v>
      </c>
      <c r="N164" s="404" t="s">
        <v>628</v>
      </c>
      <c r="O164" s="193">
        <f>W164+AC164+AI164+AO164+AU164+BA164+BG164+BM164+BS164+BY164+CE164+CK164+CQ164+CW164+DC164</f>
        <v>16693.11</v>
      </c>
      <c r="P164" s="193">
        <f>X164+AD164+AJ164+AP164+AV164+BB164+BH164+BN164+BT164+BZ164+CF164+CL164+CR164+CX164+DD164</f>
        <v>9573.11</v>
      </c>
      <c r="Q164" s="193">
        <f>Y164+AE164+AK164+AQ164+AW164+BC164+BI164+BO164+BU164+CA164+CG164+CM164+CS164+CY164+DE164</f>
        <v>11164.94</v>
      </c>
      <c r="R164" s="193">
        <f>Z164+AF164+AL164+AR164+AX164+BJ164+BP164+BV164+CB164+CH164+CN164+CT164+CZ164+DF164</f>
        <v>12427.939999999999</v>
      </c>
      <c r="S164" s="193">
        <f>AA164+AG164+AM164+AS164+AY164+BE164+BK164+BQ164+BW164+CC164+CI164+CO164+CU164+DA164+DG164</f>
        <v>11728.39</v>
      </c>
      <c r="T164" s="193">
        <f>AB164+AH164+AN164+AT164+AZ164+BF164+BL164+BR164+BX164+CD164+CJ164+CP164+CV164+DB164+DH164</f>
        <v>11728.39</v>
      </c>
      <c r="U164" s="87"/>
      <c r="V164" s="193"/>
      <c r="W164" s="194"/>
      <c r="X164" s="193"/>
      <c r="Y164" s="197"/>
      <c r="Z164" s="182"/>
      <c r="AA164" s="182"/>
      <c r="AB164" s="182"/>
      <c r="AC164" s="182">
        <v>7137.6</v>
      </c>
      <c r="AD164" s="182">
        <v>17.6</v>
      </c>
      <c r="AE164" s="291">
        <f>117.84</f>
        <v>117.84</v>
      </c>
      <c r="AF164" s="291">
        <v>699.55</v>
      </c>
      <c r="AG164" s="291">
        <v>0</v>
      </c>
      <c r="AH164" s="291">
        <v>0</v>
      </c>
      <c r="AI164" s="182"/>
      <c r="AJ164" s="182"/>
      <c r="AK164" s="182"/>
      <c r="AL164" s="182"/>
      <c r="AM164" s="182"/>
      <c r="AN164" s="182"/>
      <c r="AO164" s="182"/>
      <c r="AP164" s="182"/>
      <c r="AQ164" s="182"/>
      <c r="AR164" s="182"/>
      <c r="AS164" s="182"/>
      <c r="AT164" s="182"/>
      <c r="AU164" s="182">
        <v>0</v>
      </c>
      <c r="AV164" s="182">
        <v>0</v>
      </c>
      <c r="AW164" s="182">
        <v>0</v>
      </c>
      <c r="AX164" s="182">
        <v>0</v>
      </c>
      <c r="AY164" s="182">
        <v>0</v>
      </c>
      <c r="AZ164" s="182">
        <v>0</v>
      </c>
      <c r="BA164" s="187"/>
      <c r="BB164" s="187"/>
      <c r="BC164" s="187"/>
      <c r="BD164" s="187"/>
      <c r="BE164" s="187"/>
      <c r="BF164" s="187"/>
      <c r="BG164" s="182">
        <v>9555.51</v>
      </c>
      <c r="BH164" s="182">
        <v>9555.51</v>
      </c>
      <c r="BI164" s="182">
        <v>11047.1</v>
      </c>
      <c r="BJ164" s="182">
        <v>11728.39</v>
      </c>
      <c r="BK164" s="182">
        <v>11728.39</v>
      </c>
      <c r="BL164" s="182">
        <v>11728.39</v>
      </c>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row>
    <row r="165" spans="1:112" ht="15.75" customHeight="1">
      <c r="A165" s="201"/>
      <c r="B165" s="213"/>
      <c r="C165" s="201"/>
      <c r="D165" s="347"/>
      <c r="E165" s="331"/>
      <c r="F165" s="200"/>
      <c r="G165" s="200"/>
      <c r="H165" s="200"/>
      <c r="I165" s="200"/>
      <c r="J165" s="200"/>
      <c r="K165" s="200"/>
      <c r="L165" s="350"/>
      <c r="M165" s="408"/>
      <c r="N165" s="405"/>
      <c r="O165" s="193"/>
      <c r="P165" s="193"/>
      <c r="Q165" s="193"/>
      <c r="R165" s="193"/>
      <c r="S165" s="193"/>
      <c r="T165" s="193"/>
      <c r="U165" s="87"/>
      <c r="V165" s="193"/>
      <c r="W165" s="195"/>
      <c r="X165" s="196"/>
      <c r="Y165" s="198"/>
      <c r="Z165" s="183"/>
      <c r="AA165" s="183"/>
      <c r="AB165" s="183"/>
      <c r="AC165" s="183"/>
      <c r="AD165" s="183"/>
      <c r="AE165" s="293"/>
      <c r="AF165" s="293"/>
      <c r="AG165" s="293"/>
      <c r="AH165" s="293"/>
      <c r="AI165" s="183"/>
      <c r="AJ165" s="183"/>
      <c r="AK165" s="183"/>
      <c r="AL165" s="183"/>
      <c r="AM165" s="183"/>
      <c r="AN165" s="183"/>
      <c r="AO165" s="183"/>
      <c r="AP165" s="183"/>
      <c r="AQ165" s="183"/>
      <c r="AR165" s="183"/>
      <c r="AS165" s="183"/>
      <c r="AT165" s="183"/>
      <c r="AU165" s="183"/>
      <c r="AV165" s="183"/>
      <c r="AW165" s="183"/>
      <c r="AX165" s="183"/>
      <c r="AY165" s="183"/>
      <c r="AZ165" s="183"/>
      <c r="BA165" s="188"/>
      <c r="BB165" s="188"/>
      <c r="BC165" s="188"/>
      <c r="BD165" s="188"/>
      <c r="BE165" s="188"/>
      <c r="BF165" s="188"/>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3"/>
      <c r="DF165" s="183"/>
      <c r="DG165" s="183"/>
      <c r="DH165" s="183"/>
    </row>
    <row r="166" spans="1:112" ht="131.25" customHeight="1">
      <c r="A166" s="201"/>
      <c r="B166" s="213"/>
      <c r="C166" s="201"/>
      <c r="D166" s="331"/>
      <c r="E166" s="331"/>
      <c r="F166" s="200"/>
      <c r="G166" s="200"/>
      <c r="H166" s="200"/>
      <c r="I166" s="200"/>
      <c r="J166" s="200"/>
      <c r="K166" s="200"/>
      <c r="L166" s="351"/>
      <c r="M166" s="409"/>
      <c r="N166" s="406"/>
      <c r="O166" s="193"/>
      <c r="P166" s="193"/>
      <c r="Q166" s="193"/>
      <c r="R166" s="193"/>
      <c r="S166" s="193"/>
      <c r="T166" s="193"/>
      <c r="U166" s="87"/>
      <c r="V166" s="193"/>
      <c r="W166" s="195"/>
      <c r="X166" s="196"/>
      <c r="Y166" s="199"/>
      <c r="Z166" s="184"/>
      <c r="AA166" s="184"/>
      <c r="AB166" s="184"/>
      <c r="AC166" s="184"/>
      <c r="AD166" s="184"/>
      <c r="AE166" s="295"/>
      <c r="AF166" s="295"/>
      <c r="AG166" s="295"/>
      <c r="AH166" s="295"/>
      <c r="AI166" s="184"/>
      <c r="AJ166" s="184"/>
      <c r="AK166" s="184"/>
      <c r="AL166" s="184"/>
      <c r="AM166" s="184"/>
      <c r="AN166" s="184"/>
      <c r="AO166" s="184"/>
      <c r="AP166" s="184"/>
      <c r="AQ166" s="184"/>
      <c r="AR166" s="184"/>
      <c r="AS166" s="184"/>
      <c r="AT166" s="184"/>
      <c r="AU166" s="184"/>
      <c r="AV166" s="184"/>
      <c r="AW166" s="184"/>
      <c r="AX166" s="184"/>
      <c r="AY166" s="184"/>
      <c r="AZ166" s="184"/>
      <c r="BA166" s="189"/>
      <c r="BB166" s="189"/>
      <c r="BC166" s="189"/>
      <c r="BD166" s="189"/>
      <c r="BE166" s="189"/>
      <c r="BF166" s="189"/>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184"/>
      <c r="CO166" s="184"/>
      <c r="CP166" s="184"/>
      <c r="CQ166" s="184"/>
      <c r="CR166" s="184"/>
      <c r="CS166" s="184"/>
      <c r="CT166" s="184"/>
      <c r="CU166" s="184"/>
      <c r="CV166" s="184"/>
      <c r="CW166" s="184"/>
      <c r="CX166" s="184"/>
      <c r="CY166" s="184"/>
      <c r="CZ166" s="184"/>
      <c r="DA166" s="184"/>
      <c r="DB166" s="184"/>
      <c r="DC166" s="184"/>
      <c r="DD166" s="184"/>
      <c r="DE166" s="184"/>
      <c r="DF166" s="184"/>
      <c r="DG166" s="184"/>
      <c r="DH166" s="184"/>
    </row>
    <row r="167" spans="1:112" ht="155.25" customHeight="1" hidden="1">
      <c r="A167" s="201"/>
      <c r="B167" s="213"/>
      <c r="C167" s="201"/>
      <c r="D167" s="331"/>
      <c r="E167" s="331"/>
      <c r="F167" s="200"/>
      <c r="G167" s="200"/>
      <c r="H167" s="200"/>
      <c r="I167" s="200"/>
      <c r="J167" s="200"/>
      <c r="K167" s="200"/>
      <c r="L167" s="13"/>
      <c r="M167" s="10"/>
      <c r="N167" s="11"/>
      <c r="O167" s="193"/>
      <c r="P167" s="193"/>
      <c r="Q167" s="193"/>
      <c r="R167" s="193"/>
      <c r="S167" s="193"/>
      <c r="T167" s="193"/>
      <c r="U167" s="87"/>
      <c r="V167" s="193"/>
      <c r="W167" s="130"/>
      <c r="X167" s="50"/>
      <c r="Y167" s="98"/>
      <c r="Z167" s="49"/>
      <c r="AA167" s="49"/>
      <c r="AB167" s="49"/>
      <c r="AC167" s="82"/>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92"/>
      <c r="BB167" s="92"/>
      <c r="BC167" s="92"/>
      <c r="BD167" s="92"/>
      <c r="BE167" s="92"/>
      <c r="BF167" s="92"/>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82"/>
      <c r="CF167" s="49"/>
      <c r="CG167" s="49"/>
      <c r="CH167" s="49"/>
      <c r="CI167" s="49"/>
      <c r="CJ167" s="49"/>
      <c r="CK167" s="76"/>
      <c r="CL167" s="49"/>
      <c r="CM167" s="49"/>
      <c r="CN167" s="49"/>
      <c r="CO167" s="49"/>
      <c r="CP167" s="49"/>
      <c r="CQ167" s="76"/>
      <c r="CR167" s="49"/>
      <c r="CS167" s="49"/>
      <c r="CT167" s="49"/>
      <c r="CU167" s="49"/>
      <c r="CV167" s="49"/>
      <c r="CW167" s="49"/>
      <c r="CX167" s="49"/>
      <c r="CY167" s="49"/>
      <c r="CZ167" s="49"/>
      <c r="DA167" s="49"/>
      <c r="DB167" s="49"/>
      <c r="DC167" s="49"/>
      <c r="DD167" s="49"/>
      <c r="DE167" s="49"/>
      <c r="DF167" s="49"/>
      <c r="DG167" s="49"/>
      <c r="DH167" s="49"/>
    </row>
    <row r="168" spans="1:112" ht="114.75" customHeight="1">
      <c r="A168" s="186"/>
      <c r="B168" s="213"/>
      <c r="C168" s="186"/>
      <c r="D168" s="348"/>
      <c r="E168" s="348"/>
      <c r="F168" s="200"/>
      <c r="G168" s="200"/>
      <c r="H168" s="200"/>
      <c r="I168" s="200"/>
      <c r="J168" s="200"/>
      <c r="K168" s="200"/>
      <c r="L168" s="117"/>
      <c r="M168" s="21"/>
      <c r="N168" s="117"/>
      <c r="O168" s="193"/>
      <c r="P168" s="193"/>
      <c r="Q168" s="193"/>
      <c r="R168" s="193"/>
      <c r="S168" s="193"/>
      <c r="T168" s="193"/>
      <c r="U168" s="87"/>
      <c r="V168" s="193"/>
      <c r="W168" s="130"/>
      <c r="X168" s="50"/>
      <c r="Y168" s="98"/>
      <c r="Z168" s="49"/>
      <c r="AA168" s="49"/>
      <c r="AB168" s="49"/>
      <c r="AC168" s="82"/>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92"/>
      <c r="BB168" s="92"/>
      <c r="BC168" s="92"/>
      <c r="BD168" s="92"/>
      <c r="BE168" s="92"/>
      <c r="BF168" s="92"/>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82"/>
      <c r="CF168" s="49"/>
      <c r="CG168" s="49"/>
      <c r="CH168" s="49"/>
      <c r="CI168" s="49"/>
      <c r="CJ168" s="49"/>
      <c r="CK168" s="76"/>
      <c r="CL168" s="49"/>
      <c r="CM168" s="49"/>
      <c r="CN168" s="49"/>
      <c r="CO168" s="49"/>
      <c r="CP168" s="49"/>
      <c r="CQ168" s="76"/>
      <c r="CR168" s="49"/>
      <c r="CS168" s="49"/>
      <c r="CT168" s="49"/>
      <c r="CU168" s="49"/>
      <c r="CV168" s="49"/>
      <c r="CW168" s="49"/>
      <c r="CX168" s="49"/>
      <c r="CY168" s="49"/>
      <c r="CZ168" s="49"/>
      <c r="DA168" s="49"/>
      <c r="DB168" s="49"/>
      <c r="DC168" s="49"/>
      <c r="DD168" s="49"/>
      <c r="DE168" s="49"/>
      <c r="DF168" s="49"/>
      <c r="DG168" s="49"/>
      <c r="DH168" s="49"/>
    </row>
    <row r="169" spans="1:112" ht="180.75" customHeight="1">
      <c r="A169" s="32"/>
      <c r="B169" s="213"/>
      <c r="C169" s="32"/>
      <c r="D169" s="35"/>
      <c r="E169" s="35"/>
      <c r="F169" s="117"/>
      <c r="G169" s="117"/>
      <c r="H169" s="117"/>
      <c r="I169" s="145" t="s">
        <v>766</v>
      </c>
      <c r="J169" s="117" t="s">
        <v>116</v>
      </c>
      <c r="K169" s="117" t="s">
        <v>767</v>
      </c>
      <c r="L169" s="117" t="s">
        <v>664</v>
      </c>
      <c r="M169" s="21" t="s">
        <v>164</v>
      </c>
      <c r="N169" s="117" t="s">
        <v>629</v>
      </c>
      <c r="O169" s="120"/>
      <c r="P169" s="120"/>
      <c r="Q169" s="120"/>
      <c r="R169" s="120"/>
      <c r="S169" s="120"/>
      <c r="T169" s="120"/>
      <c r="U169" s="87"/>
      <c r="V169" s="120"/>
      <c r="W169" s="130"/>
      <c r="X169" s="50"/>
      <c r="Y169" s="98"/>
      <c r="Z169" s="49"/>
      <c r="AA169" s="49"/>
      <c r="AB169" s="49"/>
      <c r="AC169" s="82"/>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92"/>
      <c r="BB169" s="92"/>
      <c r="BC169" s="92"/>
      <c r="BD169" s="92"/>
      <c r="BE169" s="92"/>
      <c r="BF169" s="92"/>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82"/>
      <c r="CF169" s="49"/>
      <c r="CG169" s="49"/>
      <c r="CH169" s="49"/>
      <c r="CI169" s="49"/>
      <c r="CJ169" s="49"/>
      <c r="CK169" s="76"/>
      <c r="CL169" s="49"/>
      <c r="CM169" s="49"/>
      <c r="CN169" s="49"/>
      <c r="CO169" s="49"/>
      <c r="CP169" s="49"/>
      <c r="CQ169" s="76"/>
      <c r="CR169" s="49"/>
      <c r="CS169" s="49"/>
      <c r="CT169" s="49"/>
      <c r="CU169" s="49"/>
      <c r="CV169" s="49"/>
      <c r="CW169" s="49"/>
      <c r="CX169" s="49"/>
      <c r="CY169" s="49"/>
      <c r="CZ169" s="49"/>
      <c r="DA169" s="49"/>
      <c r="DB169" s="49"/>
      <c r="DC169" s="49"/>
      <c r="DD169" s="49"/>
      <c r="DE169" s="49"/>
      <c r="DF169" s="49"/>
      <c r="DG169" s="49"/>
      <c r="DH169" s="49"/>
    </row>
    <row r="170" spans="1:112" ht="15" customHeight="1">
      <c r="A170" s="200" t="s">
        <v>244</v>
      </c>
      <c r="B170" s="200" t="s">
        <v>806</v>
      </c>
      <c r="C170" s="200" t="s">
        <v>245</v>
      </c>
      <c r="D170" s="296" t="s">
        <v>223</v>
      </c>
      <c r="E170" s="8"/>
      <c r="F170" s="200" t="s">
        <v>71</v>
      </c>
      <c r="G170" s="200" t="s">
        <v>709</v>
      </c>
      <c r="H170" s="200" t="s">
        <v>73</v>
      </c>
      <c r="I170" s="200"/>
      <c r="J170" s="200"/>
      <c r="K170" s="200"/>
      <c r="L170" s="200" t="s">
        <v>712</v>
      </c>
      <c r="M170" s="200" t="s">
        <v>714</v>
      </c>
      <c r="N170" s="200" t="s">
        <v>713</v>
      </c>
      <c r="O170" s="193">
        <f>W170+AC170+AI170+AO170+AU170+BA170+BG170+BM170+BS170+BY170+CE170+CK170+CQ170+CW170+DC170</f>
        <v>0</v>
      </c>
      <c r="P170" s="193">
        <f>X170+AD170+AJ170+AP170+AV170+BB170+BH170+BN170+BT170+BZ170+CF170+CL170+CR170+CX170+DD170</f>
        <v>0</v>
      </c>
      <c r="Q170" s="193">
        <f>Y170+AE170+AK170+AQ170+AW170+BC170+BI170+BO170+BU170+CA170+CG170+CM170+CS170+CY170+DE170</f>
        <v>0</v>
      </c>
      <c r="R170" s="193">
        <f>Z170+AF170+AL170+AR170+AX170+BJ170+BP170+BV170+CB170+CH170+CN170+CT170+CZ170+DF170</f>
        <v>125</v>
      </c>
      <c r="S170" s="193">
        <f>AA170+AG170+AM170+AS170+AY170+BE170+BK170+BQ170+BW170+CC170+CI170+CO170+CU170+DA170+DG170</f>
        <v>0</v>
      </c>
      <c r="T170" s="193">
        <f>AB170+AH170+AN170+AT170+AZ170+BF170+BL170+BR170+BX170+CD170+CJ170+CP170+CV170+DB170+DH170</f>
        <v>0</v>
      </c>
      <c r="U170" s="87"/>
      <c r="V170" s="87"/>
      <c r="W170" s="194"/>
      <c r="X170" s="193"/>
      <c r="Y170" s="197"/>
      <c r="Z170" s="182"/>
      <c r="AA170" s="182"/>
      <c r="AB170" s="182"/>
      <c r="AC170" s="182"/>
      <c r="AD170" s="182"/>
      <c r="AE170" s="182">
        <v>0</v>
      </c>
      <c r="AF170" s="291">
        <v>125</v>
      </c>
      <c r="AG170" s="291">
        <v>0</v>
      </c>
      <c r="AH170" s="291">
        <v>0</v>
      </c>
      <c r="AI170" s="182"/>
      <c r="AJ170" s="182"/>
      <c r="AK170" s="182"/>
      <c r="AL170" s="182"/>
      <c r="AM170" s="182"/>
      <c r="AN170" s="182"/>
      <c r="AO170" s="182"/>
      <c r="AP170" s="182"/>
      <c r="AQ170" s="182"/>
      <c r="AR170" s="182"/>
      <c r="AS170" s="182"/>
      <c r="AT170" s="182"/>
      <c r="AU170" s="182"/>
      <c r="AV170" s="182"/>
      <c r="AW170" s="182"/>
      <c r="AX170" s="182"/>
      <c r="AY170" s="182"/>
      <c r="AZ170" s="182"/>
      <c r="BA170" s="187"/>
      <c r="BB170" s="187"/>
      <c r="BC170" s="187"/>
      <c r="BD170" s="187"/>
      <c r="BE170" s="187"/>
      <c r="BF170" s="187"/>
      <c r="BG170" s="182"/>
      <c r="BH170" s="182"/>
      <c r="BI170" s="182"/>
      <c r="BJ170" s="182"/>
      <c r="BK170" s="182"/>
      <c r="BL170" s="182"/>
      <c r="BM170" s="182"/>
      <c r="BN170" s="182"/>
      <c r="BO170" s="182"/>
      <c r="BP170" s="182"/>
      <c r="BQ170" s="182"/>
      <c r="BR170" s="182"/>
      <c r="BS170" s="182"/>
      <c r="BT170" s="182"/>
      <c r="BU170" s="182"/>
      <c r="BV170" s="182"/>
      <c r="BW170" s="182"/>
      <c r="BX170" s="182"/>
      <c r="BY170" s="182"/>
      <c r="BZ170" s="182"/>
      <c r="CA170" s="182"/>
      <c r="CB170" s="182"/>
      <c r="CC170" s="182"/>
      <c r="CD170" s="182"/>
      <c r="CE170" s="182"/>
      <c r="CF170" s="182"/>
      <c r="CG170" s="182"/>
      <c r="CH170" s="182"/>
      <c r="CI170" s="182"/>
      <c r="CJ170" s="182"/>
      <c r="CK170" s="182"/>
      <c r="CL170" s="182"/>
      <c r="CM170" s="182"/>
      <c r="CN170" s="182"/>
      <c r="CO170" s="182"/>
      <c r="CP170" s="182"/>
      <c r="CQ170" s="182"/>
      <c r="CR170" s="182"/>
      <c r="CS170" s="182"/>
      <c r="CT170" s="182"/>
      <c r="CU170" s="182"/>
      <c r="CV170" s="182"/>
      <c r="CW170" s="182"/>
      <c r="CX170" s="182"/>
      <c r="CY170" s="182"/>
      <c r="CZ170" s="182"/>
      <c r="DA170" s="182"/>
      <c r="DB170" s="182"/>
      <c r="DC170" s="182"/>
      <c r="DD170" s="182"/>
      <c r="DE170" s="182"/>
      <c r="DF170" s="182"/>
      <c r="DG170" s="182"/>
      <c r="DH170" s="182"/>
    </row>
    <row r="171" spans="1:112" ht="15.75" customHeight="1">
      <c r="A171" s="201"/>
      <c r="B171" s="201"/>
      <c r="C171" s="201"/>
      <c r="D171" s="331"/>
      <c r="E171" s="8"/>
      <c r="F171" s="201"/>
      <c r="G171" s="201"/>
      <c r="H171" s="201"/>
      <c r="I171" s="201"/>
      <c r="J171" s="201"/>
      <c r="K171" s="201"/>
      <c r="L171" s="201"/>
      <c r="M171" s="201"/>
      <c r="N171" s="201"/>
      <c r="O171" s="196"/>
      <c r="P171" s="196"/>
      <c r="Q171" s="196"/>
      <c r="R171" s="196"/>
      <c r="S171" s="196"/>
      <c r="T171" s="196"/>
      <c r="U171" s="87"/>
      <c r="V171" s="87"/>
      <c r="W171" s="195"/>
      <c r="X171" s="196"/>
      <c r="Y171" s="198"/>
      <c r="Z171" s="183"/>
      <c r="AA171" s="183"/>
      <c r="AB171" s="183"/>
      <c r="AC171" s="183"/>
      <c r="AD171" s="183"/>
      <c r="AE171" s="183"/>
      <c r="AF171" s="293"/>
      <c r="AG171" s="293"/>
      <c r="AH171" s="293"/>
      <c r="AI171" s="183"/>
      <c r="AJ171" s="183"/>
      <c r="AK171" s="183"/>
      <c r="AL171" s="183"/>
      <c r="AM171" s="183"/>
      <c r="AN171" s="183"/>
      <c r="AO171" s="183"/>
      <c r="AP171" s="183"/>
      <c r="AQ171" s="183"/>
      <c r="AR171" s="183"/>
      <c r="AS171" s="183"/>
      <c r="AT171" s="183"/>
      <c r="AU171" s="183"/>
      <c r="AV171" s="183"/>
      <c r="AW171" s="183"/>
      <c r="AX171" s="183"/>
      <c r="AY171" s="183"/>
      <c r="AZ171" s="183"/>
      <c r="BA171" s="188"/>
      <c r="BB171" s="188"/>
      <c r="BC171" s="188"/>
      <c r="BD171" s="188"/>
      <c r="BE171" s="188"/>
      <c r="BF171" s="188"/>
      <c r="BG171" s="183"/>
      <c r="BH171" s="183"/>
      <c r="BI171" s="183"/>
      <c r="BJ171" s="183"/>
      <c r="BK171" s="183"/>
      <c r="BL171" s="183"/>
      <c r="BM171" s="183"/>
      <c r="BN171" s="183"/>
      <c r="BO171" s="183"/>
      <c r="BP171" s="183"/>
      <c r="BQ171" s="183"/>
      <c r="BR171" s="183"/>
      <c r="BS171" s="183"/>
      <c r="BT171" s="183"/>
      <c r="BU171" s="183"/>
      <c r="BV171" s="183"/>
      <c r="BW171" s="183"/>
      <c r="BX171" s="183"/>
      <c r="BY171" s="183"/>
      <c r="BZ171" s="183"/>
      <c r="CA171" s="183"/>
      <c r="CB171" s="183"/>
      <c r="CC171" s="183"/>
      <c r="CD171" s="183"/>
      <c r="CE171" s="183"/>
      <c r="CF171" s="183"/>
      <c r="CG171" s="183"/>
      <c r="CH171" s="183"/>
      <c r="CI171" s="183"/>
      <c r="CJ171" s="183"/>
      <c r="CK171" s="183"/>
      <c r="CL171" s="183"/>
      <c r="CM171" s="183"/>
      <c r="CN171" s="183"/>
      <c r="CO171" s="183"/>
      <c r="CP171" s="183"/>
      <c r="CQ171" s="183"/>
      <c r="CR171" s="183"/>
      <c r="CS171" s="183"/>
      <c r="CT171" s="183"/>
      <c r="CU171" s="183"/>
      <c r="CV171" s="183"/>
      <c r="CW171" s="183"/>
      <c r="CX171" s="183"/>
      <c r="CY171" s="183"/>
      <c r="CZ171" s="183"/>
      <c r="DA171" s="183"/>
      <c r="DB171" s="183"/>
      <c r="DC171" s="183"/>
      <c r="DD171" s="183"/>
      <c r="DE171" s="183"/>
      <c r="DF171" s="183"/>
      <c r="DG171" s="183"/>
      <c r="DH171" s="183"/>
    </row>
    <row r="172" spans="1:112" ht="118.5" customHeight="1">
      <c r="A172" s="201"/>
      <c r="B172" s="201"/>
      <c r="C172" s="201"/>
      <c r="D172" s="331"/>
      <c r="E172" s="8"/>
      <c r="F172" s="201"/>
      <c r="G172" s="201"/>
      <c r="H172" s="201"/>
      <c r="I172" s="201"/>
      <c r="J172" s="201"/>
      <c r="K172" s="201"/>
      <c r="L172" s="201"/>
      <c r="M172" s="201"/>
      <c r="N172" s="201"/>
      <c r="O172" s="196"/>
      <c r="P172" s="196"/>
      <c r="Q172" s="196"/>
      <c r="R172" s="196"/>
      <c r="S172" s="196"/>
      <c r="T172" s="196"/>
      <c r="U172" s="87"/>
      <c r="V172" s="87"/>
      <c r="W172" s="195"/>
      <c r="X172" s="196"/>
      <c r="Y172" s="199"/>
      <c r="Z172" s="184"/>
      <c r="AA172" s="184"/>
      <c r="AB172" s="184"/>
      <c r="AC172" s="184"/>
      <c r="AD172" s="184"/>
      <c r="AE172" s="184"/>
      <c r="AF172" s="295"/>
      <c r="AG172" s="295"/>
      <c r="AH172" s="295"/>
      <c r="AI172" s="184"/>
      <c r="AJ172" s="184"/>
      <c r="AK172" s="184"/>
      <c r="AL172" s="184"/>
      <c r="AM172" s="184"/>
      <c r="AN172" s="184"/>
      <c r="AO172" s="184"/>
      <c r="AP172" s="184"/>
      <c r="AQ172" s="184"/>
      <c r="AR172" s="184"/>
      <c r="AS172" s="184"/>
      <c r="AT172" s="184"/>
      <c r="AU172" s="184"/>
      <c r="AV172" s="184"/>
      <c r="AW172" s="184"/>
      <c r="AX172" s="184"/>
      <c r="AY172" s="184"/>
      <c r="AZ172" s="184"/>
      <c r="BA172" s="189"/>
      <c r="BB172" s="189"/>
      <c r="BC172" s="189"/>
      <c r="BD172" s="189"/>
      <c r="BE172" s="189"/>
      <c r="BF172" s="189"/>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84"/>
      <c r="CO172" s="184"/>
      <c r="CP172" s="184"/>
      <c r="CQ172" s="184"/>
      <c r="CR172" s="184"/>
      <c r="CS172" s="184"/>
      <c r="CT172" s="184"/>
      <c r="CU172" s="184"/>
      <c r="CV172" s="184"/>
      <c r="CW172" s="184"/>
      <c r="CX172" s="184"/>
      <c r="CY172" s="184"/>
      <c r="CZ172" s="184"/>
      <c r="DA172" s="184"/>
      <c r="DB172" s="184"/>
      <c r="DC172" s="184"/>
      <c r="DD172" s="184"/>
      <c r="DE172" s="184"/>
      <c r="DF172" s="184"/>
      <c r="DG172" s="184"/>
      <c r="DH172" s="184"/>
    </row>
    <row r="173" spans="1:112" ht="15" customHeight="1" hidden="1">
      <c r="A173" s="200" t="s">
        <v>246</v>
      </c>
      <c r="B173" s="200" t="s">
        <v>247</v>
      </c>
      <c r="C173" s="200" t="s">
        <v>248</v>
      </c>
      <c r="D173" s="200"/>
      <c r="E173" s="8"/>
      <c r="F173" s="9"/>
      <c r="G173" s="9"/>
      <c r="H173" s="9"/>
      <c r="I173" s="9"/>
      <c r="J173" s="9"/>
      <c r="K173" s="9"/>
      <c r="L173" s="9"/>
      <c r="M173" s="9"/>
      <c r="N173" s="9"/>
      <c r="O173" s="193">
        <f>W173+AC173+AI173+AO173+AU173+BA173+BG173+BM173+BS173+BY173+CE173+CK173+CQ173+CW173+DC173</f>
        <v>0</v>
      </c>
      <c r="P173" s="193">
        <f>X173+AD173+AJ173+AP173+AV173+BB173+BH173+BN173+BT173+BZ173+CF173+CL173+CR173+CX173+DD173</f>
        <v>0</v>
      </c>
      <c r="Q173" s="193">
        <f>Y173+AE173+AK173+AQ173+AW173+BC173+BI173+BO173+BU173+CA173+CG173+CM173+CS173+CY173+DE173</f>
        <v>0</v>
      </c>
      <c r="R173" s="193">
        <f>Z173+AF173+AL173+AR173+AX173+BJ173+BP173+BV173+CB173+CH173+CN173+CT173+CZ173+DF173</f>
        <v>0</v>
      </c>
      <c r="S173" s="193">
        <f>AA173+AG173+AM173+AS173+AY173+BE173+BK173+BQ173+BW173+CC173+CI173+CO173+CU173+DA173+DG173</f>
        <v>0</v>
      </c>
      <c r="T173" s="193">
        <f>AB173+AH173+AN173+AT173+AZ173+BF173+BL173+BR173+BX173+CD173+CJ173+CP173+CV173+DB173+DH173</f>
        <v>0</v>
      </c>
      <c r="U173" s="87"/>
      <c r="V173" s="87"/>
      <c r="W173" s="194"/>
      <c r="X173" s="193"/>
      <c r="Y173" s="197"/>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7"/>
      <c r="BB173" s="187"/>
      <c r="BC173" s="187"/>
      <c r="BD173" s="187"/>
      <c r="BE173" s="187"/>
      <c r="BF173" s="187"/>
      <c r="BG173" s="182"/>
      <c r="BH173" s="182"/>
      <c r="BI173" s="182"/>
      <c r="BJ173" s="182"/>
      <c r="BK173" s="182"/>
      <c r="BL173" s="182"/>
      <c r="BM173" s="182"/>
      <c r="BN173" s="182"/>
      <c r="BO173" s="182"/>
      <c r="BP173" s="182"/>
      <c r="BQ173" s="182"/>
      <c r="BR173" s="182"/>
      <c r="BS173" s="182"/>
      <c r="BT173" s="182"/>
      <c r="BU173" s="182"/>
      <c r="BV173" s="182"/>
      <c r="BW173" s="182"/>
      <c r="BX173" s="182"/>
      <c r="BY173" s="182"/>
      <c r="BZ173" s="182"/>
      <c r="CA173" s="182"/>
      <c r="CB173" s="182"/>
      <c r="CC173" s="182"/>
      <c r="CD173" s="182"/>
      <c r="CE173" s="182"/>
      <c r="CF173" s="182"/>
      <c r="CG173" s="182"/>
      <c r="CH173" s="182"/>
      <c r="CI173" s="182"/>
      <c r="CJ173" s="182"/>
      <c r="CK173" s="182"/>
      <c r="CL173" s="182"/>
      <c r="CM173" s="182"/>
      <c r="CN173" s="182"/>
      <c r="CO173" s="182"/>
      <c r="CP173" s="182"/>
      <c r="CQ173" s="182"/>
      <c r="CR173" s="182"/>
      <c r="CS173" s="182"/>
      <c r="CT173" s="182"/>
      <c r="CU173" s="182"/>
      <c r="CV173" s="182"/>
      <c r="CW173" s="182"/>
      <c r="CX173" s="182"/>
      <c r="CY173" s="182"/>
      <c r="CZ173" s="182"/>
      <c r="DA173" s="182"/>
      <c r="DB173" s="182"/>
      <c r="DC173" s="182"/>
      <c r="DD173" s="182"/>
      <c r="DE173" s="182"/>
      <c r="DF173" s="182"/>
      <c r="DG173" s="182"/>
      <c r="DH173" s="182"/>
    </row>
    <row r="174" spans="1:112" ht="15.75" customHeight="1" hidden="1">
      <c r="A174" s="201"/>
      <c r="B174" s="201"/>
      <c r="C174" s="201"/>
      <c r="D174" s="201"/>
      <c r="E174" s="8"/>
      <c r="F174" s="9"/>
      <c r="G174" s="9"/>
      <c r="H174" s="9"/>
      <c r="I174" s="9"/>
      <c r="J174" s="9"/>
      <c r="K174" s="9"/>
      <c r="L174" s="9"/>
      <c r="M174" s="9"/>
      <c r="N174" s="9"/>
      <c r="O174" s="196"/>
      <c r="P174" s="196"/>
      <c r="Q174" s="196"/>
      <c r="R174" s="196"/>
      <c r="S174" s="196"/>
      <c r="T174" s="196"/>
      <c r="U174" s="87"/>
      <c r="V174" s="87"/>
      <c r="W174" s="195"/>
      <c r="X174" s="196"/>
      <c r="Y174" s="198"/>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8"/>
      <c r="BB174" s="188"/>
      <c r="BC174" s="188"/>
      <c r="BD174" s="188"/>
      <c r="BE174" s="188"/>
      <c r="BF174" s="188"/>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3"/>
      <c r="DF174" s="183"/>
      <c r="DG174" s="183"/>
      <c r="DH174" s="183"/>
    </row>
    <row r="175" spans="1:112" ht="143.25" customHeight="1" hidden="1">
      <c r="A175" s="201"/>
      <c r="B175" s="201"/>
      <c r="C175" s="201"/>
      <c r="D175" s="201"/>
      <c r="E175" s="8"/>
      <c r="F175" s="9"/>
      <c r="G175" s="9"/>
      <c r="H175" s="9"/>
      <c r="I175" s="9"/>
      <c r="J175" s="9"/>
      <c r="K175" s="9"/>
      <c r="L175" s="9"/>
      <c r="M175" s="9"/>
      <c r="N175" s="9"/>
      <c r="O175" s="196"/>
      <c r="P175" s="196"/>
      <c r="Q175" s="196"/>
      <c r="R175" s="196"/>
      <c r="S175" s="196"/>
      <c r="T175" s="196"/>
      <c r="U175" s="87"/>
      <c r="V175" s="87"/>
      <c r="W175" s="195"/>
      <c r="X175" s="196"/>
      <c r="Y175" s="199"/>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9"/>
      <c r="BB175" s="189"/>
      <c r="BC175" s="189"/>
      <c r="BD175" s="189"/>
      <c r="BE175" s="189"/>
      <c r="BF175" s="189"/>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row>
    <row r="176" spans="1:112" ht="15" customHeight="1">
      <c r="A176" s="200" t="s">
        <v>249</v>
      </c>
      <c r="B176" s="349" t="s">
        <v>807</v>
      </c>
      <c r="C176" s="200" t="s">
        <v>250</v>
      </c>
      <c r="D176" s="352" t="s">
        <v>654</v>
      </c>
      <c r="E176" s="8"/>
      <c r="F176" s="200" t="s">
        <v>71</v>
      </c>
      <c r="G176" s="200" t="s">
        <v>251</v>
      </c>
      <c r="H176" s="200" t="s">
        <v>73</v>
      </c>
      <c r="I176" s="200"/>
      <c r="J176" s="200"/>
      <c r="K176" s="200"/>
      <c r="L176" s="200" t="s">
        <v>825</v>
      </c>
      <c r="M176" s="200" t="s">
        <v>164</v>
      </c>
      <c r="N176" s="200" t="s">
        <v>773</v>
      </c>
      <c r="O176" s="193">
        <f>W176+AC176+AI176+AO176+AU176+BA176+BG176+BM176+BS176+BY176+CE176+CK176+CQ176+CW176+DC176</f>
        <v>13656.789999999999</v>
      </c>
      <c r="P176" s="193">
        <f>X176+AD176+AJ176+AP176+AV176+BB176+BH176+BN176+BT176+BZ176+CF176+CL176+CR176+CX176+DD176</f>
        <v>13460.8</v>
      </c>
      <c r="Q176" s="193">
        <f>Y176+AE176+AK176+AQ176+AW176+BC176+BI176+BO176+BU176+CA176+CG176+CM176+CS176+CY176+DE176</f>
        <v>26866.309999999998</v>
      </c>
      <c r="R176" s="193">
        <f>Z176+AF176+AL176+AR176+AX176+BJ176+BP176+BV176+CB176+CH176+CN176+CT176+CZ176+DF176</f>
        <v>1040</v>
      </c>
      <c r="S176" s="193">
        <f>AA176+AG176+AM176+AS176+AY176+BE176+BK176+BQ176+BW176+CC176+CI176+CO176+CU176+DA176+DG176</f>
        <v>1035</v>
      </c>
      <c r="T176" s="193">
        <f>AB176+AH176+AN176+AT176+AZ176+BF176+BL176+BR176+BX176+CD176+CJ176+CP176+CV176+DB176+DH176</f>
        <v>1035</v>
      </c>
      <c r="U176" s="87"/>
      <c r="V176" s="87"/>
      <c r="W176" s="194"/>
      <c r="X176" s="193"/>
      <c r="Y176" s="197"/>
      <c r="Z176" s="182"/>
      <c r="AA176" s="182"/>
      <c r="AB176" s="182"/>
      <c r="AC176" s="182">
        <v>11646.8</v>
      </c>
      <c r="AD176" s="182">
        <v>11544.4</v>
      </c>
      <c r="AE176" s="291">
        <f>4000+9.39+7120+10+10+13788.05+106.92+100+10</f>
        <v>25154.359999999997</v>
      </c>
      <c r="AF176" s="182">
        <f>10+10+10+10</f>
        <v>40</v>
      </c>
      <c r="AG176" s="182">
        <f>5+10+10+10</f>
        <v>35</v>
      </c>
      <c r="AH176" s="182">
        <f>5+10+10+10</f>
        <v>35</v>
      </c>
      <c r="AI176" s="182"/>
      <c r="AJ176" s="182"/>
      <c r="AK176" s="182"/>
      <c r="AL176" s="182"/>
      <c r="AM176" s="182"/>
      <c r="AN176" s="182"/>
      <c r="AO176" s="182"/>
      <c r="AP176" s="182"/>
      <c r="AQ176" s="182"/>
      <c r="AR176" s="182"/>
      <c r="AS176" s="182"/>
      <c r="AT176" s="182"/>
      <c r="AU176" s="182"/>
      <c r="AV176" s="182"/>
      <c r="AW176" s="182"/>
      <c r="AX176" s="182"/>
      <c r="AY176" s="182"/>
      <c r="AZ176" s="182"/>
      <c r="BA176" s="187">
        <v>1916.4</v>
      </c>
      <c r="BB176" s="187">
        <v>1916.4</v>
      </c>
      <c r="BC176" s="291">
        <v>711.95</v>
      </c>
      <c r="BD176" s="187"/>
      <c r="BE176" s="187"/>
      <c r="BF176" s="187"/>
      <c r="BG176" s="182"/>
      <c r="BH176" s="182"/>
      <c r="BI176" s="182"/>
      <c r="BJ176" s="182"/>
      <c r="BK176" s="182"/>
      <c r="BL176" s="182"/>
      <c r="BM176" s="182">
        <v>93.59</v>
      </c>
      <c r="BN176" s="182">
        <f>300-300</f>
        <v>0</v>
      </c>
      <c r="BO176" s="182">
        <v>1000</v>
      </c>
      <c r="BP176" s="182">
        <v>1000</v>
      </c>
      <c r="BQ176" s="182">
        <v>1000</v>
      </c>
      <c r="BR176" s="182">
        <v>1000</v>
      </c>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row>
    <row r="177" spans="1:112" ht="15.75" customHeight="1">
      <c r="A177" s="201"/>
      <c r="B177" s="350"/>
      <c r="C177" s="201"/>
      <c r="D177" s="329"/>
      <c r="E177" s="8"/>
      <c r="F177" s="201"/>
      <c r="G177" s="201"/>
      <c r="H177" s="201"/>
      <c r="I177" s="201"/>
      <c r="J177" s="201"/>
      <c r="K177" s="201"/>
      <c r="L177" s="201"/>
      <c r="M177" s="201"/>
      <c r="N177" s="201"/>
      <c r="O177" s="196"/>
      <c r="P177" s="196"/>
      <c r="Q177" s="196"/>
      <c r="R177" s="196"/>
      <c r="S177" s="196"/>
      <c r="T177" s="196"/>
      <c r="U177" s="87"/>
      <c r="V177" s="87"/>
      <c r="W177" s="195"/>
      <c r="X177" s="196"/>
      <c r="Y177" s="198"/>
      <c r="Z177" s="183"/>
      <c r="AA177" s="183"/>
      <c r="AB177" s="183"/>
      <c r="AC177" s="183"/>
      <c r="AD177" s="183"/>
      <c r="AE177" s="29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8"/>
      <c r="BB177" s="188"/>
      <c r="BC177" s="293"/>
      <c r="BD177" s="188"/>
      <c r="BE177" s="188"/>
      <c r="BF177" s="188"/>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3"/>
      <c r="DF177" s="183"/>
      <c r="DG177" s="183"/>
      <c r="DH177" s="183"/>
    </row>
    <row r="178" spans="1:112" ht="129" customHeight="1">
      <c r="A178" s="201"/>
      <c r="B178" s="350"/>
      <c r="C178" s="201"/>
      <c r="D178" s="329"/>
      <c r="E178" s="8"/>
      <c r="F178" s="201"/>
      <c r="G178" s="201"/>
      <c r="H178" s="201"/>
      <c r="I178" s="201"/>
      <c r="J178" s="201"/>
      <c r="K178" s="201"/>
      <c r="L178" s="201"/>
      <c r="M178" s="201"/>
      <c r="N178" s="201"/>
      <c r="O178" s="196"/>
      <c r="P178" s="196"/>
      <c r="Q178" s="196"/>
      <c r="R178" s="196"/>
      <c r="S178" s="196"/>
      <c r="T178" s="196"/>
      <c r="U178" s="87"/>
      <c r="V178" s="87"/>
      <c r="W178" s="195"/>
      <c r="X178" s="196"/>
      <c r="Y178" s="199"/>
      <c r="Z178" s="184"/>
      <c r="AA178" s="184"/>
      <c r="AB178" s="184"/>
      <c r="AC178" s="184"/>
      <c r="AD178" s="184"/>
      <c r="AE178" s="295"/>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9"/>
      <c r="BB178" s="189"/>
      <c r="BC178" s="295"/>
      <c r="BD178" s="189"/>
      <c r="BE178" s="189"/>
      <c r="BF178" s="189"/>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c r="CH178" s="184"/>
      <c r="CI178" s="184"/>
      <c r="CJ178" s="184"/>
      <c r="CK178" s="184"/>
      <c r="CL178" s="184"/>
      <c r="CM178" s="184"/>
      <c r="CN178" s="184"/>
      <c r="CO178" s="184"/>
      <c r="CP178" s="184"/>
      <c r="CQ178" s="184"/>
      <c r="CR178" s="184"/>
      <c r="CS178" s="184"/>
      <c r="CT178" s="184"/>
      <c r="CU178" s="184"/>
      <c r="CV178" s="184"/>
      <c r="CW178" s="184"/>
      <c r="CX178" s="184"/>
      <c r="CY178" s="184"/>
      <c r="CZ178" s="184"/>
      <c r="DA178" s="184"/>
      <c r="DB178" s="184"/>
      <c r="DC178" s="184"/>
      <c r="DD178" s="184"/>
      <c r="DE178" s="184"/>
      <c r="DF178" s="184"/>
      <c r="DG178" s="184"/>
      <c r="DH178" s="184"/>
    </row>
    <row r="179" spans="1:112" ht="120.75" customHeight="1">
      <c r="A179" s="9"/>
      <c r="B179" s="351"/>
      <c r="C179" s="9"/>
      <c r="D179" s="123"/>
      <c r="E179" s="8"/>
      <c r="F179" s="9"/>
      <c r="G179" s="9"/>
      <c r="H179" s="9"/>
      <c r="I179" s="172" t="s">
        <v>822</v>
      </c>
      <c r="J179" s="15" t="s">
        <v>823</v>
      </c>
      <c r="K179" s="15" t="s">
        <v>824</v>
      </c>
      <c r="L179" s="172" t="s">
        <v>820</v>
      </c>
      <c r="M179" s="15" t="s">
        <v>164</v>
      </c>
      <c r="N179" s="15" t="s">
        <v>821</v>
      </c>
      <c r="O179" s="50"/>
      <c r="P179" s="50"/>
      <c r="Q179" s="50"/>
      <c r="R179" s="50"/>
      <c r="S179" s="50"/>
      <c r="T179" s="50"/>
      <c r="U179" s="87"/>
      <c r="V179" s="87"/>
      <c r="W179" s="130"/>
      <c r="X179" s="50"/>
      <c r="Y179" s="98"/>
      <c r="Z179" s="68"/>
      <c r="AA179" s="68"/>
      <c r="AB179" s="68"/>
      <c r="AC179" s="82"/>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92"/>
      <c r="BB179" s="92"/>
      <c r="BC179" s="92"/>
      <c r="BD179" s="92"/>
      <c r="BE179" s="92"/>
      <c r="BF179" s="92"/>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82"/>
      <c r="CF179" s="68"/>
      <c r="CG179" s="68"/>
      <c r="CH179" s="68"/>
      <c r="CI179" s="68"/>
      <c r="CJ179" s="68"/>
      <c r="CK179" s="76"/>
      <c r="CL179" s="68"/>
      <c r="CM179" s="68"/>
      <c r="CN179" s="68"/>
      <c r="CO179" s="68"/>
      <c r="CP179" s="68"/>
      <c r="CQ179" s="76"/>
      <c r="CR179" s="68"/>
      <c r="CS179" s="68"/>
      <c r="CT179" s="68"/>
      <c r="CU179" s="68"/>
      <c r="CV179" s="68"/>
      <c r="CW179" s="68"/>
      <c r="CX179" s="68"/>
      <c r="CY179" s="68"/>
      <c r="CZ179" s="68"/>
      <c r="DA179" s="68"/>
      <c r="DB179" s="68"/>
      <c r="DC179" s="68"/>
      <c r="DD179" s="68"/>
      <c r="DE179" s="68"/>
      <c r="DF179" s="68"/>
      <c r="DG179" s="68"/>
      <c r="DH179" s="68"/>
    </row>
    <row r="180" spans="1:112" ht="15" customHeight="1" hidden="1">
      <c r="A180" s="200" t="s">
        <v>252</v>
      </c>
      <c r="B180" s="200" t="s">
        <v>253</v>
      </c>
      <c r="C180" s="200" t="s">
        <v>254</v>
      </c>
      <c r="D180" s="200"/>
      <c r="E180" s="8"/>
      <c r="F180" s="9"/>
      <c r="G180" s="9"/>
      <c r="H180" s="9"/>
      <c r="I180" s="9"/>
      <c r="J180" s="9"/>
      <c r="K180" s="9"/>
      <c r="L180" s="9"/>
      <c r="M180" s="9"/>
      <c r="N180" s="9"/>
      <c r="O180" s="193">
        <f>W180+AC180+AI180+AO180+AU180+BA180+BG180+BM180+BS180+BY180+CE180+CK180+CQ180+CW180+DC180</f>
        <v>0</v>
      </c>
      <c r="P180" s="193">
        <f>X180+AD180+AJ180+AP180+AV180+BB180+BH180+BN180+BT180+BZ180+CF180+CL180+CR180+CX180+DD180</f>
        <v>0</v>
      </c>
      <c r="Q180" s="193">
        <f>Y180+AE180+AK180+AQ180+AW180+BC180+BI180+BO180+BU180+CA180+CG180+CM180+CS180+CY180+DE180</f>
        <v>0</v>
      </c>
      <c r="R180" s="193">
        <f>Z180+AF180+AL180+AR180+AX180+BJ180+BP180+BV180+CB180+CH180+CN180+CT180+CZ180+DF180</f>
        <v>0</v>
      </c>
      <c r="S180" s="193">
        <f>AA180+AG180+AM180+AS180+AY180+BE180+BK180+BQ180+BW180+CC180+CI180+CO180+CU180+DA180+DG180</f>
        <v>0</v>
      </c>
      <c r="T180" s="193">
        <f>AB180+AH180+AN180+AT180+AZ180+BF180+BL180+BR180+BX180+CD180+CJ180+CP180+CV180+DB180+DH180</f>
        <v>0</v>
      </c>
      <c r="U180" s="87"/>
      <c r="V180" s="87"/>
      <c r="W180" s="194"/>
      <c r="X180" s="193"/>
      <c r="Y180" s="197"/>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7"/>
      <c r="BB180" s="187"/>
      <c r="BC180" s="187"/>
      <c r="BD180" s="187"/>
      <c r="BE180" s="187"/>
      <c r="BF180" s="187"/>
      <c r="BG180" s="182"/>
      <c r="BH180" s="182"/>
      <c r="BI180" s="182"/>
      <c r="BJ180" s="182"/>
      <c r="BK180" s="182"/>
      <c r="BL180" s="182"/>
      <c r="BM180" s="182"/>
      <c r="BN180" s="182"/>
      <c r="BO180" s="182"/>
      <c r="BP180" s="182"/>
      <c r="BQ180" s="182"/>
      <c r="BR180" s="182"/>
      <c r="BS180" s="182"/>
      <c r="BT180" s="182"/>
      <c r="BU180" s="182"/>
      <c r="BV180" s="182"/>
      <c r="BW180" s="182"/>
      <c r="BX180" s="182"/>
      <c r="BY180" s="182"/>
      <c r="BZ180" s="182"/>
      <c r="CA180" s="182"/>
      <c r="CB180" s="182"/>
      <c r="CC180" s="182"/>
      <c r="CD180" s="182"/>
      <c r="CE180" s="182"/>
      <c r="CF180" s="182"/>
      <c r="CG180" s="182"/>
      <c r="CH180" s="182"/>
      <c r="CI180" s="182"/>
      <c r="CJ180" s="182"/>
      <c r="CK180" s="182"/>
      <c r="CL180" s="182"/>
      <c r="CM180" s="182"/>
      <c r="CN180" s="182"/>
      <c r="CO180" s="182"/>
      <c r="CP180" s="182"/>
      <c r="CQ180" s="182"/>
      <c r="CR180" s="182"/>
      <c r="CS180" s="182"/>
      <c r="CT180" s="182"/>
      <c r="CU180" s="182"/>
      <c r="CV180" s="182"/>
      <c r="CW180" s="182"/>
      <c r="CX180" s="182"/>
      <c r="CY180" s="182"/>
      <c r="CZ180" s="182"/>
      <c r="DA180" s="182"/>
      <c r="DB180" s="182"/>
      <c r="DC180" s="182"/>
      <c r="DD180" s="182"/>
      <c r="DE180" s="182"/>
      <c r="DF180" s="182"/>
      <c r="DG180" s="182"/>
      <c r="DH180" s="182"/>
    </row>
    <row r="181" spans="1:112" ht="15.75" customHeight="1" hidden="1">
      <c r="A181" s="201"/>
      <c r="B181" s="201"/>
      <c r="C181" s="201"/>
      <c r="D181" s="201"/>
      <c r="E181" s="8"/>
      <c r="F181" s="9"/>
      <c r="G181" s="9"/>
      <c r="H181" s="9"/>
      <c r="I181" s="9"/>
      <c r="J181" s="9"/>
      <c r="K181" s="9"/>
      <c r="L181" s="9"/>
      <c r="M181" s="9"/>
      <c r="N181" s="9"/>
      <c r="O181" s="196"/>
      <c r="P181" s="196"/>
      <c r="Q181" s="196"/>
      <c r="R181" s="196"/>
      <c r="S181" s="196"/>
      <c r="T181" s="196"/>
      <c r="U181" s="87"/>
      <c r="V181" s="87"/>
      <c r="W181" s="195"/>
      <c r="X181" s="196"/>
      <c r="Y181" s="198"/>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8"/>
      <c r="BB181" s="188"/>
      <c r="BC181" s="188"/>
      <c r="BD181" s="188"/>
      <c r="BE181" s="188"/>
      <c r="BF181" s="188"/>
      <c r="BG181" s="183"/>
      <c r="BH181" s="183"/>
      <c r="BI181" s="183"/>
      <c r="BJ181" s="183"/>
      <c r="BK181" s="183"/>
      <c r="BL181" s="183"/>
      <c r="BM181" s="183"/>
      <c r="BN181" s="183"/>
      <c r="BO181" s="183"/>
      <c r="BP181" s="183"/>
      <c r="BQ181" s="183"/>
      <c r="BR181" s="183"/>
      <c r="BS181" s="183"/>
      <c r="BT181" s="183"/>
      <c r="BU181" s="183"/>
      <c r="BV181" s="183"/>
      <c r="BW181" s="183"/>
      <c r="BX181" s="183"/>
      <c r="BY181" s="183"/>
      <c r="BZ181" s="183"/>
      <c r="CA181" s="183"/>
      <c r="CB181" s="183"/>
      <c r="CC181" s="183"/>
      <c r="CD181" s="183"/>
      <c r="CE181" s="183"/>
      <c r="CF181" s="183"/>
      <c r="CG181" s="183"/>
      <c r="CH181" s="183"/>
      <c r="CI181" s="183"/>
      <c r="CJ181" s="183"/>
      <c r="CK181" s="183"/>
      <c r="CL181" s="183"/>
      <c r="CM181" s="183"/>
      <c r="CN181" s="183"/>
      <c r="CO181" s="183"/>
      <c r="CP181" s="183"/>
      <c r="CQ181" s="183"/>
      <c r="CR181" s="183"/>
      <c r="CS181" s="183"/>
      <c r="CT181" s="183"/>
      <c r="CU181" s="183"/>
      <c r="CV181" s="183"/>
      <c r="CW181" s="183"/>
      <c r="CX181" s="183"/>
      <c r="CY181" s="183"/>
      <c r="CZ181" s="183"/>
      <c r="DA181" s="183"/>
      <c r="DB181" s="183"/>
      <c r="DC181" s="183"/>
      <c r="DD181" s="183"/>
      <c r="DE181" s="183"/>
      <c r="DF181" s="183"/>
      <c r="DG181" s="183"/>
      <c r="DH181" s="183"/>
    </row>
    <row r="182" spans="1:112" ht="15.75" customHeight="1" hidden="1">
      <c r="A182" s="201"/>
      <c r="B182" s="201"/>
      <c r="C182" s="201"/>
      <c r="D182" s="201"/>
      <c r="E182" s="8"/>
      <c r="F182" s="9"/>
      <c r="G182" s="9"/>
      <c r="H182" s="9"/>
      <c r="I182" s="9"/>
      <c r="J182" s="9"/>
      <c r="K182" s="9"/>
      <c r="L182" s="9"/>
      <c r="M182" s="9"/>
      <c r="N182" s="9"/>
      <c r="O182" s="196"/>
      <c r="P182" s="196"/>
      <c r="Q182" s="196"/>
      <c r="R182" s="196"/>
      <c r="S182" s="196"/>
      <c r="T182" s="196"/>
      <c r="U182" s="87"/>
      <c r="V182" s="87"/>
      <c r="W182" s="195"/>
      <c r="X182" s="196"/>
      <c r="Y182" s="199"/>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9"/>
      <c r="BB182" s="189"/>
      <c r="BC182" s="189"/>
      <c r="BD182" s="189"/>
      <c r="BE182" s="189"/>
      <c r="BF182" s="189"/>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c r="CR182" s="184"/>
      <c r="CS182" s="184"/>
      <c r="CT182" s="184"/>
      <c r="CU182" s="184"/>
      <c r="CV182" s="184"/>
      <c r="CW182" s="184"/>
      <c r="CX182" s="184"/>
      <c r="CY182" s="184"/>
      <c r="CZ182" s="184"/>
      <c r="DA182" s="184"/>
      <c r="DB182" s="184"/>
      <c r="DC182" s="184"/>
      <c r="DD182" s="184"/>
      <c r="DE182" s="184"/>
      <c r="DF182" s="184"/>
      <c r="DG182" s="184"/>
      <c r="DH182" s="184"/>
    </row>
    <row r="183" spans="1:112" ht="15" customHeight="1" hidden="1">
      <c r="A183" s="200" t="s">
        <v>255</v>
      </c>
      <c r="B183" s="200" t="s">
        <v>256</v>
      </c>
      <c r="C183" s="200" t="s">
        <v>257</v>
      </c>
      <c r="D183" s="200"/>
      <c r="E183" s="8"/>
      <c r="F183" s="9"/>
      <c r="G183" s="9"/>
      <c r="H183" s="9"/>
      <c r="I183" s="9"/>
      <c r="J183" s="9"/>
      <c r="K183" s="9"/>
      <c r="L183" s="9"/>
      <c r="M183" s="9"/>
      <c r="N183" s="9"/>
      <c r="O183" s="193">
        <f>W183+AC183+AI183+AO183+AU183+BA183+BG183+BM183+BS183+BY183+CE183+CK183+CQ183+CW183+DC183</f>
        <v>0</v>
      </c>
      <c r="P183" s="193">
        <f>X183+AD183+AJ183+AP183+AV183+BB183+BH183+BN183+BT183+BZ183+CF183+CL183+CR183+CX183+DD183</f>
        <v>0</v>
      </c>
      <c r="Q183" s="193">
        <f>Y183+AE183+AK183+AQ183+AW183+BC183+BI183+BO183+BU183+CA183+CG183+CM183+CS183+CY183+DE183</f>
        <v>0</v>
      </c>
      <c r="R183" s="193">
        <f>Z183+AF183+AL183+AR183+AX183+BJ183+BP183+BV183+CB183+CH183+CN183+CT183+CZ183+DF183</f>
        <v>0</v>
      </c>
      <c r="S183" s="193">
        <f>AA183+AG183+AM183+AS183+AY183+BE183+BK183+BQ183+BW183+CC183+CI183+CO183+CU183+DA183+DG183</f>
        <v>0</v>
      </c>
      <c r="T183" s="193">
        <f>AB183+AH183+AN183+AT183+AZ183+BF183+BL183+BR183+BX183+CD183+CJ183+CP183+CV183+DB183+DH183</f>
        <v>0</v>
      </c>
      <c r="U183" s="87"/>
      <c r="V183" s="87"/>
      <c r="W183" s="194"/>
      <c r="X183" s="193"/>
      <c r="Y183" s="197"/>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7"/>
      <c r="BB183" s="187"/>
      <c r="BC183" s="187"/>
      <c r="BD183" s="187"/>
      <c r="BE183" s="187"/>
      <c r="BF183" s="187"/>
      <c r="BG183" s="182"/>
      <c r="BH183" s="182"/>
      <c r="BI183" s="182"/>
      <c r="BJ183" s="182"/>
      <c r="BK183" s="182"/>
      <c r="BL183" s="182"/>
      <c r="BM183" s="182"/>
      <c r="BN183" s="182"/>
      <c r="BO183" s="182"/>
      <c r="BP183" s="182"/>
      <c r="BQ183" s="182"/>
      <c r="BR183" s="182"/>
      <c r="BS183" s="182"/>
      <c r="BT183" s="182"/>
      <c r="BU183" s="182"/>
      <c r="BV183" s="182"/>
      <c r="BW183" s="182"/>
      <c r="BX183" s="182"/>
      <c r="BY183" s="182"/>
      <c r="BZ183" s="182"/>
      <c r="CA183" s="182"/>
      <c r="CB183" s="182"/>
      <c r="CC183" s="182"/>
      <c r="CD183" s="182"/>
      <c r="CE183" s="182"/>
      <c r="CF183" s="182"/>
      <c r="CG183" s="182"/>
      <c r="CH183" s="182"/>
      <c r="CI183" s="182"/>
      <c r="CJ183" s="182"/>
      <c r="CK183" s="182"/>
      <c r="CL183" s="182"/>
      <c r="CM183" s="182"/>
      <c r="CN183" s="182"/>
      <c r="CO183" s="182"/>
      <c r="CP183" s="182"/>
      <c r="CQ183" s="182"/>
      <c r="CR183" s="182"/>
      <c r="CS183" s="182"/>
      <c r="CT183" s="182"/>
      <c r="CU183" s="182"/>
      <c r="CV183" s="182"/>
      <c r="CW183" s="182"/>
      <c r="CX183" s="182"/>
      <c r="CY183" s="182"/>
      <c r="CZ183" s="182"/>
      <c r="DA183" s="182"/>
      <c r="DB183" s="182"/>
      <c r="DC183" s="182"/>
      <c r="DD183" s="182"/>
      <c r="DE183" s="182"/>
      <c r="DF183" s="182"/>
      <c r="DG183" s="182"/>
      <c r="DH183" s="182"/>
    </row>
    <row r="184" spans="1:112" ht="15.75" customHeight="1" hidden="1">
      <c r="A184" s="201"/>
      <c r="B184" s="201"/>
      <c r="C184" s="201"/>
      <c r="D184" s="201"/>
      <c r="E184" s="8"/>
      <c r="F184" s="9"/>
      <c r="G184" s="9"/>
      <c r="H184" s="9"/>
      <c r="I184" s="9"/>
      <c r="J184" s="9"/>
      <c r="K184" s="9"/>
      <c r="L184" s="9"/>
      <c r="M184" s="9"/>
      <c r="N184" s="9"/>
      <c r="O184" s="196"/>
      <c r="P184" s="196"/>
      <c r="Q184" s="196"/>
      <c r="R184" s="196"/>
      <c r="S184" s="196"/>
      <c r="T184" s="196"/>
      <c r="U184" s="87"/>
      <c r="V184" s="87"/>
      <c r="W184" s="195"/>
      <c r="X184" s="196"/>
      <c r="Y184" s="198"/>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8"/>
      <c r="BB184" s="188"/>
      <c r="BC184" s="188"/>
      <c r="BD184" s="188"/>
      <c r="BE184" s="188"/>
      <c r="BF184" s="188"/>
      <c r="BG184" s="183"/>
      <c r="BH184" s="183"/>
      <c r="BI184" s="183"/>
      <c r="BJ184" s="183"/>
      <c r="BK184" s="183"/>
      <c r="BL184" s="183"/>
      <c r="BM184" s="183"/>
      <c r="BN184" s="183"/>
      <c r="BO184" s="183"/>
      <c r="BP184" s="183"/>
      <c r="BQ184" s="183"/>
      <c r="BR184" s="183"/>
      <c r="BS184" s="183"/>
      <c r="BT184" s="183"/>
      <c r="BU184" s="183"/>
      <c r="BV184" s="183"/>
      <c r="BW184" s="183"/>
      <c r="BX184" s="183"/>
      <c r="BY184" s="183"/>
      <c r="BZ184" s="183"/>
      <c r="CA184" s="183"/>
      <c r="CB184" s="183"/>
      <c r="CC184" s="183"/>
      <c r="CD184" s="183"/>
      <c r="CE184" s="183"/>
      <c r="CF184" s="183"/>
      <c r="CG184" s="183"/>
      <c r="CH184" s="183"/>
      <c r="CI184" s="183"/>
      <c r="CJ184" s="183"/>
      <c r="CK184" s="183"/>
      <c r="CL184" s="183"/>
      <c r="CM184" s="183"/>
      <c r="CN184" s="183"/>
      <c r="CO184" s="183"/>
      <c r="CP184" s="183"/>
      <c r="CQ184" s="183"/>
      <c r="CR184" s="183"/>
      <c r="CS184" s="183"/>
      <c r="CT184" s="183"/>
      <c r="CU184" s="183"/>
      <c r="CV184" s="183"/>
      <c r="CW184" s="183"/>
      <c r="CX184" s="183"/>
      <c r="CY184" s="183"/>
      <c r="CZ184" s="183"/>
      <c r="DA184" s="183"/>
      <c r="DB184" s="183"/>
      <c r="DC184" s="183"/>
      <c r="DD184" s="183"/>
      <c r="DE184" s="183"/>
      <c r="DF184" s="183"/>
      <c r="DG184" s="183"/>
      <c r="DH184" s="183"/>
    </row>
    <row r="185" spans="1:112" ht="15.75" customHeight="1" hidden="1">
      <c r="A185" s="201"/>
      <c r="B185" s="201"/>
      <c r="C185" s="201"/>
      <c r="D185" s="201"/>
      <c r="E185" s="8"/>
      <c r="F185" s="9"/>
      <c r="G185" s="9"/>
      <c r="H185" s="9"/>
      <c r="I185" s="9"/>
      <c r="J185" s="9"/>
      <c r="K185" s="9"/>
      <c r="L185" s="9"/>
      <c r="M185" s="9"/>
      <c r="N185" s="9"/>
      <c r="O185" s="196"/>
      <c r="P185" s="196"/>
      <c r="Q185" s="196"/>
      <c r="R185" s="196"/>
      <c r="S185" s="196"/>
      <c r="T185" s="196"/>
      <c r="U185" s="87"/>
      <c r="V185" s="87"/>
      <c r="W185" s="195"/>
      <c r="X185" s="196"/>
      <c r="Y185" s="199"/>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9"/>
      <c r="BB185" s="189"/>
      <c r="BC185" s="189"/>
      <c r="BD185" s="189"/>
      <c r="BE185" s="189"/>
      <c r="BF185" s="189"/>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c r="CR185" s="184"/>
      <c r="CS185" s="184"/>
      <c r="CT185" s="184"/>
      <c r="CU185" s="184"/>
      <c r="CV185" s="184"/>
      <c r="CW185" s="184"/>
      <c r="CX185" s="184"/>
      <c r="CY185" s="184"/>
      <c r="CZ185" s="184"/>
      <c r="DA185" s="184"/>
      <c r="DB185" s="184"/>
      <c r="DC185" s="184"/>
      <c r="DD185" s="184"/>
      <c r="DE185" s="184"/>
      <c r="DF185" s="184"/>
      <c r="DG185" s="184"/>
      <c r="DH185" s="184"/>
    </row>
    <row r="186" spans="1:112" ht="15" customHeight="1" hidden="1">
      <c r="A186" s="200" t="s">
        <v>258</v>
      </c>
      <c r="B186" s="200" t="s">
        <v>259</v>
      </c>
      <c r="C186" s="200" t="s">
        <v>260</v>
      </c>
      <c r="D186" s="200"/>
      <c r="E186" s="8"/>
      <c r="F186" s="9"/>
      <c r="G186" s="9"/>
      <c r="H186" s="9"/>
      <c r="I186" s="9"/>
      <c r="J186" s="9"/>
      <c r="K186" s="9"/>
      <c r="L186" s="9"/>
      <c r="M186" s="9"/>
      <c r="N186" s="9"/>
      <c r="O186" s="193">
        <f>W186+AC186+AI186+AO186+AU186+BA186+BG186+BM186+BS186+BY186+CE186+CK186+CQ186+CW186+DC186</f>
        <v>0</v>
      </c>
      <c r="P186" s="193">
        <f>X186+AD186+AJ186+AP186+AV186+BB186+BH186+BN186+BT186+BZ186+CF186+CL186+CR186+CX186+DD186</f>
        <v>0</v>
      </c>
      <c r="Q186" s="193">
        <f>Y186+AE186+AK186+AQ186+AW186+BC186+BI186+BO186+BU186+CA186+CG186+CM186+CS186+CY186+DE186</f>
        <v>0</v>
      </c>
      <c r="R186" s="193">
        <f>Z186+AF186+AL186+AR186+AX186+BJ186+BP186+BV186+CB186+CH186+CN186+CT186+CZ186+DF186</f>
        <v>0</v>
      </c>
      <c r="S186" s="193">
        <f>AA186+AG186+AM186+AS186+AY186+BE186+BK186+BQ186+BW186+CC186+CI186+CO186+CU186+DA186+DG186</f>
        <v>0</v>
      </c>
      <c r="T186" s="193">
        <f>AB186+AH186+AN186+AT186+AZ186+BF186+BL186+BR186+BX186+CD186+CJ186+CP186+CV186+DB186+DH186</f>
        <v>0</v>
      </c>
      <c r="U186" s="87"/>
      <c r="V186" s="87"/>
      <c r="W186" s="194"/>
      <c r="X186" s="193"/>
      <c r="Y186" s="197"/>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7"/>
      <c r="BB186" s="187"/>
      <c r="BC186" s="187"/>
      <c r="BD186" s="187"/>
      <c r="BE186" s="187"/>
      <c r="BF186" s="187"/>
      <c r="BG186" s="182"/>
      <c r="BH186" s="182"/>
      <c r="BI186" s="182"/>
      <c r="BJ186" s="182"/>
      <c r="BK186" s="182"/>
      <c r="BL186" s="182"/>
      <c r="BM186" s="182"/>
      <c r="BN186" s="182"/>
      <c r="BO186" s="182"/>
      <c r="BP186" s="182"/>
      <c r="BQ186" s="182"/>
      <c r="BR186" s="182"/>
      <c r="BS186" s="182"/>
      <c r="BT186" s="182"/>
      <c r="BU186" s="182"/>
      <c r="BV186" s="182"/>
      <c r="BW186" s="182"/>
      <c r="BX186" s="182"/>
      <c r="BY186" s="182"/>
      <c r="BZ186" s="182"/>
      <c r="CA186" s="182"/>
      <c r="CB186" s="182"/>
      <c r="CC186" s="182"/>
      <c r="CD186" s="182"/>
      <c r="CE186" s="182"/>
      <c r="CF186" s="182"/>
      <c r="CG186" s="182"/>
      <c r="CH186" s="182"/>
      <c r="CI186" s="182"/>
      <c r="CJ186" s="182"/>
      <c r="CK186" s="182"/>
      <c r="CL186" s="182"/>
      <c r="CM186" s="182"/>
      <c r="CN186" s="182"/>
      <c r="CO186" s="182"/>
      <c r="CP186" s="182"/>
      <c r="CQ186" s="182"/>
      <c r="CR186" s="182"/>
      <c r="CS186" s="182"/>
      <c r="CT186" s="182"/>
      <c r="CU186" s="182"/>
      <c r="CV186" s="182"/>
      <c r="CW186" s="182"/>
      <c r="CX186" s="182"/>
      <c r="CY186" s="182"/>
      <c r="CZ186" s="182"/>
      <c r="DA186" s="182"/>
      <c r="DB186" s="182"/>
      <c r="DC186" s="182"/>
      <c r="DD186" s="182"/>
      <c r="DE186" s="182"/>
      <c r="DF186" s="182"/>
      <c r="DG186" s="182"/>
      <c r="DH186" s="182"/>
    </row>
    <row r="187" spans="1:112" ht="15.75" customHeight="1" hidden="1">
      <c r="A187" s="201"/>
      <c r="B187" s="201"/>
      <c r="C187" s="201"/>
      <c r="D187" s="201"/>
      <c r="E187" s="8"/>
      <c r="F187" s="9"/>
      <c r="G187" s="9"/>
      <c r="H187" s="9"/>
      <c r="I187" s="9"/>
      <c r="J187" s="9"/>
      <c r="K187" s="9"/>
      <c r="L187" s="9"/>
      <c r="M187" s="9"/>
      <c r="N187" s="9"/>
      <c r="O187" s="196"/>
      <c r="P187" s="196"/>
      <c r="Q187" s="196"/>
      <c r="R187" s="196"/>
      <c r="S187" s="196"/>
      <c r="T187" s="196"/>
      <c r="U187" s="87"/>
      <c r="V187" s="87"/>
      <c r="W187" s="195"/>
      <c r="X187" s="196"/>
      <c r="Y187" s="198"/>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3"/>
      <c r="AY187" s="183"/>
      <c r="AZ187" s="183"/>
      <c r="BA187" s="188"/>
      <c r="BB187" s="188"/>
      <c r="BC187" s="188"/>
      <c r="BD187" s="188"/>
      <c r="BE187" s="188"/>
      <c r="BF187" s="188"/>
      <c r="BG187" s="183"/>
      <c r="BH187" s="183"/>
      <c r="BI187" s="183"/>
      <c r="BJ187" s="183"/>
      <c r="BK187" s="183"/>
      <c r="BL187" s="183"/>
      <c r="BM187" s="183"/>
      <c r="BN187" s="183"/>
      <c r="BO187" s="183"/>
      <c r="BP187" s="183"/>
      <c r="BQ187" s="183"/>
      <c r="BR187" s="183"/>
      <c r="BS187" s="183"/>
      <c r="BT187" s="183"/>
      <c r="BU187" s="183"/>
      <c r="BV187" s="183"/>
      <c r="BW187" s="183"/>
      <c r="BX187" s="183"/>
      <c r="BY187" s="183"/>
      <c r="BZ187" s="183"/>
      <c r="CA187" s="183"/>
      <c r="CB187" s="183"/>
      <c r="CC187" s="183"/>
      <c r="CD187" s="183"/>
      <c r="CE187" s="183"/>
      <c r="CF187" s="183"/>
      <c r="CG187" s="183"/>
      <c r="CH187" s="183"/>
      <c r="CI187" s="183"/>
      <c r="CJ187" s="183"/>
      <c r="CK187" s="183"/>
      <c r="CL187" s="183"/>
      <c r="CM187" s="183"/>
      <c r="CN187" s="183"/>
      <c r="CO187" s="183"/>
      <c r="CP187" s="183"/>
      <c r="CQ187" s="183"/>
      <c r="CR187" s="183"/>
      <c r="CS187" s="183"/>
      <c r="CT187" s="183"/>
      <c r="CU187" s="183"/>
      <c r="CV187" s="183"/>
      <c r="CW187" s="183"/>
      <c r="CX187" s="183"/>
      <c r="CY187" s="183"/>
      <c r="CZ187" s="183"/>
      <c r="DA187" s="183"/>
      <c r="DB187" s="183"/>
      <c r="DC187" s="183"/>
      <c r="DD187" s="183"/>
      <c r="DE187" s="183"/>
      <c r="DF187" s="183"/>
      <c r="DG187" s="183"/>
      <c r="DH187" s="183"/>
    </row>
    <row r="188" spans="1:112" ht="27.75" customHeight="1" hidden="1">
      <c r="A188" s="201"/>
      <c r="B188" s="201"/>
      <c r="C188" s="201"/>
      <c r="D188" s="201"/>
      <c r="E188" s="8"/>
      <c r="F188" s="9"/>
      <c r="G188" s="9"/>
      <c r="H188" s="9"/>
      <c r="I188" s="9"/>
      <c r="J188" s="9"/>
      <c r="K188" s="9"/>
      <c r="L188" s="9"/>
      <c r="M188" s="9"/>
      <c r="N188" s="9"/>
      <c r="O188" s="196"/>
      <c r="P188" s="196"/>
      <c r="Q188" s="196"/>
      <c r="R188" s="196"/>
      <c r="S188" s="196"/>
      <c r="T188" s="196"/>
      <c r="U188" s="87"/>
      <c r="V188" s="87"/>
      <c r="W188" s="195"/>
      <c r="X188" s="196"/>
      <c r="Y188" s="199"/>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9"/>
      <c r="BB188" s="189"/>
      <c r="BC188" s="189"/>
      <c r="BD188" s="189"/>
      <c r="BE188" s="189"/>
      <c r="BF188" s="189"/>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c r="CY188" s="184"/>
      <c r="CZ188" s="184"/>
      <c r="DA188" s="184"/>
      <c r="DB188" s="184"/>
      <c r="DC188" s="184"/>
      <c r="DD188" s="184"/>
      <c r="DE188" s="184"/>
      <c r="DF188" s="184"/>
      <c r="DG188" s="184"/>
      <c r="DH188" s="184"/>
    </row>
    <row r="189" spans="1:112" ht="15" customHeight="1">
      <c r="A189" s="200" t="s">
        <v>261</v>
      </c>
      <c r="B189" s="283" t="s">
        <v>262</v>
      </c>
      <c r="C189" s="200" t="s">
        <v>263</v>
      </c>
      <c r="D189" s="200"/>
      <c r="E189" s="8"/>
      <c r="F189" s="200"/>
      <c r="G189" s="200"/>
      <c r="H189" s="200"/>
      <c r="I189" s="200"/>
      <c r="J189" s="200"/>
      <c r="K189" s="200"/>
      <c r="L189" s="209" t="s">
        <v>678</v>
      </c>
      <c r="M189" s="209" t="s">
        <v>116</v>
      </c>
      <c r="N189" s="209" t="s">
        <v>679</v>
      </c>
      <c r="O189" s="193">
        <f>W189+AC189+AI189+AO189+AU189+BA189+BG189+BM189+BS189+BY189+CE189+CK189+CQ189+CW189+DC189</f>
        <v>49332.3</v>
      </c>
      <c r="P189" s="193">
        <f>X189+AD189+AJ189+AP189+AV189+BB189+BH189+BN189+BT189+BZ189+CF189+CL189+CR189+CX189+DD189</f>
        <v>39442.8</v>
      </c>
      <c r="Q189" s="353">
        <f>Y189+AE189+AK189+AQ189+AW189+BC189+BI189+BO189+BU189+CA189+CG189+CM189+CS189+CY189+DE189</f>
        <v>1032.85</v>
      </c>
      <c r="R189" s="193">
        <f>Z189+AF189+AL189+AR189+AX189+BJ189+BP189+BV189+CB189+CH189+CN189+CT189+CZ189+DF189+BD189</f>
        <v>1624.98</v>
      </c>
      <c r="S189" s="193">
        <f>AA189+AG189+AM189+AS189+AY189+BE189+BK189+BQ189+BW189+CC189+CI189+CO189+CU189+DA189+DG189</f>
        <v>1074.98</v>
      </c>
      <c r="T189" s="193">
        <f>AB189+AH189+AN189+AT189+AZ189+BF189+BL189+BR189+BX189+CD189+CJ189+CP189+CV189+DB189+DH189</f>
        <v>1074.98</v>
      </c>
      <c r="U189" s="87"/>
      <c r="V189" s="87"/>
      <c r="W189" s="194"/>
      <c r="X189" s="193"/>
      <c r="Y189" s="197"/>
      <c r="Z189" s="182"/>
      <c r="AA189" s="182"/>
      <c r="AB189" s="182"/>
      <c r="AC189" s="182">
        <v>10</v>
      </c>
      <c r="AD189" s="182">
        <v>10</v>
      </c>
      <c r="AE189" s="291">
        <v>10</v>
      </c>
      <c r="AF189" s="291">
        <v>10</v>
      </c>
      <c r="AG189" s="291">
        <v>10</v>
      </c>
      <c r="AH189" s="291">
        <v>10</v>
      </c>
      <c r="AI189" s="182"/>
      <c r="AJ189" s="182"/>
      <c r="AK189" s="182"/>
      <c r="AL189" s="182"/>
      <c r="AM189" s="182"/>
      <c r="AN189" s="182"/>
      <c r="AO189" s="182"/>
      <c r="AP189" s="182"/>
      <c r="AQ189" s="182"/>
      <c r="AR189" s="182"/>
      <c r="AS189" s="182"/>
      <c r="AT189" s="182"/>
      <c r="AU189" s="182"/>
      <c r="AV189" s="182"/>
      <c r="AW189" s="182"/>
      <c r="AX189" s="182"/>
      <c r="AY189" s="182"/>
      <c r="AZ189" s="182"/>
      <c r="BA189" s="187">
        <v>49322.3</v>
      </c>
      <c r="BB189" s="187">
        <v>39432.8</v>
      </c>
      <c r="BC189" s="291">
        <v>1022.85</v>
      </c>
      <c r="BD189" s="187">
        <f>550+1064.98</f>
        <v>1614.98</v>
      </c>
      <c r="BE189" s="187">
        <v>1064.98</v>
      </c>
      <c r="BF189" s="187">
        <v>1064.98</v>
      </c>
      <c r="BG189" s="182"/>
      <c r="BH189" s="182"/>
      <c r="BI189" s="182"/>
      <c r="BJ189" s="182"/>
      <c r="BK189" s="182"/>
      <c r="BL189" s="182"/>
      <c r="BM189" s="182"/>
      <c r="BN189" s="182"/>
      <c r="BO189" s="182"/>
      <c r="BP189" s="182"/>
      <c r="BQ189" s="182"/>
      <c r="BR189" s="182"/>
      <c r="BS189" s="182"/>
      <c r="BT189" s="182"/>
      <c r="BU189" s="182"/>
      <c r="BV189" s="182"/>
      <c r="BW189" s="182"/>
      <c r="BX189" s="182"/>
      <c r="BY189" s="182"/>
      <c r="BZ189" s="182"/>
      <c r="CA189" s="182"/>
      <c r="CB189" s="182"/>
      <c r="CC189" s="182"/>
      <c r="CD189" s="182"/>
      <c r="CE189" s="182"/>
      <c r="CF189" s="182"/>
      <c r="CG189" s="182"/>
      <c r="CH189" s="182"/>
      <c r="CI189" s="182"/>
      <c r="CJ189" s="182"/>
      <c r="CK189" s="182"/>
      <c r="CL189" s="182"/>
      <c r="CM189" s="182"/>
      <c r="CN189" s="182"/>
      <c r="CO189" s="182"/>
      <c r="CP189" s="182"/>
      <c r="CQ189" s="182"/>
      <c r="CR189" s="182"/>
      <c r="CS189" s="182"/>
      <c r="CT189" s="182"/>
      <c r="CU189" s="182"/>
      <c r="CV189" s="182"/>
      <c r="CW189" s="182"/>
      <c r="CX189" s="182"/>
      <c r="CY189" s="182"/>
      <c r="CZ189" s="182"/>
      <c r="DA189" s="182"/>
      <c r="DB189" s="182"/>
      <c r="DC189" s="182"/>
      <c r="DD189" s="182"/>
      <c r="DE189" s="182"/>
      <c r="DF189" s="182"/>
      <c r="DG189" s="182"/>
      <c r="DH189" s="182"/>
    </row>
    <row r="190" spans="1:112" ht="15.75" customHeight="1">
      <c r="A190" s="201"/>
      <c r="B190" s="284"/>
      <c r="C190" s="201"/>
      <c r="D190" s="201"/>
      <c r="E190" s="8"/>
      <c r="F190" s="201"/>
      <c r="G190" s="201"/>
      <c r="H190" s="201"/>
      <c r="I190" s="201"/>
      <c r="J190" s="201"/>
      <c r="K190" s="201"/>
      <c r="L190" s="209"/>
      <c r="M190" s="209"/>
      <c r="N190" s="209"/>
      <c r="O190" s="193"/>
      <c r="P190" s="196"/>
      <c r="Q190" s="354"/>
      <c r="R190" s="196"/>
      <c r="S190" s="196"/>
      <c r="T190" s="196"/>
      <c r="U190" s="87"/>
      <c r="V190" s="87"/>
      <c r="W190" s="195"/>
      <c r="X190" s="196"/>
      <c r="Y190" s="198"/>
      <c r="Z190" s="183"/>
      <c r="AA190" s="183"/>
      <c r="AB190" s="183"/>
      <c r="AC190" s="183"/>
      <c r="AD190" s="183"/>
      <c r="AE190" s="293"/>
      <c r="AF190" s="293"/>
      <c r="AG190" s="293"/>
      <c r="AH190" s="293"/>
      <c r="AI190" s="183"/>
      <c r="AJ190" s="183"/>
      <c r="AK190" s="183"/>
      <c r="AL190" s="183"/>
      <c r="AM190" s="183"/>
      <c r="AN190" s="183"/>
      <c r="AO190" s="183"/>
      <c r="AP190" s="183"/>
      <c r="AQ190" s="183"/>
      <c r="AR190" s="183"/>
      <c r="AS190" s="183"/>
      <c r="AT190" s="183"/>
      <c r="AU190" s="183"/>
      <c r="AV190" s="183"/>
      <c r="AW190" s="183"/>
      <c r="AX190" s="183"/>
      <c r="AY190" s="183"/>
      <c r="AZ190" s="183"/>
      <c r="BA190" s="188"/>
      <c r="BB190" s="188"/>
      <c r="BC190" s="293"/>
      <c r="BD190" s="188"/>
      <c r="BE190" s="188"/>
      <c r="BF190" s="188"/>
      <c r="BG190" s="183"/>
      <c r="BH190" s="183"/>
      <c r="BI190" s="183"/>
      <c r="BJ190" s="183"/>
      <c r="BK190" s="183"/>
      <c r="BL190" s="183"/>
      <c r="BM190" s="183"/>
      <c r="BN190" s="183"/>
      <c r="BO190" s="183"/>
      <c r="BP190" s="183"/>
      <c r="BQ190" s="183"/>
      <c r="BR190" s="183"/>
      <c r="BS190" s="183"/>
      <c r="BT190" s="183"/>
      <c r="BU190" s="183"/>
      <c r="BV190" s="183"/>
      <c r="BW190" s="183"/>
      <c r="BX190" s="183"/>
      <c r="BY190" s="183"/>
      <c r="BZ190" s="183"/>
      <c r="CA190" s="183"/>
      <c r="CB190" s="183"/>
      <c r="CC190" s="183"/>
      <c r="CD190" s="183"/>
      <c r="CE190" s="183"/>
      <c r="CF190" s="183"/>
      <c r="CG190" s="183"/>
      <c r="CH190" s="183"/>
      <c r="CI190" s="183"/>
      <c r="CJ190" s="183"/>
      <c r="CK190" s="183"/>
      <c r="CL190" s="183"/>
      <c r="CM190" s="183"/>
      <c r="CN190" s="183"/>
      <c r="CO190" s="183"/>
      <c r="CP190" s="183"/>
      <c r="CQ190" s="183"/>
      <c r="CR190" s="183"/>
      <c r="CS190" s="183"/>
      <c r="CT190" s="183"/>
      <c r="CU190" s="183"/>
      <c r="CV190" s="183"/>
      <c r="CW190" s="183"/>
      <c r="CX190" s="183"/>
      <c r="CY190" s="183"/>
      <c r="CZ190" s="183"/>
      <c r="DA190" s="183"/>
      <c r="DB190" s="183"/>
      <c r="DC190" s="183"/>
      <c r="DD190" s="183"/>
      <c r="DE190" s="183"/>
      <c r="DF190" s="183"/>
      <c r="DG190" s="183"/>
      <c r="DH190" s="183"/>
    </row>
    <row r="191" spans="1:112" ht="132" customHeight="1">
      <c r="A191" s="201"/>
      <c r="B191" s="284"/>
      <c r="C191" s="201"/>
      <c r="D191" s="201"/>
      <c r="E191" s="8"/>
      <c r="F191" s="201"/>
      <c r="G191" s="201"/>
      <c r="H191" s="201"/>
      <c r="I191" s="201"/>
      <c r="J191" s="201"/>
      <c r="K191" s="201"/>
      <c r="L191" s="209"/>
      <c r="M191" s="209"/>
      <c r="N191" s="209"/>
      <c r="O191" s="193"/>
      <c r="P191" s="196"/>
      <c r="Q191" s="354"/>
      <c r="R191" s="196"/>
      <c r="S191" s="196"/>
      <c r="T191" s="196"/>
      <c r="U191" s="87"/>
      <c r="V191" s="87"/>
      <c r="W191" s="195"/>
      <c r="X191" s="196"/>
      <c r="Y191" s="199"/>
      <c r="Z191" s="184"/>
      <c r="AA191" s="184"/>
      <c r="AB191" s="184"/>
      <c r="AC191" s="184"/>
      <c r="AD191" s="184"/>
      <c r="AE191" s="295"/>
      <c r="AF191" s="295"/>
      <c r="AG191" s="295"/>
      <c r="AH191" s="295"/>
      <c r="AI191" s="184"/>
      <c r="AJ191" s="184"/>
      <c r="AK191" s="184"/>
      <c r="AL191" s="184"/>
      <c r="AM191" s="184"/>
      <c r="AN191" s="184"/>
      <c r="AO191" s="184"/>
      <c r="AP191" s="184"/>
      <c r="AQ191" s="184"/>
      <c r="AR191" s="184"/>
      <c r="AS191" s="184"/>
      <c r="AT191" s="184"/>
      <c r="AU191" s="184"/>
      <c r="AV191" s="184"/>
      <c r="AW191" s="184"/>
      <c r="AX191" s="184"/>
      <c r="AY191" s="184"/>
      <c r="AZ191" s="184"/>
      <c r="BA191" s="189"/>
      <c r="BB191" s="189"/>
      <c r="BC191" s="295"/>
      <c r="BD191" s="189"/>
      <c r="BE191" s="189"/>
      <c r="BF191" s="189"/>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c r="CH191" s="184"/>
      <c r="CI191" s="184"/>
      <c r="CJ191" s="184"/>
      <c r="CK191" s="184"/>
      <c r="CL191" s="184"/>
      <c r="CM191" s="184"/>
      <c r="CN191" s="184"/>
      <c r="CO191" s="184"/>
      <c r="CP191" s="184"/>
      <c r="CQ191" s="184"/>
      <c r="CR191" s="184"/>
      <c r="CS191" s="184"/>
      <c r="CT191" s="184"/>
      <c r="CU191" s="184"/>
      <c r="CV191" s="184"/>
      <c r="CW191" s="184"/>
      <c r="CX191" s="184"/>
      <c r="CY191" s="184"/>
      <c r="CZ191" s="184"/>
      <c r="DA191" s="184"/>
      <c r="DB191" s="184"/>
      <c r="DC191" s="184"/>
      <c r="DD191" s="184"/>
      <c r="DE191" s="184"/>
      <c r="DF191" s="184"/>
      <c r="DG191" s="184"/>
      <c r="DH191" s="184"/>
    </row>
    <row r="192" spans="1:112" ht="146.25" customHeight="1" hidden="1">
      <c r="A192" s="9"/>
      <c r="B192" s="9"/>
      <c r="C192" s="9"/>
      <c r="D192" s="9"/>
      <c r="E192" s="8"/>
      <c r="F192" s="9"/>
      <c r="G192" s="9"/>
      <c r="H192" s="9"/>
      <c r="I192" s="9"/>
      <c r="J192" s="9"/>
      <c r="K192" s="9"/>
      <c r="L192" s="15"/>
      <c r="M192" s="15"/>
      <c r="N192" s="15"/>
      <c r="O192" s="120"/>
      <c r="P192" s="50"/>
      <c r="Q192" s="50"/>
      <c r="R192" s="50"/>
      <c r="S192" s="50"/>
      <c r="T192" s="50"/>
      <c r="U192" s="87"/>
      <c r="V192" s="87"/>
      <c r="W192" s="130"/>
      <c r="X192" s="50"/>
      <c r="Y192" s="98"/>
      <c r="Z192" s="65"/>
      <c r="AA192" s="65"/>
      <c r="AB192" s="65"/>
      <c r="AC192" s="82"/>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92"/>
      <c r="BB192" s="92"/>
      <c r="BC192" s="92"/>
      <c r="BD192" s="92"/>
      <c r="BE192" s="92"/>
      <c r="BF192" s="92"/>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82"/>
      <c r="CF192" s="65"/>
      <c r="CG192" s="65"/>
      <c r="CH192" s="65"/>
      <c r="CI192" s="65"/>
      <c r="CJ192" s="65"/>
      <c r="CK192" s="76"/>
      <c r="CL192" s="65"/>
      <c r="CM192" s="65"/>
      <c r="CN192" s="65"/>
      <c r="CO192" s="65"/>
      <c r="CP192" s="65"/>
      <c r="CQ192" s="76"/>
      <c r="CR192" s="65"/>
      <c r="CS192" s="65"/>
      <c r="CT192" s="65"/>
      <c r="CU192" s="65"/>
      <c r="CV192" s="65"/>
      <c r="CW192" s="65"/>
      <c r="CX192" s="65"/>
      <c r="CY192" s="65"/>
      <c r="CZ192" s="65"/>
      <c r="DA192" s="65"/>
      <c r="DB192" s="65"/>
      <c r="DC192" s="65"/>
      <c r="DD192" s="65"/>
      <c r="DE192" s="65"/>
      <c r="DF192" s="65"/>
      <c r="DG192" s="65"/>
      <c r="DH192" s="65"/>
    </row>
    <row r="193" spans="1:112" ht="15" customHeight="1">
      <c r="A193" s="200" t="s">
        <v>264</v>
      </c>
      <c r="B193" s="200" t="s">
        <v>699</v>
      </c>
      <c r="C193" s="200" t="s">
        <v>265</v>
      </c>
      <c r="D193" s="326" t="s">
        <v>266</v>
      </c>
      <c r="E193" s="329"/>
      <c r="F193" s="200" t="s">
        <v>71</v>
      </c>
      <c r="G193" s="200" t="s">
        <v>267</v>
      </c>
      <c r="H193" s="200" t="s">
        <v>73</v>
      </c>
      <c r="I193" s="200" t="s">
        <v>268</v>
      </c>
      <c r="J193" s="200" t="s">
        <v>164</v>
      </c>
      <c r="K193" s="200" t="s">
        <v>269</v>
      </c>
      <c r="L193" s="400" t="s">
        <v>789</v>
      </c>
      <c r="M193" s="349" t="s">
        <v>116</v>
      </c>
      <c r="N193" s="349" t="s">
        <v>787</v>
      </c>
      <c r="O193" s="193">
        <f>W193+AC193+AI193+AO193+AU193+BA193+BG193+BM193+BS193+BY193+CE193+CK193+CQ193+CW193+DC193</f>
        <v>18247.4</v>
      </c>
      <c r="P193" s="193">
        <f>X193+AD193+AJ193+AP193+AV193+BB193+BH193+BN193+BT193+BZ193+CF193+CL193+CR193+CX193+DD193</f>
        <v>18247.4</v>
      </c>
      <c r="Q193" s="193">
        <f>Y193+AE193+AK193+AQ193+AW193+BC193+BI193+BO193+BU193+CA193+CG193+CM193+CS193+CY193+DE193</f>
        <v>19256.51</v>
      </c>
      <c r="R193" s="193">
        <f>Z193+AF193+AL193+AR193+AX193+BJ193+BP193+BV193+CB193+CH193+CN193+CT193+CZ193+DF193</f>
        <v>5403</v>
      </c>
      <c r="S193" s="193">
        <f>AA193+AG193+AM193+AS193+AY193+BE193+BK193+BQ193+BW193+CC193+CI193+CO193+CU193+DA193+DG193</f>
        <v>4102.110000000001</v>
      </c>
      <c r="T193" s="193">
        <f>AB193+AH193+AN193+AT193+AZ193+BF193+BL193+BR193+BX193+CD193+CJ193+CP193+CV193+DB193+DH193</f>
        <v>4102.110000000001</v>
      </c>
      <c r="U193" s="87"/>
      <c r="V193" s="87"/>
      <c r="W193" s="194"/>
      <c r="X193" s="193"/>
      <c r="Y193" s="197"/>
      <c r="Z193" s="182"/>
      <c r="AA193" s="182"/>
      <c r="AB193" s="182"/>
      <c r="AC193" s="182">
        <v>18247.4</v>
      </c>
      <c r="AD193" s="182">
        <v>18247.4</v>
      </c>
      <c r="AE193" s="182">
        <f>19221.51+35</f>
        <v>19256.51</v>
      </c>
      <c r="AF193" s="190">
        <f>60+4893+200+250</f>
        <v>5403</v>
      </c>
      <c r="AG193" s="190">
        <f>60+4042.11</f>
        <v>4102.110000000001</v>
      </c>
      <c r="AH193" s="190">
        <f>60+4042.11</f>
        <v>4102.110000000001</v>
      </c>
      <c r="AI193" s="182"/>
      <c r="AJ193" s="182"/>
      <c r="AK193" s="182"/>
      <c r="AL193" s="182"/>
      <c r="AM193" s="182"/>
      <c r="AN193" s="182"/>
      <c r="AO193" s="182"/>
      <c r="AP193" s="182"/>
      <c r="AQ193" s="182"/>
      <c r="AR193" s="182"/>
      <c r="AS193" s="182"/>
      <c r="AT193" s="182"/>
      <c r="AU193" s="182"/>
      <c r="AV193" s="182"/>
      <c r="AW193" s="182"/>
      <c r="AX193" s="182"/>
      <c r="AY193" s="182"/>
      <c r="AZ193" s="182"/>
      <c r="BA193" s="187"/>
      <c r="BB193" s="187"/>
      <c r="BC193" s="187"/>
      <c r="BD193" s="187"/>
      <c r="BE193" s="187"/>
      <c r="BF193" s="187"/>
      <c r="BG193" s="182"/>
      <c r="BH193" s="182"/>
      <c r="BI193" s="182"/>
      <c r="BJ193" s="182"/>
      <c r="BK193" s="182"/>
      <c r="BL193" s="182"/>
      <c r="BM193" s="182"/>
      <c r="BN193" s="182"/>
      <c r="BO193" s="182"/>
      <c r="BP193" s="182"/>
      <c r="BQ193" s="182"/>
      <c r="BR193" s="182"/>
      <c r="BS193" s="182"/>
      <c r="BT193" s="182"/>
      <c r="BU193" s="182"/>
      <c r="BV193" s="182"/>
      <c r="BW193" s="182"/>
      <c r="BX193" s="182"/>
      <c r="BY193" s="182"/>
      <c r="BZ193" s="182"/>
      <c r="CA193" s="182"/>
      <c r="CB193" s="182"/>
      <c r="CC193" s="182"/>
      <c r="CD193" s="182"/>
      <c r="CE193" s="182"/>
      <c r="CF193" s="182"/>
      <c r="CG193" s="182"/>
      <c r="CH193" s="182"/>
      <c r="CI193" s="182"/>
      <c r="CJ193" s="182"/>
      <c r="CK193" s="182"/>
      <c r="CL193" s="182"/>
      <c r="CM193" s="182"/>
      <c r="CN193" s="182"/>
      <c r="CO193" s="182"/>
      <c r="CP193" s="182"/>
      <c r="CQ193" s="182"/>
      <c r="CR193" s="182"/>
      <c r="CS193" s="182"/>
      <c r="CT193" s="182"/>
      <c r="CU193" s="182"/>
      <c r="CV193" s="182"/>
      <c r="CW193" s="182"/>
      <c r="CX193" s="182"/>
      <c r="CY193" s="182"/>
      <c r="CZ193" s="182"/>
      <c r="DA193" s="182"/>
      <c r="DB193" s="182"/>
      <c r="DC193" s="182"/>
      <c r="DD193" s="182"/>
      <c r="DE193" s="182"/>
      <c r="DF193" s="182"/>
      <c r="DG193" s="182"/>
      <c r="DH193" s="182"/>
    </row>
    <row r="194" spans="1:112" ht="15.75" customHeight="1">
      <c r="A194" s="201"/>
      <c r="B194" s="201"/>
      <c r="C194" s="201"/>
      <c r="D194" s="337"/>
      <c r="E194" s="329"/>
      <c r="F194" s="201"/>
      <c r="G194" s="201"/>
      <c r="H194" s="201"/>
      <c r="I194" s="201"/>
      <c r="J194" s="201"/>
      <c r="K194" s="201"/>
      <c r="L194" s="401"/>
      <c r="M194" s="350"/>
      <c r="N194" s="350"/>
      <c r="O194" s="196"/>
      <c r="P194" s="196"/>
      <c r="Q194" s="196"/>
      <c r="R194" s="196"/>
      <c r="S194" s="196"/>
      <c r="T194" s="196"/>
      <c r="U194" s="87"/>
      <c r="V194" s="87"/>
      <c r="W194" s="195"/>
      <c r="X194" s="196"/>
      <c r="Y194" s="198"/>
      <c r="Z194" s="183"/>
      <c r="AA194" s="183"/>
      <c r="AB194" s="183"/>
      <c r="AC194" s="183"/>
      <c r="AD194" s="183"/>
      <c r="AE194" s="183"/>
      <c r="AF194" s="191"/>
      <c r="AG194" s="191"/>
      <c r="AH194" s="191"/>
      <c r="AI194" s="183"/>
      <c r="AJ194" s="183"/>
      <c r="AK194" s="183"/>
      <c r="AL194" s="183"/>
      <c r="AM194" s="183"/>
      <c r="AN194" s="183"/>
      <c r="AO194" s="183"/>
      <c r="AP194" s="183"/>
      <c r="AQ194" s="183"/>
      <c r="AR194" s="183"/>
      <c r="AS194" s="183"/>
      <c r="AT194" s="183"/>
      <c r="AU194" s="183"/>
      <c r="AV194" s="183"/>
      <c r="AW194" s="183"/>
      <c r="AX194" s="183"/>
      <c r="AY194" s="183"/>
      <c r="AZ194" s="183"/>
      <c r="BA194" s="188"/>
      <c r="BB194" s="188"/>
      <c r="BC194" s="188"/>
      <c r="BD194" s="188"/>
      <c r="BE194" s="188"/>
      <c r="BF194" s="188"/>
      <c r="BG194" s="183"/>
      <c r="BH194" s="183"/>
      <c r="BI194" s="183"/>
      <c r="BJ194" s="183"/>
      <c r="BK194" s="183"/>
      <c r="BL194" s="183"/>
      <c r="BM194" s="183"/>
      <c r="BN194" s="183"/>
      <c r="BO194" s="183"/>
      <c r="BP194" s="183"/>
      <c r="BQ194" s="183"/>
      <c r="BR194" s="183"/>
      <c r="BS194" s="183"/>
      <c r="BT194" s="183"/>
      <c r="BU194" s="183"/>
      <c r="BV194" s="183"/>
      <c r="BW194" s="183"/>
      <c r="BX194" s="183"/>
      <c r="BY194" s="183"/>
      <c r="BZ194" s="183"/>
      <c r="CA194" s="183"/>
      <c r="CB194" s="183"/>
      <c r="CC194" s="183"/>
      <c r="CD194" s="183"/>
      <c r="CE194" s="183"/>
      <c r="CF194" s="183"/>
      <c r="CG194" s="183"/>
      <c r="CH194" s="183"/>
      <c r="CI194" s="183"/>
      <c r="CJ194" s="183"/>
      <c r="CK194" s="183"/>
      <c r="CL194" s="183"/>
      <c r="CM194" s="183"/>
      <c r="CN194" s="183"/>
      <c r="CO194" s="183"/>
      <c r="CP194" s="183"/>
      <c r="CQ194" s="183"/>
      <c r="CR194" s="183"/>
      <c r="CS194" s="183"/>
      <c r="CT194" s="183"/>
      <c r="CU194" s="183"/>
      <c r="CV194" s="183"/>
      <c r="CW194" s="183"/>
      <c r="CX194" s="183"/>
      <c r="CY194" s="183"/>
      <c r="CZ194" s="183"/>
      <c r="DA194" s="183"/>
      <c r="DB194" s="183"/>
      <c r="DC194" s="183"/>
      <c r="DD194" s="183"/>
      <c r="DE194" s="183"/>
      <c r="DF194" s="183"/>
      <c r="DG194" s="183"/>
      <c r="DH194" s="183"/>
    </row>
    <row r="195" spans="1:112" ht="330" customHeight="1">
      <c r="A195" s="201"/>
      <c r="B195" s="201"/>
      <c r="C195" s="201"/>
      <c r="D195" s="329"/>
      <c r="E195" s="329"/>
      <c r="F195" s="201"/>
      <c r="G195" s="201"/>
      <c r="H195" s="201"/>
      <c r="I195" s="201"/>
      <c r="J195" s="201"/>
      <c r="K195" s="201"/>
      <c r="L195" s="402"/>
      <c r="M195" s="351"/>
      <c r="N195" s="351"/>
      <c r="O195" s="196"/>
      <c r="P195" s="196"/>
      <c r="Q195" s="196"/>
      <c r="R195" s="196"/>
      <c r="S195" s="196"/>
      <c r="T195" s="196"/>
      <c r="U195" s="87"/>
      <c r="V195" s="87"/>
      <c r="W195" s="195"/>
      <c r="X195" s="196"/>
      <c r="Y195" s="199"/>
      <c r="Z195" s="184"/>
      <c r="AA195" s="184"/>
      <c r="AB195" s="184"/>
      <c r="AC195" s="184"/>
      <c r="AD195" s="184"/>
      <c r="AE195" s="184"/>
      <c r="AF195" s="192"/>
      <c r="AG195" s="192"/>
      <c r="AH195" s="192"/>
      <c r="AI195" s="184"/>
      <c r="AJ195" s="184"/>
      <c r="AK195" s="184"/>
      <c r="AL195" s="184"/>
      <c r="AM195" s="184"/>
      <c r="AN195" s="184"/>
      <c r="AO195" s="184"/>
      <c r="AP195" s="184"/>
      <c r="AQ195" s="184"/>
      <c r="AR195" s="184"/>
      <c r="AS195" s="184"/>
      <c r="AT195" s="184"/>
      <c r="AU195" s="184"/>
      <c r="AV195" s="184"/>
      <c r="AW195" s="184"/>
      <c r="AX195" s="184"/>
      <c r="AY195" s="184"/>
      <c r="AZ195" s="184"/>
      <c r="BA195" s="189"/>
      <c r="BB195" s="189"/>
      <c r="BC195" s="189"/>
      <c r="BD195" s="189"/>
      <c r="BE195" s="189"/>
      <c r="BF195" s="189"/>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c r="CH195" s="184"/>
      <c r="CI195" s="184"/>
      <c r="CJ195" s="184"/>
      <c r="CK195" s="184"/>
      <c r="CL195" s="184"/>
      <c r="CM195" s="184"/>
      <c r="CN195" s="184"/>
      <c r="CO195" s="184"/>
      <c r="CP195" s="184"/>
      <c r="CQ195" s="184"/>
      <c r="CR195" s="184"/>
      <c r="CS195" s="184"/>
      <c r="CT195" s="184"/>
      <c r="CU195" s="184"/>
      <c r="CV195" s="184"/>
      <c r="CW195" s="184"/>
      <c r="CX195" s="184"/>
      <c r="CY195" s="184"/>
      <c r="CZ195" s="184"/>
      <c r="DA195" s="184"/>
      <c r="DB195" s="184"/>
      <c r="DC195" s="184"/>
      <c r="DD195" s="184"/>
      <c r="DE195" s="184"/>
      <c r="DF195" s="184"/>
      <c r="DG195" s="184"/>
      <c r="DH195" s="184"/>
    </row>
    <row r="196" spans="1:112" ht="108" customHeight="1">
      <c r="A196" s="9"/>
      <c r="B196" s="9"/>
      <c r="C196" s="9"/>
      <c r="D196" s="123"/>
      <c r="E196" s="123"/>
      <c r="F196" s="9"/>
      <c r="G196" s="9"/>
      <c r="H196" s="9"/>
      <c r="I196" s="15" t="s">
        <v>728</v>
      </c>
      <c r="J196" s="117" t="s">
        <v>164</v>
      </c>
      <c r="K196" s="117" t="s">
        <v>729</v>
      </c>
      <c r="L196" s="15" t="s">
        <v>665</v>
      </c>
      <c r="M196" s="145" t="s">
        <v>116</v>
      </c>
      <c r="N196" s="145" t="s">
        <v>666</v>
      </c>
      <c r="O196" s="50"/>
      <c r="P196" s="50"/>
      <c r="Q196" s="50"/>
      <c r="R196" s="50"/>
      <c r="S196" s="50"/>
      <c r="T196" s="50"/>
      <c r="U196" s="87"/>
      <c r="V196" s="87"/>
      <c r="W196" s="130"/>
      <c r="X196" s="50"/>
      <c r="Y196" s="98"/>
      <c r="Z196" s="53"/>
      <c r="AA196" s="53"/>
      <c r="AB196" s="53"/>
      <c r="AC196" s="82"/>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92"/>
      <c r="BB196" s="92"/>
      <c r="BC196" s="92"/>
      <c r="BD196" s="92"/>
      <c r="BE196" s="92"/>
      <c r="BF196" s="92"/>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82"/>
      <c r="CF196" s="53"/>
      <c r="CG196" s="53"/>
      <c r="CH196" s="53"/>
      <c r="CI196" s="53"/>
      <c r="CJ196" s="53"/>
      <c r="CK196" s="76"/>
      <c r="CL196" s="53"/>
      <c r="CM196" s="53"/>
      <c r="CN196" s="53"/>
      <c r="CO196" s="53"/>
      <c r="CP196" s="53"/>
      <c r="CQ196" s="76"/>
      <c r="CR196" s="53"/>
      <c r="CS196" s="53"/>
      <c r="CT196" s="53"/>
      <c r="CU196" s="53"/>
      <c r="CV196" s="53"/>
      <c r="CW196" s="53"/>
      <c r="CX196" s="53"/>
      <c r="CY196" s="53"/>
      <c r="CZ196" s="53"/>
      <c r="DA196" s="53"/>
      <c r="DB196" s="53"/>
      <c r="DC196" s="53"/>
      <c r="DD196" s="53"/>
      <c r="DE196" s="53"/>
      <c r="DF196" s="53"/>
      <c r="DG196" s="53"/>
      <c r="DH196" s="53"/>
    </row>
    <row r="197" spans="1:112" ht="189" customHeight="1">
      <c r="A197" s="9"/>
      <c r="B197" s="9"/>
      <c r="C197" s="9"/>
      <c r="D197" s="123"/>
      <c r="E197" s="123"/>
      <c r="F197" s="9"/>
      <c r="G197" s="9"/>
      <c r="H197" s="9"/>
      <c r="I197" s="9"/>
      <c r="J197" s="9"/>
      <c r="K197" s="9"/>
      <c r="L197" s="15" t="s">
        <v>750</v>
      </c>
      <c r="M197" s="117" t="s">
        <v>116</v>
      </c>
      <c r="N197" s="109" t="s">
        <v>751</v>
      </c>
      <c r="O197" s="50"/>
      <c r="P197" s="50"/>
      <c r="Q197" s="50"/>
      <c r="R197" s="50"/>
      <c r="S197" s="50"/>
      <c r="T197" s="50"/>
      <c r="U197" s="87"/>
      <c r="V197" s="87"/>
      <c r="W197" s="130"/>
      <c r="X197" s="50"/>
      <c r="Y197" s="105"/>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4"/>
      <c r="BB197" s="104"/>
      <c r="BC197" s="104"/>
      <c r="BD197" s="104"/>
      <c r="BE197" s="104"/>
      <c r="BF197" s="104"/>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row>
    <row r="198" spans="1:112" ht="187.5" customHeight="1">
      <c r="A198" s="9"/>
      <c r="B198" s="9"/>
      <c r="C198" s="9"/>
      <c r="D198" s="123"/>
      <c r="E198" s="123"/>
      <c r="F198" s="9"/>
      <c r="G198" s="9"/>
      <c r="H198" s="9"/>
      <c r="I198" s="15" t="s">
        <v>768</v>
      </c>
      <c r="J198" s="117" t="s">
        <v>116</v>
      </c>
      <c r="K198" s="117" t="s">
        <v>769</v>
      </c>
      <c r="L198" s="15" t="s">
        <v>786</v>
      </c>
      <c r="M198" s="152" t="s">
        <v>116</v>
      </c>
      <c r="N198" s="152" t="s">
        <v>787</v>
      </c>
      <c r="O198" s="50"/>
      <c r="P198" s="50"/>
      <c r="Q198" s="50"/>
      <c r="R198" s="50"/>
      <c r="S198" s="50"/>
      <c r="T198" s="50"/>
      <c r="U198" s="87"/>
      <c r="V198" s="87"/>
      <c r="W198" s="130"/>
      <c r="X198" s="50"/>
      <c r="Y198" s="108"/>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7"/>
      <c r="BB198" s="107"/>
      <c r="BC198" s="107"/>
      <c r="BD198" s="107"/>
      <c r="BE198" s="107"/>
      <c r="BF198" s="107"/>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c r="CO198" s="106"/>
      <c r="CP198" s="106"/>
      <c r="CQ198" s="106"/>
      <c r="CR198" s="106"/>
      <c r="CS198" s="106"/>
      <c r="CT198" s="106"/>
      <c r="CU198" s="106"/>
      <c r="CV198" s="106"/>
      <c r="CW198" s="106"/>
      <c r="CX198" s="106"/>
      <c r="CY198" s="106"/>
      <c r="CZ198" s="106"/>
      <c r="DA198" s="106"/>
      <c r="DB198" s="106"/>
      <c r="DC198" s="106"/>
      <c r="DD198" s="106"/>
      <c r="DE198" s="106"/>
      <c r="DF198" s="106"/>
      <c r="DG198" s="106"/>
      <c r="DH198" s="106"/>
    </row>
    <row r="199" spans="1:112" ht="188.25" customHeight="1">
      <c r="A199" s="9"/>
      <c r="B199" s="9"/>
      <c r="C199" s="9"/>
      <c r="D199" s="163"/>
      <c r="E199" s="163"/>
      <c r="F199" s="9"/>
      <c r="G199" s="9"/>
      <c r="H199" s="9"/>
      <c r="I199" s="15"/>
      <c r="J199" s="152"/>
      <c r="K199" s="152"/>
      <c r="L199" s="15" t="s">
        <v>788</v>
      </c>
      <c r="M199" s="152" t="s">
        <v>116</v>
      </c>
      <c r="N199" s="152" t="s">
        <v>787</v>
      </c>
      <c r="O199" s="50"/>
      <c r="P199" s="50"/>
      <c r="Q199" s="50"/>
      <c r="R199" s="50"/>
      <c r="S199" s="50"/>
      <c r="T199" s="50"/>
      <c r="U199" s="87"/>
      <c r="V199" s="87"/>
      <c r="W199" s="130"/>
      <c r="X199" s="50"/>
      <c r="Y199" s="162"/>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60"/>
      <c r="BB199" s="160"/>
      <c r="BC199" s="160"/>
      <c r="BD199" s="160"/>
      <c r="BE199" s="160"/>
      <c r="BF199" s="160"/>
      <c r="BG199" s="158"/>
      <c r="BH199" s="158"/>
      <c r="BI199" s="158"/>
      <c r="BJ199" s="158"/>
      <c r="BK199" s="158"/>
      <c r="BL199" s="158"/>
      <c r="BM199" s="158"/>
      <c r="BN199" s="158"/>
      <c r="BO199" s="158"/>
      <c r="BP199" s="158"/>
      <c r="BQ199" s="158"/>
      <c r="BR199" s="158"/>
      <c r="BS199" s="158"/>
      <c r="BT199" s="158"/>
      <c r="BU199" s="158"/>
      <c r="BV199" s="158"/>
      <c r="BW199" s="158"/>
      <c r="BX199" s="158"/>
      <c r="BY199" s="158"/>
      <c r="BZ199" s="158"/>
      <c r="CA199" s="158"/>
      <c r="CB199" s="158"/>
      <c r="CC199" s="158"/>
      <c r="CD199" s="158"/>
      <c r="CE199" s="158"/>
      <c r="CF199" s="158"/>
      <c r="CG199" s="158"/>
      <c r="CH199" s="158"/>
      <c r="CI199" s="158"/>
      <c r="CJ199" s="158"/>
      <c r="CK199" s="158"/>
      <c r="CL199" s="158"/>
      <c r="CM199" s="158"/>
      <c r="CN199" s="158"/>
      <c r="CO199" s="158"/>
      <c r="CP199" s="158"/>
      <c r="CQ199" s="158"/>
      <c r="CR199" s="158"/>
      <c r="CS199" s="158"/>
      <c r="CT199" s="158"/>
      <c r="CU199" s="158"/>
      <c r="CV199" s="158"/>
      <c r="CW199" s="158"/>
      <c r="CX199" s="158"/>
      <c r="CY199" s="158"/>
      <c r="CZ199" s="158"/>
      <c r="DA199" s="158"/>
      <c r="DB199" s="158"/>
      <c r="DC199" s="158"/>
      <c r="DD199" s="158"/>
      <c r="DE199" s="158"/>
      <c r="DF199" s="158"/>
      <c r="DG199" s="158"/>
      <c r="DH199" s="158"/>
    </row>
    <row r="200" spans="1:112" ht="123.75" customHeight="1">
      <c r="A200" s="9"/>
      <c r="B200" s="9"/>
      <c r="C200" s="9"/>
      <c r="D200" s="151"/>
      <c r="E200" s="151"/>
      <c r="F200" s="9"/>
      <c r="G200" s="9"/>
      <c r="H200" s="9"/>
      <c r="I200" s="15"/>
      <c r="J200" s="149"/>
      <c r="K200" s="149"/>
      <c r="L200" s="15" t="s">
        <v>778</v>
      </c>
      <c r="M200" s="149" t="s">
        <v>116</v>
      </c>
      <c r="N200" s="149" t="s">
        <v>779</v>
      </c>
      <c r="O200" s="50"/>
      <c r="P200" s="50"/>
      <c r="Q200" s="50"/>
      <c r="R200" s="50"/>
      <c r="S200" s="50"/>
      <c r="T200" s="50"/>
      <c r="U200" s="87"/>
      <c r="V200" s="87"/>
      <c r="W200" s="130"/>
      <c r="X200" s="50"/>
      <c r="Y200" s="148"/>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7"/>
      <c r="BB200" s="147"/>
      <c r="BC200" s="147"/>
      <c r="BD200" s="147"/>
      <c r="BE200" s="147"/>
      <c r="BF200" s="147"/>
      <c r="BG200" s="146"/>
      <c r="BH200" s="146"/>
      <c r="BI200" s="146"/>
      <c r="BJ200" s="146"/>
      <c r="BK200" s="146"/>
      <c r="BL200" s="146"/>
      <c r="BM200" s="146"/>
      <c r="BN200" s="146"/>
      <c r="BO200" s="146"/>
      <c r="BP200" s="146"/>
      <c r="BQ200" s="146"/>
      <c r="BR200" s="146"/>
      <c r="BS200" s="146"/>
      <c r="BT200" s="146"/>
      <c r="BU200" s="146"/>
      <c r="BV200" s="146"/>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6"/>
      <c r="CR200" s="146"/>
      <c r="CS200" s="146"/>
      <c r="CT200" s="146"/>
      <c r="CU200" s="146"/>
      <c r="CV200" s="146"/>
      <c r="CW200" s="146"/>
      <c r="CX200" s="146"/>
      <c r="CY200" s="146"/>
      <c r="CZ200" s="146"/>
      <c r="DA200" s="146"/>
      <c r="DB200" s="146"/>
      <c r="DC200" s="146"/>
      <c r="DD200" s="146"/>
      <c r="DE200" s="146"/>
      <c r="DF200" s="146"/>
      <c r="DG200" s="146"/>
      <c r="DH200" s="146"/>
    </row>
    <row r="201" spans="1:112" ht="136.5" customHeight="1">
      <c r="A201" s="200" t="s">
        <v>270</v>
      </c>
      <c r="B201" s="200" t="s">
        <v>271</v>
      </c>
      <c r="C201" s="200" t="s">
        <v>272</v>
      </c>
      <c r="D201" s="326" t="s">
        <v>273</v>
      </c>
      <c r="E201" s="329"/>
      <c r="F201" s="200" t="s">
        <v>71</v>
      </c>
      <c r="G201" s="200" t="s">
        <v>274</v>
      </c>
      <c r="H201" s="200" t="s">
        <v>73</v>
      </c>
      <c r="I201" s="200" t="s">
        <v>275</v>
      </c>
      <c r="J201" s="200" t="s">
        <v>276</v>
      </c>
      <c r="K201" s="200" t="s">
        <v>277</v>
      </c>
      <c r="L201" s="15" t="s">
        <v>587</v>
      </c>
      <c r="M201" s="22" t="s">
        <v>164</v>
      </c>
      <c r="N201" s="23" t="s">
        <v>110</v>
      </c>
      <c r="O201" s="193">
        <f>W201+AC201+AI201+AO201+AU201+BA201+BG201+BM201+BS201+BY201+CE201+CK201+CQ201+CW201+DC201</f>
        <v>16015.81</v>
      </c>
      <c r="P201" s="120">
        <f>X201+AD201+AJ201+AP201+AV201+BB201+BH201+BN201+BT201+BZ201+CF201+CL201+CR201+CX201+DD201</f>
        <v>16015.81</v>
      </c>
      <c r="Q201" s="120">
        <f>Y201+AE201+AK201+AQ201+AW201+BC201+BI201+BO201+BU201+CA201+CG201+CM201+CS201+CY201+DE201</f>
        <v>20058.55</v>
      </c>
      <c r="R201" s="120">
        <f>Z201+AF201+AL201+AR201+AX201+BJ201+BP201+BV201+CB201+CH201+CN201+CT201+CZ201+DF201</f>
        <v>18261.23</v>
      </c>
      <c r="S201" s="120">
        <f>AA201+AG201+AM201+AS201+AY201+BE201+BK201+BQ201+BW201+CC201+CI201+CO201+CU201+DA201+DG201</f>
        <v>17677.8</v>
      </c>
      <c r="T201" s="120">
        <f>AB201+AH201+AN201+AT201+AZ201+BF201+BL201+BR201+BX201+CD201+CJ201+CP201+CV201+DB201+DH201</f>
        <v>17677.8</v>
      </c>
      <c r="U201" s="87"/>
      <c r="V201" s="87"/>
      <c r="W201" s="194"/>
      <c r="X201" s="193"/>
      <c r="Y201" s="197"/>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7"/>
      <c r="BB201" s="187"/>
      <c r="BC201" s="187"/>
      <c r="BD201" s="187"/>
      <c r="BE201" s="187"/>
      <c r="BF201" s="187"/>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v>16015.81</v>
      </c>
      <c r="CR201" s="182">
        <v>16015.81</v>
      </c>
      <c r="CS201" s="182">
        <f>20010.55+48</f>
        <v>20058.55</v>
      </c>
      <c r="CT201" s="182">
        <v>18261.23</v>
      </c>
      <c r="CU201" s="182">
        <v>17677.8</v>
      </c>
      <c r="CV201" s="182">
        <v>17677.8</v>
      </c>
      <c r="CW201" s="182"/>
      <c r="CX201" s="182"/>
      <c r="CY201" s="182"/>
      <c r="CZ201" s="182"/>
      <c r="DA201" s="182"/>
      <c r="DB201" s="182"/>
      <c r="DC201" s="182"/>
      <c r="DD201" s="182"/>
      <c r="DE201" s="182"/>
      <c r="DF201" s="182"/>
      <c r="DG201" s="182"/>
      <c r="DH201" s="182"/>
    </row>
    <row r="202" spans="1:112" ht="123" customHeight="1" hidden="1">
      <c r="A202" s="201"/>
      <c r="B202" s="201"/>
      <c r="C202" s="201"/>
      <c r="D202" s="337"/>
      <c r="E202" s="329"/>
      <c r="F202" s="201"/>
      <c r="G202" s="201"/>
      <c r="H202" s="201"/>
      <c r="I202" s="201"/>
      <c r="J202" s="201"/>
      <c r="K202" s="201"/>
      <c r="L202" s="8"/>
      <c r="M202" s="8"/>
      <c r="N202" s="8"/>
      <c r="O202" s="196"/>
      <c r="P202" s="50"/>
      <c r="Q202" s="50"/>
      <c r="R202" s="50"/>
      <c r="S202" s="50"/>
      <c r="T202" s="50"/>
      <c r="U202" s="87"/>
      <c r="V202" s="87"/>
      <c r="W202" s="195"/>
      <c r="X202" s="196"/>
      <c r="Y202" s="198"/>
      <c r="Z202" s="183"/>
      <c r="AA202" s="183"/>
      <c r="AB202" s="183"/>
      <c r="AC202" s="183"/>
      <c r="AD202" s="183"/>
      <c r="AE202" s="183"/>
      <c r="AF202" s="183"/>
      <c r="AG202" s="183"/>
      <c r="AH202" s="183"/>
      <c r="AI202" s="183"/>
      <c r="AJ202" s="183"/>
      <c r="AK202" s="183"/>
      <c r="AL202" s="183"/>
      <c r="AM202" s="183"/>
      <c r="AN202" s="183"/>
      <c r="AO202" s="183"/>
      <c r="AP202" s="183"/>
      <c r="AQ202" s="183"/>
      <c r="AR202" s="183"/>
      <c r="AS202" s="183"/>
      <c r="AT202" s="183"/>
      <c r="AU202" s="183"/>
      <c r="AV202" s="183"/>
      <c r="AW202" s="183"/>
      <c r="AX202" s="183"/>
      <c r="AY202" s="183"/>
      <c r="AZ202" s="183"/>
      <c r="BA202" s="188"/>
      <c r="BB202" s="188"/>
      <c r="BC202" s="188"/>
      <c r="BD202" s="188"/>
      <c r="BE202" s="188"/>
      <c r="BF202" s="188"/>
      <c r="BG202" s="183"/>
      <c r="BH202" s="183"/>
      <c r="BI202" s="183"/>
      <c r="BJ202" s="183"/>
      <c r="BK202" s="183"/>
      <c r="BL202" s="183"/>
      <c r="BM202" s="183"/>
      <c r="BN202" s="183"/>
      <c r="BO202" s="183"/>
      <c r="BP202" s="183"/>
      <c r="BQ202" s="183"/>
      <c r="BR202" s="183"/>
      <c r="BS202" s="183"/>
      <c r="BT202" s="183"/>
      <c r="BU202" s="183"/>
      <c r="BV202" s="183"/>
      <c r="BW202" s="183"/>
      <c r="BX202" s="183"/>
      <c r="BY202" s="183"/>
      <c r="BZ202" s="183"/>
      <c r="CA202" s="183"/>
      <c r="CB202" s="183"/>
      <c r="CC202" s="183"/>
      <c r="CD202" s="183"/>
      <c r="CE202" s="183"/>
      <c r="CF202" s="183"/>
      <c r="CG202" s="183"/>
      <c r="CH202" s="183"/>
      <c r="CI202" s="183"/>
      <c r="CJ202" s="183"/>
      <c r="CK202" s="183"/>
      <c r="CL202" s="183"/>
      <c r="CM202" s="183"/>
      <c r="CN202" s="183"/>
      <c r="CO202" s="183"/>
      <c r="CP202" s="183"/>
      <c r="CQ202" s="183"/>
      <c r="CR202" s="183"/>
      <c r="CS202" s="183"/>
      <c r="CT202" s="183"/>
      <c r="CU202" s="183"/>
      <c r="CV202" s="183"/>
      <c r="CW202" s="183"/>
      <c r="CX202" s="183"/>
      <c r="CY202" s="183"/>
      <c r="CZ202" s="183"/>
      <c r="DA202" s="183"/>
      <c r="DB202" s="183"/>
      <c r="DC202" s="183"/>
      <c r="DD202" s="183"/>
      <c r="DE202" s="183"/>
      <c r="DF202" s="183"/>
      <c r="DG202" s="183"/>
      <c r="DH202" s="183"/>
    </row>
    <row r="203" spans="1:112" ht="136.5" customHeight="1">
      <c r="A203" s="201"/>
      <c r="B203" s="201"/>
      <c r="C203" s="201"/>
      <c r="D203" s="337"/>
      <c r="E203" s="329"/>
      <c r="F203" s="201"/>
      <c r="G203" s="201"/>
      <c r="H203" s="201"/>
      <c r="I203" s="201"/>
      <c r="J203" s="201"/>
      <c r="K203" s="201"/>
      <c r="L203" s="15" t="s">
        <v>784</v>
      </c>
      <c r="M203" s="11" t="s">
        <v>116</v>
      </c>
      <c r="N203" s="23" t="s">
        <v>785</v>
      </c>
      <c r="O203" s="196"/>
      <c r="P203" s="50"/>
      <c r="Q203" s="50"/>
      <c r="R203" s="50"/>
      <c r="S203" s="50"/>
      <c r="T203" s="50"/>
      <c r="U203" s="87"/>
      <c r="V203" s="87"/>
      <c r="W203" s="195"/>
      <c r="X203" s="196"/>
      <c r="Y203" s="198"/>
      <c r="Z203" s="183"/>
      <c r="AA203" s="183"/>
      <c r="AB203" s="183"/>
      <c r="AC203" s="183"/>
      <c r="AD203" s="183"/>
      <c r="AE203" s="183"/>
      <c r="AF203" s="183"/>
      <c r="AG203" s="183"/>
      <c r="AH203" s="183"/>
      <c r="AI203" s="183"/>
      <c r="AJ203" s="183"/>
      <c r="AK203" s="183"/>
      <c r="AL203" s="183"/>
      <c r="AM203" s="183"/>
      <c r="AN203" s="183"/>
      <c r="AO203" s="183"/>
      <c r="AP203" s="183"/>
      <c r="AQ203" s="183"/>
      <c r="AR203" s="183"/>
      <c r="AS203" s="183"/>
      <c r="AT203" s="183"/>
      <c r="AU203" s="183"/>
      <c r="AV203" s="183"/>
      <c r="AW203" s="183"/>
      <c r="AX203" s="183"/>
      <c r="AY203" s="183"/>
      <c r="AZ203" s="183"/>
      <c r="BA203" s="188"/>
      <c r="BB203" s="188"/>
      <c r="BC203" s="188"/>
      <c r="BD203" s="188"/>
      <c r="BE203" s="188"/>
      <c r="BF203" s="188"/>
      <c r="BG203" s="183"/>
      <c r="BH203" s="183"/>
      <c r="BI203" s="183"/>
      <c r="BJ203" s="183"/>
      <c r="BK203" s="183"/>
      <c r="BL203" s="183"/>
      <c r="BM203" s="183"/>
      <c r="BN203" s="183"/>
      <c r="BO203" s="183"/>
      <c r="BP203" s="183"/>
      <c r="BQ203" s="183"/>
      <c r="BR203" s="183"/>
      <c r="BS203" s="183"/>
      <c r="BT203" s="183"/>
      <c r="BU203" s="183"/>
      <c r="BV203" s="183"/>
      <c r="BW203" s="183"/>
      <c r="BX203" s="183"/>
      <c r="BY203" s="183"/>
      <c r="BZ203" s="183"/>
      <c r="CA203" s="183"/>
      <c r="CB203" s="183"/>
      <c r="CC203" s="183"/>
      <c r="CD203" s="183"/>
      <c r="CE203" s="183"/>
      <c r="CF203" s="183"/>
      <c r="CG203" s="183"/>
      <c r="CH203" s="183"/>
      <c r="CI203" s="183"/>
      <c r="CJ203" s="183"/>
      <c r="CK203" s="183"/>
      <c r="CL203" s="183"/>
      <c r="CM203" s="183"/>
      <c r="CN203" s="183"/>
      <c r="CO203" s="183"/>
      <c r="CP203" s="183"/>
      <c r="CQ203" s="183"/>
      <c r="CR203" s="183"/>
      <c r="CS203" s="183"/>
      <c r="CT203" s="183"/>
      <c r="CU203" s="183"/>
      <c r="CV203" s="183"/>
      <c r="CW203" s="183"/>
      <c r="CX203" s="183"/>
      <c r="CY203" s="183"/>
      <c r="CZ203" s="183"/>
      <c r="DA203" s="183"/>
      <c r="DB203" s="183"/>
      <c r="DC203" s="183"/>
      <c r="DD203" s="183"/>
      <c r="DE203" s="183"/>
      <c r="DF203" s="183"/>
      <c r="DG203" s="183"/>
      <c r="DH203" s="183"/>
    </row>
    <row r="204" spans="1:112" ht="84.75" customHeight="1">
      <c r="A204" s="201"/>
      <c r="B204" s="201"/>
      <c r="C204" s="201"/>
      <c r="D204" s="337"/>
      <c r="E204" s="329"/>
      <c r="F204" s="201"/>
      <c r="G204" s="201"/>
      <c r="H204" s="201"/>
      <c r="I204" s="201"/>
      <c r="J204" s="201"/>
      <c r="K204" s="201"/>
      <c r="L204" s="15" t="s">
        <v>631</v>
      </c>
      <c r="M204" s="15" t="s">
        <v>164</v>
      </c>
      <c r="N204" s="15" t="s">
        <v>278</v>
      </c>
      <c r="O204" s="196"/>
      <c r="P204" s="50"/>
      <c r="Q204" s="50"/>
      <c r="R204" s="50"/>
      <c r="S204" s="50"/>
      <c r="T204" s="50"/>
      <c r="U204" s="87"/>
      <c r="V204" s="87"/>
      <c r="W204" s="195"/>
      <c r="X204" s="196"/>
      <c r="Y204" s="198"/>
      <c r="Z204" s="183"/>
      <c r="AA204" s="183"/>
      <c r="AB204" s="183"/>
      <c r="AC204" s="183"/>
      <c r="AD204" s="183"/>
      <c r="AE204" s="183"/>
      <c r="AF204" s="183"/>
      <c r="AG204" s="183"/>
      <c r="AH204" s="183"/>
      <c r="AI204" s="183"/>
      <c r="AJ204" s="183"/>
      <c r="AK204" s="183"/>
      <c r="AL204" s="183"/>
      <c r="AM204" s="183"/>
      <c r="AN204" s="183"/>
      <c r="AO204" s="183"/>
      <c r="AP204" s="183"/>
      <c r="AQ204" s="183"/>
      <c r="AR204" s="183"/>
      <c r="AS204" s="183"/>
      <c r="AT204" s="183"/>
      <c r="AU204" s="183"/>
      <c r="AV204" s="183"/>
      <c r="AW204" s="183"/>
      <c r="AX204" s="183"/>
      <c r="AY204" s="183"/>
      <c r="AZ204" s="183"/>
      <c r="BA204" s="188"/>
      <c r="BB204" s="188"/>
      <c r="BC204" s="188"/>
      <c r="BD204" s="188"/>
      <c r="BE204" s="188"/>
      <c r="BF204" s="188"/>
      <c r="BG204" s="183"/>
      <c r="BH204" s="183"/>
      <c r="BI204" s="183"/>
      <c r="BJ204" s="183"/>
      <c r="BK204" s="183"/>
      <c r="BL204" s="183"/>
      <c r="BM204" s="183"/>
      <c r="BN204" s="183"/>
      <c r="BO204" s="183"/>
      <c r="BP204" s="183"/>
      <c r="BQ204" s="183"/>
      <c r="BR204" s="183"/>
      <c r="BS204" s="183"/>
      <c r="BT204" s="183"/>
      <c r="BU204" s="183"/>
      <c r="BV204" s="183"/>
      <c r="BW204" s="183"/>
      <c r="BX204" s="183"/>
      <c r="BY204" s="183"/>
      <c r="BZ204" s="183"/>
      <c r="CA204" s="183"/>
      <c r="CB204" s="183"/>
      <c r="CC204" s="183"/>
      <c r="CD204" s="183"/>
      <c r="CE204" s="183"/>
      <c r="CF204" s="183"/>
      <c r="CG204" s="183"/>
      <c r="CH204" s="183"/>
      <c r="CI204" s="183"/>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3"/>
      <c r="DF204" s="183"/>
      <c r="DG204" s="183"/>
      <c r="DH204" s="183"/>
    </row>
    <row r="205" spans="1:112" ht="145.5" customHeight="1">
      <c r="A205" s="201"/>
      <c r="B205" s="201"/>
      <c r="C205" s="201"/>
      <c r="D205" s="337"/>
      <c r="E205" s="329"/>
      <c r="F205" s="201"/>
      <c r="G205" s="201"/>
      <c r="H205" s="201"/>
      <c r="I205" s="201"/>
      <c r="J205" s="201"/>
      <c r="K205" s="201"/>
      <c r="L205" s="15" t="s">
        <v>632</v>
      </c>
      <c r="M205" s="15" t="s">
        <v>164</v>
      </c>
      <c r="N205" s="15" t="s">
        <v>621</v>
      </c>
      <c r="O205" s="196"/>
      <c r="P205" s="50"/>
      <c r="Q205" s="50"/>
      <c r="R205" s="50"/>
      <c r="S205" s="50"/>
      <c r="T205" s="50"/>
      <c r="U205" s="87"/>
      <c r="V205" s="87"/>
      <c r="W205" s="195"/>
      <c r="X205" s="196"/>
      <c r="Y205" s="198"/>
      <c r="Z205" s="183"/>
      <c r="AA205" s="183"/>
      <c r="AB205" s="183"/>
      <c r="AC205" s="183"/>
      <c r="AD205" s="183"/>
      <c r="AE205" s="183"/>
      <c r="AF205" s="183"/>
      <c r="AG205" s="183"/>
      <c r="AH205" s="183"/>
      <c r="AI205" s="183"/>
      <c r="AJ205" s="183"/>
      <c r="AK205" s="183"/>
      <c r="AL205" s="183"/>
      <c r="AM205" s="183"/>
      <c r="AN205" s="183"/>
      <c r="AO205" s="183"/>
      <c r="AP205" s="183"/>
      <c r="AQ205" s="183"/>
      <c r="AR205" s="183"/>
      <c r="AS205" s="183"/>
      <c r="AT205" s="183"/>
      <c r="AU205" s="183"/>
      <c r="AV205" s="183"/>
      <c r="AW205" s="183"/>
      <c r="AX205" s="183"/>
      <c r="AY205" s="183"/>
      <c r="AZ205" s="183"/>
      <c r="BA205" s="188"/>
      <c r="BB205" s="188"/>
      <c r="BC205" s="188"/>
      <c r="BD205" s="188"/>
      <c r="BE205" s="188"/>
      <c r="BF205" s="188"/>
      <c r="BG205" s="183"/>
      <c r="BH205" s="183"/>
      <c r="BI205" s="183"/>
      <c r="BJ205" s="183"/>
      <c r="BK205" s="183"/>
      <c r="BL205" s="183"/>
      <c r="BM205" s="183"/>
      <c r="BN205" s="183"/>
      <c r="BO205" s="183"/>
      <c r="BP205" s="183"/>
      <c r="BQ205" s="183"/>
      <c r="BR205" s="183"/>
      <c r="BS205" s="183"/>
      <c r="BT205" s="183"/>
      <c r="BU205" s="183"/>
      <c r="BV205" s="183"/>
      <c r="BW205" s="183"/>
      <c r="BX205" s="183"/>
      <c r="BY205" s="183"/>
      <c r="BZ205" s="183"/>
      <c r="CA205" s="183"/>
      <c r="CB205" s="183"/>
      <c r="CC205" s="183"/>
      <c r="CD205" s="183"/>
      <c r="CE205" s="183"/>
      <c r="CF205" s="183"/>
      <c r="CG205" s="183"/>
      <c r="CH205" s="183"/>
      <c r="CI205" s="183"/>
      <c r="CJ205" s="183"/>
      <c r="CK205" s="183"/>
      <c r="CL205" s="183"/>
      <c r="CM205" s="183"/>
      <c r="CN205" s="183"/>
      <c r="CO205" s="183"/>
      <c r="CP205" s="183"/>
      <c r="CQ205" s="183"/>
      <c r="CR205" s="183"/>
      <c r="CS205" s="183"/>
      <c r="CT205" s="183"/>
      <c r="CU205" s="183"/>
      <c r="CV205" s="183"/>
      <c r="CW205" s="183"/>
      <c r="CX205" s="183"/>
      <c r="CY205" s="183"/>
      <c r="CZ205" s="183"/>
      <c r="DA205" s="183"/>
      <c r="DB205" s="183"/>
      <c r="DC205" s="183"/>
      <c r="DD205" s="183"/>
      <c r="DE205" s="183"/>
      <c r="DF205" s="183"/>
      <c r="DG205" s="183"/>
      <c r="DH205" s="183"/>
    </row>
    <row r="206" spans="1:112" ht="201.75" customHeight="1">
      <c r="A206" s="201"/>
      <c r="B206" s="201"/>
      <c r="C206" s="201"/>
      <c r="D206" s="329"/>
      <c r="E206" s="329"/>
      <c r="F206" s="201"/>
      <c r="G206" s="201"/>
      <c r="H206" s="201"/>
      <c r="I206" s="201"/>
      <c r="J206" s="201"/>
      <c r="K206" s="201"/>
      <c r="L206" s="15" t="s">
        <v>669</v>
      </c>
      <c r="M206" s="15" t="s">
        <v>116</v>
      </c>
      <c r="N206" s="15" t="s">
        <v>670</v>
      </c>
      <c r="O206" s="196"/>
      <c r="P206" s="50"/>
      <c r="Q206" s="50"/>
      <c r="R206" s="50"/>
      <c r="S206" s="50"/>
      <c r="T206" s="50"/>
      <c r="U206" s="87"/>
      <c r="V206" s="355"/>
      <c r="W206" s="195"/>
      <c r="X206" s="196"/>
      <c r="Y206" s="199"/>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9"/>
      <c r="BB206" s="189"/>
      <c r="BC206" s="189"/>
      <c r="BD206" s="189"/>
      <c r="BE206" s="189"/>
      <c r="BF206" s="189"/>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c r="CH206" s="184"/>
      <c r="CI206" s="184"/>
      <c r="CJ206" s="184"/>
      <c r="CK206" s="184"/>
      <c r="CL206" s="184"/>
      <c r="CM206" s="184"/>
      <c r="CN206" s="184"/>
      <c r="CO206" s="184"/>
      <c r="CP206" s="184"/>
      <c r="CQ206" s="184"/>
      <c r="CR206" s="184"/>
      <c r="CS206" s="184"/>
      <c r="CT206" s="184"/>
      <c r="CU206" s="184"/>
      <c r="CV206" s="184"/>
      <c r="CW206" s="184"/>
      <c r="CX206" s="184"/>
      <c r="CY206" s="184"/>
      <c r="CZ206" s="184"/>
      <c r="DA206" s="184"/>
      <c r="DB206" s="184"/>
      <c r="DC206" s="184"/>
      <c r="DD206" s="184"/>
      <c r="DE206" s="184"/>
      <c r="DF206" s="184"/>
      <c r="DG206" s="184"/>
      <c r="DH206" s="184"/>
    </row>
    <row r="207" spans="1:112" ht="159.75" customHeight="1" hidden="1">
      <c r="A207" s="9"/>
      <c r="B207" s="9"/>
      <c r="C207" s="9"/>
      <c r="D207" s="18"/>
      <c r="E207" s="18"/>
      <c r="F207" s="9"/>
      <c r="G207" s="9"/>
      <c r="H207" s="9"/>
      <c r="I207" s="9"/>
      <c r="J207" s="9"/>
      <c r="K207" s="9"/>
      <c r="L207" s="116"/>
      <c r="M207" s="15"/>
      <c r="N207" s="15"/>
      <c r="O207" s="341"/>
      <c r="P207" s="50"/>
      <c r="Q207" s="50"/>
      <c r="R207" s="50"/>
      <c r="S207" s="50"/>
      <c r="T207" s="50"/>
      <c r="U207" s="87"/>
      <c r="V207" s="355"/>
      <c r="W207" s="130"/>
      <c r="X207" s="50"/>
      <c r="Y207" s="98"/>
      <c r="Z207" s="49"/>
      <c r="AA207" s="49"/>
      <c r="AB207" s="49"/>
      <c r="AC207" s="82"/>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92"/>
      <c r="BB207" s="92"/>
      <c r="BC207" s="92"/>
      <c r="BD207" s="92"/>
      <c r="BE207" s="92"/>
      <c r="BF207" s="92"/>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82"/>
      <c r="CF207" s="49"/>
      <c r="CG207" s="49"/>
      <c r="CH207" s="49"/>
      <c r="CI207" s="49"/>
      <c r="CJ207" s="49"/>
      <c r="CK207" s="76"/>
      <c r="CL207" s="49"/>
      <c r="CM207" s="49"/>
      <c r="CN207" s="49"/>
      <c r="CO207" s="49"/>
      <c r="CP207" s="49"/>
      <c r="CQ207" s="76"/>
      <c r="CR207" s="49"/>
      <c r="CS207" s="49"/>
      <c r="CT207" s="49"/>
      <c r="CU207" s="49"/>
      <c r="CV207" s="49"/>
      <c r="CW207" s="49"/>
      <c r="CX207" s="49"/>
      <c r="CY207" s="49"/>
      <c r="CZ207" s="49"/>
      <c r="DA207" s="49"/>
      <c r="DB207" s="49"/>
      <c r="DC207" s="49"/>
      <c r="DD207" s="49"/>
      <c r="DE207" s="49"/>
      <c r="DF207" s="49"/>
      <c r="DG207" s="49"/>
      <c r="DH207" s="49"/>
    </row>
    <row r="208" spans="1:112" ht="15" hidden="1">
      <c r="A208" s="9"/>
      <c r="B208" s="9"/>
      <c r="C208" s="9"/>
      <c r="D208" s="18"/>
      <c r="E208" s="18"/>
      <c r="F208" s="9"/>
      <c r="G208" s="9"/>
      <c r="H208" s="9"/>
      <c r="I208" s="9"/>
      <c r="J208" s="9"/>
      <c r="K208" s="9"/>
      <c r="L208" s="15"/>
      <c r="M208" s="15"/>
      <c r="N208" s="15"/>
      <c r="O208" s="63"/>
      <c r="P208" s="50"/>
      <c r="Q208" s="50"/>
      <c r="R208" s="50"/>
      <c r="S208" s="50"/>
      <c r="T208" s="50"/>
      <c r="U208" s="87"/>
      <c r="V208" s="140"/>
      <c r="W208" s="130"/>
      <c r="X208" s="50"/>
      <c r="Y208" s="98"/>
      <c r="Z208" s="53"/>
      <c r="AA208" s="53"/>
      <c r="AB208" s="53"/>
      <c r="AC208" s="82"/>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92"/>
      <c r="BB208" s="92"/>
      <c r="BC208" s="92"/>
      <c r="BD208" s="92"/>
      <c r="BE208" s="92"/>
      <c r="BF208" s="92"/>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82"/>
      <c r="CF208" s="53"/>
      <c r="CG208" s="53"/>
      <c r="CH208" s="53"/>
      <c r="CI208" s="53"/>
      <c r="CJ208" s="53"/>
      <c r="CK208" s="76"/>
      <c r="CL208" s="53"/>
      <c r="CM208" s="53"/>
      <c r="CN208" s="53"/>
      <c r="CO208" s="53"/>
      <c r="CP208" s="53"/>
      <c r="CQ208" s="76"/>
      <c r="CR208" s="53"/>
      <c r="CS208" s="53"/>
      <c r="CT208" s="53"/>
      <c r="CU208" s="53"/>
      <c r="CV208" s="53"/>
      <c r="CW208" s="53"/>
      <c r="CX208" s="53"/>
      <c r="CY208" s="53"/>
      <c r="CZ208" s="53"/>
      <c r="DA208" s="53"/>
      <c r="DB208" s="53"/>
      <c r="DC208" s="53"/>
      <c r="DD208" s="53"/>
      <c r="DE208" s="53"/>
      <c r="DF208" s="53"/>
      <c r="DG208" s="53"/>
      <c r="DH208" s="53"/>
    </row>
    <row r="209" spans="1:112" ht="81" customHeight="1">
      <c r="A209" s="9"/>
      <c r="B209" s="9"/>
      <c r="C209" s="9"/>
      <c r="D209" s="18"/>
      <c r="E209" s="18"/>
      <c r="F209" s="9"/>
      <c r="G209" s="9"/>
      <c r="H209" s="9"/>
      <c r="I209" s="9"/>
      <c r="J209" s="9"/>
      <c r="K209" s="9"/>
      <c r="L209" s="15" t="s">
        <v>633</v>
      </c>
      <c r="M209" s="15" t="s">
        <v>116</v>
      </c>
      <c r="N209" s="15" t="s">
        <v>634</v>
      </c>
      <c r="O209" s="63"/>
      <c r="P209" s="50"/>
      <c r="Q209" s="50"/>
      <c r="R209" s="50"/>
      <c r="S209" s="50"/>
      <c r="T209" s="50"/>
      <c r="U209" s="87"/>
      <c r="V209" s="140"/>
      <c r="W209" s="130"/>
      <c r="X209" s="50"/>
      <c r="Y209" s="98"/>
      <c r="Z209" s="56"/>
      <c r="AA209" s="56"/>
      <c r="AB209" s="56"/>
      <c r="AC209" s="82"/>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92"/>
      <c r="BB209" s="92"/>
      <c r="BC209" s="92"/>
      <c r="BD209" s="92"/>
      <c r="BE209" s="92"/>
      <c r="BF209" s="92"/>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82"/>
      <c r="CF209" s="56"/>
      <c r="CG209" s="56"/>
      <c r="CH209" s="56"/>
      <c r="CI209" s="56"/>
      <c r="CJ209" s="56"/>
      <c r="CK209" s="76"/>
      <c r="CL209" s="56"/>
      <c r="CM209" s="56"/>
      <c r="CN209" s="56"/>
      <c r="CO209" s="56"/>
      <c r="CP209" s="56"/>
      <c r="CQ209" s="76"/>
      <c r="CR209" s="56"/>
      <c r="CS209" s="56"/>
      <c r="CT209" s="56"/>
      <c r="CU209" s="56"/>
      <c r="CV209" s="56"/>
      <c r="CW209" s="56"/>
      <c r="CX209" s="56"/>
      <c r="CY209" s="56"/>
      <c r="CZ209" s="56"/>
      <c r="DA209" s="56"/>
      <c r="DB209" s="56"/>
      <c r="DC209" s="56"/>
      <c r="DD209" s="56"/>
      <c r="DE209" s="56"/>
      <c r="DF209" s="56"/>
      <c r="DG209" s="56"/>
      <c r="DH209" s="56"/>
    </row>
    <row r="210" spans="1:112" ht="124.5" customHeight="1">
      <c r="A210" s="9"/>
      <c r="B210" s="9"/>
      <c r="C210" s="9"/>
      <c r="D210" s="18"/>
      <c r="E210" s="18"/>
      <c r="F210" s="9"/>
      <c r="G210" s="9"/>
      <c r="H210" s="9"/>
      <c r="I210" s="9"/>
      <c r="J210" s="9"/>
      <c r="K210" s="9"/>
      <c r="L210" s="15" t="s">
        <v>673</v>
      </c>
      <c r="M210" s="15" t="s">
        <v>116</v>
      </c>
      <c r="N210" s="16" t="s">
        <v>674</v>
      </c>
      <c r="O210" s="63"/>
      <c r="P210" s="50"/>
      <c r="Q210" s="50"/>
      <c r="R210" s="50"/>
      <c r="S210" s="50"/>
      <c r="T210" s="50"/>
      <c r="U210" s="87"/>
      <c r="V210" s="140"/>
      <c r="W210" s="130"/>
      <c r="X210" s="50"/>
      <c r="Y210" s="98"/>
      <c r="Z210" s="61"/>
      <c r="AA210" s="61"/>
      <c r="AB210" s="61"/>
      <c r="AC210" s="82"/>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92"/>
      <c r="BB210" s="92"/>
      <c r="BC210" s="92"/>
      <c r="BD210" s="92"/>
      <c r="BE210" s="92"/>
      <c r="BF210" s="92"/>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82"/>
      <c r="CF210" s="61"/>
      <c r="CG210" s="61"/>
      <c r="CH210" s="61"/>
      <c r="CI210" s="61"/>
      <c r="CJ210" s="61"/>
      <c r="CK210" s="76"/>
      <c r="CL210" s="61"/>
      <c r="CM210" s="61"/>
      <c r="CN210" s="61"/>
      <c r="CO210" s="61"/>
      <c r="CP210" s="61"/>
      <c r="CQ210" s="76"/>
      <c r="CR210" s="61"/>
      <c r="CS210" s="61"/>
      <c r="CT210" s="61"/>
      <c r="CU210" s="61"/>
      <c r="CV210" s="61"/>
      <c r="CW210" s="61"/>
      <c r="CX210" s="61"/>
      <c r="CY210" s="61"/>
      <c r="CZ210" s="61"/>
      <c r="DA210" s="61"/>
      <c r="DB210" s="61"/>
      <c r="DC210" s="61"/>
      <c r="DD210" s="61"/>
      <c r="DE210" s="61"/>
      <c r="DF210" s="61"/>
      <c r="DG210" s="61"/>
      <c r="DH210" s="61"/>
    </row>
    <row r="211" spans="1:112" ht="15" customHeight="1" hidden="1">
      <c r="A211" s="200" t="s">
        <v>279</v>
      </c>
      <c r="B211" s="200" t="s">
        <v>280</v>
      </c>
      <c r="C211" s="200" t="s">
        <v>281</v>
      </c>
      <c r="D211" s="200"/>
      <c r="E211" s="8"/>
      <c r="F211" s="9"/>
      <c r="G211" s="9"/>
      <c r="H211" s="9"/>
      <c r="I211" s="9"/>
      <c r="J211" s="9"/>
      <c r="K211" s="9"/>
      <c r="L211" s="9"/>
      <c r="M211" s="9"/>
      <c r="N211" s="9"/>
      <c r="O211" s="193">
        <f>W211+AC211+AI211+AO211+AU211+BA211+BG211+BM211+BS211+BY211+CE211+CK211+CQ211+CW211+DC211</f>
        <v>0</v>
      </c>
      <c r="P211" s="193">
        <f>X211+AD211+AJ211+AP211+AV211+BB211+BH211+BN211+BT211+BZ211+CF211+CL211+CR211+CX211+DD211</f>
        <v>0</v>
      </c>
      <c r="Q211" s="193">
        <f>Y211+AE211+AK211+AQ211+AW211+BC211+BI211+BO211+BU211+CA211+CG211+CM211+CS211+CY211+DE211</f>
        <v>0</v>
      </c>
      <c r="R211" s="193">
        <f>Z211+AF211+AL211+AR211+AX211+BJ211+BP211+BV211+CB211+CH211+CN211+CT211+CZ211+DF211</f>
        <v>0</v>
      </c>
      <c r="S211" s="193">
        <f>AA211+AG211+AM211+AS211+AY211+BE211+BK211+BQ211+BW211+CC211+CI211+CO211+CU211+DA211+DG211</f>
        <v>0</v>
      </c>
      <c r="T211" s="193">
        <f>AB211+AH211+AN211+AT211+AZ211+BF211+BL211+BR211+BX211+CD211+CJ211+CP211+CV211+DB211+DH211</f>
        <v>0</v>
      </c>
      <c r="U211" s="87"/>
      <c r="V211" s="87"/>
      <c r="W211" s="194"/>
      <c r="X211" s="193"/>
      <c r="Y211" s="197"/>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7"/>
      <c r="BB211" s="187"/>
      <c r="BC211" s="187"/>
      <c r="BD211" s="187"/>
      <c r="BE211" s="187"/>
      <c r="BF211" s="187"/>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row>
    <row r="212" spans="1:112" ht="15.75" customHeight="1" hidden="1">
      <c r="A212" s="201"/>
      <c r="B212" s="201"/>
      <c r="C212" s="201"/>
      <c r="D212" s="201"/>
      <c r="E212" s="8"/>
      <c r="F212" s="9"/>
      <c r="G212" s="9"/>
      <c r="H212" s="9"/>
      <c r="I212" s="9"/>
      <c r="J212" s="9"/>
      <c r="K212" s="9"/>
      <c r="L212" s="9"/>
      <c r="M212" s="9"/>
      <c r="N212" s="9"/>
      <c r="O212" s="196"/>
      <c r="P212" s="196"/>
      <c r="Q212" s="196"/>
      <c r="R212" s="196"/>
      <c r="S212" s="196"/>
      <c r="T212" s="196"/>
      <c r="U212" s="87"/>
      <c r="V212" s="87"/>
      <c r="W212" s="195"/>
      <c r="X212" s="196"/>
      <c r="Y212" s="198"/>
      <c r="Z212" s="183"/>
      <c r="AA212" s="183"/>
      <c r="AB212" s="183"/>
      <c r="AC212" s="183"/>
      <c r="AD212" s="183"/>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8"/>
      <c r="BB212" s="188"/>
      <c r="BC212" s="188"/>
      <c r="BD212" s="188"/>
      <c r="BE212" s="188"/>
      <c r="BF212" s="188"/>
      <c r="BG212" s="183"/>
      <c r="BH212" s="183"/>
      <c r="BI212" s="183"/>
      <c r="BJ212" s="183"/>
      <c r="BK212" s="183"/>
      <c r="BL212" s="183"/>
      <c r="BM212" s="183"/>
      <c r="BN212" s="183"/>
      <c r="BO212" s="183"/>
      <c r="BP212" s="183"/>
      <c r="BQ212" s="183"/>
      <c r="BR212" s="183"/>
      <c r="BS212" s="183"/>
      <c r="BT212" s="183"/>
      <c r="BU212" s="183"/>
      <c r="BV212" s="183"/>
      <c r="BW212" s="183"/>
      <c r="BX212" s="183"/>
      <c r="BY212" s="183"/>
      <c r="BZ212" s="183"/>
      <c r="CA212" s="183"/>
      <c r="CB212" s="183"/>
      <c r="CC212" s="183"/>
      <c r="CD212" s="183"/>
      <c r="CE212" s="183"/>
      <c r="CF212" s="183"/>
      <c r="CG212" s="183"/>
      <c r="CH212" s="183"/>
      <c r="CI212" s="183"/>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3"/>
      <c r="DF212" s="183"/>
      <c r="DG212" s="183"/>
      <c r="DH212" s="183"/>
    </row>
    <row r="213" spans="1:112" ht="15.75" customHeight="1" hidden="1">
      <c r="A213" s="201"/>
      <c r="B213" s="201"/>
      <c r="C213" s="201"/>
      <c r="D213" s="201"/>
      <c r="E213" s="8"/>
      <c r="F213" s="9"/>
      <c r="G213" s="9"/>
      <c r="H213" s="9"/>
      <c r="I213" s="9"/>
      <c r="J213" s="9"/>
      <c r="K213" s="9"/>
      <c r="L213" s="9"/>
      <c r="M213" s="9"/>
      <c r="N213" s="9"/>
      <c r="O213" s="196"/>
      <c r="P213" s="196"/>
      <c r="Q213" s="196"/>
      <c r="R213" s="196"/>
      <c r="S213" s="196"/>
      <c r="T213" s="196"/>
      <c r="U213" s="87"/>
      <c r="V213" s="87"/>
      <c r="W213" s="195"/>
      <c r="X213" s="196"/>
      <c r="Y213" s="199"/>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9"/>
      <c r="BB213" s="189"/>
      <c r="BC213" s="189"/>
      <c r="BD213" s="189"/>
      <c r="BE213" s="189"/>
      <c r="BF213" s="189"/>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c r="CH213" s="184"/>
      <c r="CI213" s="184"/>
      <c r="CJ213" s="184"/>
      <c r="CK213" s="184"/>
      <c r="CL213" s="184"/>
      <c r="CM213" s="184"/>
      <c r="CN213" s="184"/>
      <c r="CO213" s="184"/>
      <c r="CP213" s="184"/>
      <c r="CQ213" s="184"/>
      <c r="CR213" s="184"/>
      <c r="CS213" s="184"/>
      <c r="CT213" s="184"/>
      <c r="CU213" s="184"/>
      <c r="CV213" s="184"/>
      <c r="CW213" s="184"/>
      <c r="CX213" s="184"/>
      <c r="CY213" s="184"/>
      <c r="CZ213" s="184"/>
      <c r="DA213" s="184"/>
      <c r="DB213" s="184"/>
      <c r="DC213" s="184"/>
      <c r="DD213" s="184"/>
      <c r="DE213" s="184"/>
      <c r="DF213" s="184"/>
      <c r="DG213" s="184"/>
      <c r="DH213" s="184"/>
    </row>
    <row r="214" spans="1:112" ht="108.75" customHeight="1">
      <c r="A214" s="9"/>
      <c r="B214" s="9"/>
      <c r="C214" s="9"/>
      <c r="D214" s="9"/>
      <c r="E214" s="8"/>
      <c r="F214" s="9"/>
      <c r="G214" s="9"/>
      <c r="H214" s="9"/>
      <c r="I214" s="166"/>
      <c r="J214" s="166"/>
      <c r="K214" s="166"/>
      <c r="L214" s="15" t="s">
        <v>792</v>
      </c>
      <c r="M214" s="15" t="s">
        <v>116</v>
      </c>
      <c r="N214" s="15" t="s">
        <v>793</v>
      </c>
      <c r="O214" s="50"/>
      <c r="P214" s="50"/>
      <c r="Q214" s="50"/>
      <c r="R214" s="50"/>
      <c r="S214" s="50"/>
      <c r="T214" s="50"/>
      <c r="U214" s="87"/>
      <c r="V214" s="167"/>
      <c r="W214" s="130"/>
      <c r="X214" s="50"/>
      <c r="Y214" s="162"/>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60"/>
      <c r="BB214" s="160"/>
      <c r="BC214" s="160"/>
      <c r="BD214" s="160"/>
      <c r="BE214" s="160"/>
      <c r="BF214" s="160"/>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c r="CA214" s="158"/>
      <c r="CB214" s="158"/>
      <c r="CC214" s="158"/>
      <c r="CD214" s="158"/>
      <c r="CE214" s="158"/>
      <c r="CF214" s="158"/>
      <c r="CG214" s="158"/>
      <c r="CH214" s="158"/>
      <c r="CI214" s="158"/>
      <c r="CJ214" s="158"/>
      <c r="CK214" s="158"/>
      <c r="CL214" s="158"/>
      <c r="CM214" s="158"/>
      <c r="CN214" s="158"/>
      <c r="CO214" s="158"/>
      <c r="CP214" s="158"/>
      <c r="CQ214" s="158"/>
      <c r="CR214" s="158"/>
      <c r="CS214" s="158"/>
      <c r="CT214" s="158"/>
      <c r="CU214" s="158"/>
      <c r="CV214" s="158"/>
      <c r="CW214" s="158"/>
      <c r="CX214" s="158"/>
      <c r="CY214" s="158"/>
      <c r="CZ214" s="158"/>
      <c r="DA214" s="158"/>
      <c r="DB214" s="158"/>
      <c r="DC214" s="158"/>
      <c r="DD214" s="158"/>
      <c r="DE214" s="158"/>
      <c r="DF214" s="158"/>
      <c r="DG214" s="158"/>
      <c r="DH214" s="158"/>
    </row>
    <row r="215" spans="1:112" ht="133.5" customHeight="1">
      <c r="A215" s="9"/>
      <c r="B215" s="9"/>
      <c r="C215" s="9"/>
      <c r="D215" s="9"/>
      <c r="E215" s="8"/>
      <c r="F215" s="9"/>
      <c r="G215" s="9"/>
      <c r="H215" s="9"/>
      <c r="I215" s="166"/>
      <c r="J215" s="166"/>
      <c r="K215" s="166"/>
      <c r="L215" s="15" t="s">
        <v>782</v>
      </c>
      <c r="M215" s="15" t="s">
        <v>164</v>
      </c>
      <c r="N215" s="15" t="s">
        <v>783</v>
      </c>
      <c r="O215" s="50"/>
      <c r="P215" s="50"/>
      <c r="Q215" s="50"/>
      <c r="R215" s="50"/>
      <c r="S215" s="50"/>
      <c r="T215" s="50"/>
      <c r="U215" s="87"/>
      <c r="V215" s="167"/>
      <c r="W215" s="130"/>
      <c r="X215" s="50"/>
      <c r="Y215" s="162"/>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60"/>
      <c r="BB215" s="160"/>
      <c r="BC215" s="160"/>
      <c r="BD215" s="160"/>
      <c r="BE215" s="160"/>
      <c r="BF215" s="160"/>
      <c r="BG215" s="158"/>
      <c r="BH215" s="158"/>
      <c r="BI215" s="158"/>
      <c r="BJ215" s="158"/>
      <c r="BK215" s="158"/>
      <c r="BL215" s="158"/>
      <c r="BM215" s="158"/>
      <c r="BN215" s="158"/>
      <c r="BO215" s="158"/>
      <c r="BP215" s="158"/>
      <c r="BQ215" s="158"/>
      <c r="BR215" s="158"/>
      <c r="BS215" s="158"/>
      <c r="BT215" s="158"/>
      <c r="BU215" s="158"/>
      <c r="BV215" s="158"/>
      <c r="BW215" s="158"/>
      <c r="BX215" s="158"/>
      <c r="BY215" s="158"/>
      <c r="BZ215" s="158"/>
      <c r="CA215" s="158"/>
      <c r="CB215" s="158"/>
      <c r="CC215" s="158"/>
      <c r="CD215" s="158"/>
      <c r="CE215" s="158"/>
      <c r="CF215" s="158"/>
      <c r="CG215" s="158"/>
      <c r="CH215" s="158"/>
      <c r="CI215" s="158"/>
      <c r="CJ215" s="158"/>
      <c r="CK215" s="158"/>
      <c r="CL215" s="158"/>
      <c r="CM215" s="158"/>
      <c r="CN215" s="158"/>
      <c r="CO215" s="158"/>
      <c r="CP215" s="158"/>
      <c r="CQ215" s="158"/>
      <c r="CR215" s="158"/>
      <c r="CS215" s="158"/>
      <c r="CT215" s="158"/>
      <c r="CU215" s="158"/>
      <c r="CV215" s="158"/>
      <c r="CW215" s="158"/>
      <c r="CX215" s="158"/>
      <c r="CY215" s="158"/>
      <c r="CZ215" s="158"/>
      <c r="DA215" s="158"/>
      <c r="DB215" s="158"/>
      <c r="DC215" s="158"/>
      <c r="DD215" s="158"/>
      <c r="DE215" s="158"/>
      <c r="DF215" s="158"/>
      <c r="DG215" s="158"/>
      <c r="DH215" s="158"/>
    </row>
    <row r="216" spans="1:112" ht="15.75" customHeight="1">
      <c r="A216" s="200" t="s">
        <v>282</v>
      </c>
      <c r="B216" s="200" t="s">
        <v>283</v>
      </c>
      <c r="C216" s="200" t="s">
        <v>284</v>
      </c>
      <c r="D216" s="330" t="s">
        <v>711</v>
      </c>
      <c r="E216" s="71"/>
      <c r="F216" s="391" t="s">
        <v>71</v>
      </c>
      <c r="G216" s="213" t="s">
        <v>710</v>
      </c>
      <c r="H216" s="213" t="s">
        <v>73</v>
      </c>
      <c r="I216" s="412"/>
      <c r="J216" s="412"/>
      <c r="K216" s="412"/>
      <c r="L216" s="209" t="s">
        <v>746</v>
      </c>
      <c r="M216" s="209" t="s">
        <v>116</v>
      </c>
      <c r="N216" s="200" t="s">
        <v>747</v>
      </c>
      <c r="O216" s="193">
        <f>W216+AC216+AI216+AO216+AU216+BA216+BG216+BM216+BS216+BY216+CE216+CK216+CQ216+CW216+DC216</f>
        <v>200</v>
      </c>
      <c r="P216" s="193">
        <f>X216+AD216+AJ216+AP216+AV216+BB216+BH216+BN216+BT216+BZ216+CF216+CL216+CR216+CX216+DD216</f>
        <v>200</v>
      </c>
      <c r="Q216" s="193">
        <f>Y216+AE216+AK216+AQ216+AW216+BC216+BI216+BO216+BU216+CA216+CG216+CM216+CS216+CY216+DE216</f>
        <v>200</v>
      </c>
      <c r="R216" s="193">
        <f>Z216+AF216+AL216+AR216+AX216+BJ216+BP216+BV216+CB216+CH216+CN216+CT216+CZ216+DF216</f>
        <v>200</v>
      </c>
      <c r="S216" s="193">
        <f>AA216+AG216+AM216+AS216+AY216+BE216+BK216+BQ216+BW216+CC216+CI216+CO216+CU216+DA216+DG216</f>
        <v>200</v>
      </c>
      <c r="T216" s="193">
        <f>AB216+AH216+AN216+AT216+AZ216+BF216+BL216+BR216+BX216+CD216+CJ216+CP216+CV216+DB216+DH216</f>
        <v>200</v>
      </c>
      <c r="U216" s="87"/>
      <c r="V216" s="285"/>
      <c r="W216" s="194"/>
      <c r="X216" s="193"/>
      <c r="Y216" s="197"/>
      <c r="Z216" s="182"/>
      <c r="AA216" s="182"/>
      <c r="AB216" s="182"/>
      <c r="AC216" s="182">
        <v>200</v>
      </c>
      <c r="AD216" s="182">
        <v>200</v>
      </c>
      <c r="AE216" s="190">
        <v>200</v>
      </c>
      <c r="AF216" s="291">
        <v>200</v>
      </c>
      <c r="AG216" s="291">
        <v>200</v>
      </c>
      <c r="AH216" s="291">
        <v>200</v>
      </c>
      <c r="AI216" s="182"/>
      <c r="AJ216" s="182"/>
      <c r="AK216" s="182"/>
      <c r="AL216" s="182"/>
      <c r="AM216" s="182"/>
      <c r="AN216" s="182"/>
      <c r="AO216" s="182"/>
      <c r="AP216" s="182"/>
      <c r="AQ216" s="182"/>
      <c r="AR216" s="182"/>
      <c r="AS216" s="182"/>
      <c r="AT216" s="182"/>
      <c r="AU216" s="182"/>
      <c r="AV216" s="182"/>
      <c r="AW216" s="182"/>
      <c r="AX216" s="182"/>
      <c r="AY216" s="182"/>
      <c r="AZ216" s="182"/>
      <c r="BA216" s="187"/>
      <c r="BB216" s="187"/>
      <c r="BC216" s="187"/>
      <c r="BD216" s="187"/>
      <c r="BE216" s="187"/>
      <c r="BF216" s="187"/>
      <c r="BG216" s="182"/>
      <c r="BH216" s="182"/>
      <c r="BI216" s="182"/>
      <c r="BJ216" s="182"/>
      <c r="BK216" s="182"/>
      <c r="BL216" s="182"/>
      <c r="BM216" s="182"/>
      <c r="BN216" s="182"/>
      <c r="BO216" s="182"/>
      <c r="BP216" s="182"/>
      <c r="BQ216" s="182"/>
      <c r="BR216" s="182"/>
      <c r="BS216" s="182"/>
      <c r="BT216" s="182"/>
      <c r="BU216" s="182"/>
      <c r="BV216" s="182"/>
      <c r="BW216" s="182"/>
      <c r="BX216" s="182"/>
      <c r="BY216" s="182"/>
      <c r="BZ216" s="182"/>
      <c r="CA216" s="182"/>
      <c r="CB216" s="182"/>
      <c r="CC216" s="182"/>
      <c r="CD216" s="182"/>
      <c r="CE216" s="182"/>
      <c r="CF216" s="182"/>
      <c r="CG216" s="182"/>
      <c r="CH216" s="182"/>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2"/>
      <c r="DF216" s="182"/>
      <c r="DG216" s="182"/>
      <c r="DH216" s="182"/>
    </row>
    <row r="217" spans="1:112" ht="15.75" customHeight="1">
      <c r="A217" s="201"/>
      <c r="B217" s="201"/>
      <c r="C217" s="201"/>
      <c r="D217" s="356"/>
      <c r="E217" s="71"/>
      <c r="F217" s="391"/>
      <c r="G217" s="213"/>
      <c r="H217" s="213"/>
      <c r="I217" s="413"/>
      <c r="J217" s="413"/>
      <c r="K217" s="413"/>
      <c r="L217" s="209"/>
      <c r="M217" s="209"/>
      <c r="N217" s="201"/>
      <c r="O217" s="196"/>
      <c r="P217" s="196"/>
      <c r="Q217" s="196"/>
      <c r="R217" s="196"/>
      <c r="S217" s="196"/>
      <c r="T217" s="196"/>
      <c r="U217" s="87"/>
      <c r="V217" s="286"/>
      <c r="W217" s="195"/>
      <c r="X217" s="196"/>
      <c r="Y217" s="198"/>
      <c r="Z217" s="183"/>
      <c r="AA217" s="183"/>
      <c r="AB217" s="183"/>
      <c r="AC217" s="183"/>
      <c r="AD217" s="183"/>
      <c r="AE217" s="191"/>
      <c r="AF217" s="293"/>
      <c r="AG217" s="293"/>
      <c r="AH217" s="293"/>
      <c r="AI217" s="183"/>
      <c r="AJ217" s="183"/>
      <c r="AK217" s="183"/>
      <c r="AL217" s="183"/>
      <c r="AM217" s="183"/>
      <c r="AN217" s="183"/>
      <c r="AO217" s="183"/>
      <c r="AP217" s="183"/>
      <c r="AQ217" s="183"/>
      <c r="AR217" s="183"/>
      <c r="AS217" s="183"/>
      <c r="AT217" s="183"/>
      <c r="AU217" s="183"/>
      <c r="AV217" s="183"/>
      <c r="AW217" s="183"/>
      <c r="AX217" s="183"/>
      <c r="AY217" s="183"/>
      <c r="AZ217" s="183"/>
      <c r="BA217" s="188"/>
      <c r="BB217" s="188"/>
      <c r="BC217" s="188"/>
      <c r="BD217" s="188"/>
      <c r="BE217" s="188"/>
      <c r="BF217" s="188"/>
      <c r="BG217" s="183"/>
      <c r="BH217" s="183"/>
      <c r="BI217" s="183"/>
      <c r="BJ217" s="183"/>
      <c r="BK217" s="183"/>
      <c r="BL217" s="183"/>
      <c r="BM217" s="183"/>
      <c r="BN217" s="183"/>
      <c r="BO217" s="183"/>
      <c r="BP217" s="183"/>
      <c r="BQ217" s="183"/>
      <c r="BR217" s="183"/>
      <c r="BS217" s="183"/>
      <c r="BT217" s="183"/>
      <c r="BU217" s="183"/>
      <c r="BV217" s="183"/>
      <c r="BW217" s="183"/>
      <c r="BX217" s="183"/>
      <c r="BY217" s="183"/>
      <c r="BZ217" s="183"/>
      <c r="CA217" s="183"/>
      <c r="CB217" s="183"/>
      <c r="CC217" s="183"/>
      <c r="CD217" s="183"/>
      <c r="CE217" s="183"/>
      <c r="CF217" s="183"/>
      <c r="CG217" s="183"/>
      <c r="CH217" s="183"/>
      <c r="CI217" s="183"/>
      <c r="CJ217" s="183"/>
      <c r="CK217" s="183"/>
      <c r="CL217" s="183"/>
      <c r="CM217" s="183"/>
      <c r="CN217" s="183"/>
      <c r="CO217" s="183"/>
      <c r="CP217" s="183"/>
      <c r="CQ217" s="183"/>
      <c r="CR217" s="183"/>
      <c r="CS217" s="183"/>
      <c r="CT217" s="183"/>
      <c r="CU217" s="183"/>
      <c r="CV217" s="183"/>
      <c r="CW217" s="183"/>
      <c r="CX217" s="183"/>
      <c r="CY217" s="183"/>
      <c r="CZ217" s="183"/>
      <c r="DA217" s="183"/>
      <c r="DB217" s="183"/>
      <c r="DC217" s="183"/>
      <c r="DD217" s="183"/>
      <c r="DE217" s="183"/>
      <c r="DF217" s="183"/>
      <c r="DG217" s="183"/>
      <c r="DH217" s="183"/>
    </row>
    <row r="218" spans="1:112" ht="143.25" customHeight="1">
      <c r="A218" s="201"/>
      <c r="B218" s="201"/>
      <c r="C218" s="201"/>
      <c r="D218" s="356"/>
      <c r="E218" s="71"/>
      <c r="F218" s="391"/>
      <c r="G218" s="213"/>
      <c r="H218" s="213"/>
      <c r="I218" s="413"/>
      <c r="J218" s="414"/>
      <c r="K218" s="414"/>
      <c r="L218" s="209"/>
      <c r="M218" s="209"/>
      <c r="N218" s="201"/>
      <c r="O218" s="196"/>
      <c r="P218" s="196"/>
      <c r="Q218" s="196"/>
      <c r="R218" s="196"/>
      <c r="S218" s="196"/>
      <c r="T218" s="196"/>
      <c r="U218" s="87"/>
      <c r="V218" s="297"/>
      <c r="W218" s="195"/>
      <c r="X218" s="196"/>
      <c r="Y218" s="199"/>
      <c r="Z218" s="184"/>
      <c r="AA218" s="184"/>
      <c r="AB218" s="184"/>
      <c r="AC218" s="184"/>
      <c r="AD218" s="184"/>
      <c r="AE218" s="192"/>
      <c r="AF218" s="295"/>
      <c r="AG218" s="295"/>
      <c r="AH218" s="295"/>
      <c r="AI218" s="184"/>
      <c r="AJ218" s="184"/>
      <c r="AK218" s="184"/>
      <c r="AL218" s="184"/>
      <c r="AM218" s="184"/>
      <c r="AN218" s="184"/>
      <c r="AO218" s="184"/>
      <c r="AP218" s="184"/>
      <c r="AQ218" s="184"/>
      <c r="AR218" s="184"/>
      <c r="AS218" s="184"/>
      <c r="AT218" s="184"/>
      <c r="AU218" s="184"/>
      <c r="AV218" s="184"/>
      <c r="AW218" s="184"/>
      <c r="AX218" s="184"/>
      <c r="AY218" s="184"/>
      <c r="AZ218" s="184"/>
      <c r="BA218" s="189"/>
      <c r="BB218" s="189"/>
      <c r="BC218" s="189"/>
      <c r="BD218" s="189"/>
      <c r="BE218" s="189"/>
      <c r="BF218" s="189"/>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c r="CH218" s="184"/>
      <c r="CI218" s="184"/>
      <c r="CJ218" s="184"/>
      <c r="CK218" s="184"/>
      <c r="CL218" s="184"/>
      <c r="CM218" s="184"/>
      <c r="CN218" s="184"/>
      <c r="CO218" s="184"/>
      <c r="CP218" s="184"/>
      <c r="CQ218" s="184"/>
      <c r="CR218" s="184"/>
      <c r="CS218" s="184"/>
      <c r="CT218" s="184"/>
      <c r="CU218" s="184"/>
      <c r="CV218" s="184"/>
      <c r="CW218" s="184"/>
      <c r="CX218" s="184"/>
      <c r="CY218" s="184"/>
      <c r="CZ218" s="184"/>
      <c r="DA218" s="184"/>
      <c r="DB218" s="184"/>
      <c r="DC218" s="184"/>
      <c r="DD218" s="184"/>
      <c r="DE218" s="184"/>
      <c r="DF218" s="184"/>
      <c r="DG218" s="184"/>
      <c r="DH218" s="184"/>
    </row>
    <row r="219" spans="1:112" ht="92.25" customHeight="1">
      <c r="A219" s="9"/>
      <c r="B219" s="9"/>
      <c r="C219" s="9"/>
      <c r="D219" s="164"/>
      <c r="E219" s="71"/>
      <c r="F219" s="155"/>
      <c r="G219" s="156"/>
      <c r="H219" s="156"/>
      <c r="I219" s="137"/>
      <c r="J219" s="153"/>
      <c r="K219" s="153"/>
      <c r="L219" s="29" t="s">
        <v>797</v>
      </c>
      <c r="M219" s="29" t="s">
        <v>116</v>
      </c>
      <c r="N219" s="152" t="s">
        <v>798</v>
      </c>
      <c r="O219" s="50"/>
      <c r="P219" s="50"/>
      <c r="Q219" s="50"/>
      <c r="R219" s="50"/>
      <c r="S219" s="50"/>
      <c r="T219" s="50"/>
      <c r="U219" s="87"/>
      <c r="V219" s="154"/>
      <c r="W219" s="130"/>
      <c r="X219" s="50"/>
      <c r="Y219" s="162"/>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60"/>
      <c r="BB219" s="160"/>
      <c r="BC219" s="160"/>
      <c r="BD219" s="160"/>
      <c r="BE219" s="160"/>
      <c r="BF219" s="160"/>
      <c r="BG219" s="158"/>
      <c r="BH219" s="158"/>
      <c r="BI219" s="158"/>
      <c r="BJ219" s="158"/>
      <c r="BK219" s="158"/>
      <c r="BL219" s="158"/>
      <c r="BM219" s="158"/>
      <c r="BN219" s="158"/>
      <c r="BO219" s="158"/>
      <c r="BP219" s="158"/>
      <c r="BQ219" s="158"/>
      <c r="BR219" s="158"/>
      <c r="BS219" s="158"/>
      <c r="BT219" s="158"/>
      <c r="BU219" s="158"/>
      <c r="BV219" s="158"/>
      <c r="BW219" s="158"/>
      <c r="BX219" s="158"/>
      <c r="BY219" s="158"/>
      <c r="BZ219" s="158"/>
      <c r="CA219" s="158"/>
      <c r="CB219" s="158"/>
      <c r="CC219" s="158"/>
      <c r="CD219" s="158"/>
      <c r="CE219" s="158"/>
      <c r="CF219" s="158"/>
      <c r="CG219" s="158"/>
      <c r="CH219" s="158"/>
      <c r="CI219" s="158"/>
      <c r="CJ219" s="158"/>
      <c r="CK219" s="158"/>
      <c r="CL219" s="158"/>
      <c r="CM219" s="158"/>
      <c r="CN219" s="158"/>
      <c r="CO219" s="158"/>
      <c r="CP219" s="158"/>
      <c r="CQ219" s="158"/>
      <c r="CR219" s="158"/>
      <c r="CS219" s="158"/>
      <c r="CT219" s="158"/>
      <c r="CU219" s="158"/>
      <c r="CV219" s="158"/>
      <c r="CW219" s="158"/>
      <c r="CX219" s="158"/>
      <c r="CY219" s="158"/>
      <c r="CZ219" s="158"/>
      <c r="DA219" s="158"/>
      <c r="DB219" s="158"/>
      <c r="DC219" s="158"/>
      <c r="DD219" s="158"/>
      <c r="DE219" s="158"/>
      <c r="DF219" s="158"/>
      <c r="DG219" s="158"/>
      <c r="DH219" s="158"/>
    </row>
    <row r="220" spans="1:112" ht="15" customHeight="1" hidden="1">
      <c r="A220" s="200" t="s">
        <v>285</v>
      </c>
      <c r="B220" s="200" t="s">
        <v>286</v>
      </c>
      <c r="C220" s="200" t="s">
        <v>287</v>
      </c>
      <c r="D220" s="200"/>
      <c r="E220" s="8"/>
      <c r="F220" s="9"/>
      <c r="G220" s="9"/>
      <c r="H220" s="9"/>
      <c r="I220" s="36"/>
      <c r="J220" s="9"/>
      <c r="K220" s="9"/>
      <c r="L220" s="9"/>
      <c r="M220" s="9"/>
      <c r="N220" s="36"/>
      <c r="O220" s="193">
        <f>W220+AC220+AI220+AO220+AU220+BA220+BG220+BM220+BS220+BY220+CE220+CK220+CQ220+CW220+DC220</f>
        <v>0</v>
      </c>
      <c r="P220" s="193">
        <f>X220+AD220+AJ220+AP220+AV220+BB220+BH220+BN220+BT220+BZ220+CF220+CL220+CR220+CX220+DD220</f>
        <v>0</v>
      </c>
      <c r="Q220" s="193">
        <f>Y220+AE220+AK220+AQ220+AW220+BC220+BI220+BO220+BU220+CA220+CG220+CM220+CS220+CY220+DE220</f>
        <v>0</v>
      </c>
      <c r="R220" s="193">
        <f>Z220+AF220+AL220+AR220+AX220+BJ220+BP220+BV220+CB220+CH220+CN220+CT220+CZ220+DF220</f>
        <v>0</v>
      </c>
      <c r="S220" s="193">
        <f>AA220+AG220+AM220+AS220+AY220+BE220+BK220+BQ220+BW220+CC220+CI220+CO220+CU220+DA220+DG220</f>
        <v>0</v>
      </c>
      <c r="T220" s="193">
        <f>AB220+AH220+AN220+AT220+AZ220+BF220+BL220+BR220+BX220+CD220+CJ220+CP220+CV220+DB220+DH220</f>
        <v>0</v>
      </c>
      <c r="U220" s="87"/>
      <c r="V220" s="87"/>
      <c r="W220" s="194"/>
      <c r="X220" s="193"/>
      <c r="Y220" s="197"/>
      <c r="Z220" s="182"/>
      <c r="AA220" s="182"/>
      <c r="AB220" s="182"/>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187"/>
      <c r="BB220" s="187"/>
      <c r="BC220" s="187"/>
      <c r="BD220" s="187"/>
      <c r="BE220" s="187"/>
      <c r="BF220" s="187"/>
      <c r="BG220" s="182"/>
      <c r="BH220" s="182"/>
      <c r="BI220" s="182"/>
      <c r="BJ220" s="182"/>
      <c r="BK220" s="182"/>
      <c r="BL220" s="182"/>
      <c r="BM220" s="182"/>
      <c r="BN220" s="182"/>
      <c r="BO220" s="182"/>
      <c r="BP220" s="182"/>
      <c r="BQ220" s="182"/>
      <c r="BR220" s="182"/>
      <c r="BS220" s="182"/>
      <c r="BT220" s="182"/>
      <c r="BU220" s="182"/>
      <c r="BV220" s="182"/>
      <c r="BW220" s="182"/>
      <c r="BX220" s="182"/>
      <c r="BY220" s="182"/>
      <c r="BZ220" s="182"/>
      <c r="CA220" s="182"/>
      <c r="CB220" s="182"/>
      <c r="CC220" s="182"/>
      <c r="CD220" s="182"/>
      <c r="CE220" s="182"/>
      <c r="CF220" s="182"/>
      <c r="CG220" s="182"/>
      <c r="CH220" s="182"/>
      <c r="CI220" s="182"/>
      <c r="CJ220" s="182"/>
      <c r="CK220" s="182"/>
      <c r="CL220" s="182"/>
      <c r="CM220" s="182"/>
      <c r="CN220" s="182"/>
      <c r="CO220" s="182"/>
      <c r="CP220" s="182"/>
      <c r="CQ220" s="182"/>
      <c r="CR220" s="182"/>
      <c r="CS220" s="182"/>
      <c r="CT220" s="182"/>
      <c r="CU220" s="182"/>
      <c r="CV220" s="182"/>
      <c r="CW220" s="182"/>
      <c r="CX220" s="182"/>
      <c r="CY220" s="182"/>
      <c r="CZ220" s="182"/>
      <c r="DA220" s="182"/>
      <c r="DB220" s="182"/>
      <c r="DC220" s="182"/>
      <c r="DD220" s="182"/>
      <c r="DE220" s="182"/>
      <c r="DF220" s="182"/>
      <c r="DG220" s="182"/>
      <c r="DH220" s="182"/>
    </row>
    <row r="221" spans="1:112" ht="12" customHeight="1" hidden="1">
      <c r="A221" s="201"/>
      <c r="B221" s="201"/>
      <c r="C221" s="201"/>
      <c r="D221" s="201"/>
      <c r="E221" s="8"/>
      <c r="F221" s="9"/>
      <c r="G221" s="9"/>
      <c r="H221" s="9"/>
      <c r="I221" s="9"/>
      <c r="J221" s="9"/>
      <c r="K221" s="9"/>
      <c r="L221" s="9"/>
      <c r="M221" s="9"/>
      <c r="N221" s="9"/>
      <c r="O221" s="196"/>
      <c r="P221" s="196"/>
      <c r="Q221" s="196"/>
      <c r="R221" s="196"/>
      <c r="S221" s="196"/>
      <c r="T221" s="196"/>
      <c r="U221" s="87"/>
      <c r="V221" s="87"/>
      <c r="W221" s="195"/>
      <c r="X221" s="196"/>
      <c r="Y221" s="198"/>
      <c r="Z221" s="183"/>
      <c r="AA221" s="183"/>
      <c r="AB221" s="183"/>
      <c r="AC221" s="183"/>
      <c r="AD221" s="183"/>
      <c r="AE221" s="183"/>
      <c r="AF221" s="183"/>
      <c r="AG221" s="183"/>
      <c r="AH221" s="183"/>
      <c r="AI221" s="183"/>
      <c r="AJ221" s="183"/>
      <c r="AK221" s="183"/>
      <c r="AL221" s="183"/>
      <c r="AM221" s="183"/>
      <c r="AN221" s="183"/>
      <c r="AO221" s="183"/>
      <c r="AP221" s="183"/>
      <c r="AQ221" s="183"/>
      <c r="AR221" s="183"/>
      <c r="AS221" s="183"/>
      <c r="AT221" s="183"/>
      <c r="AU221" s="183"/>
      <c r="AV221" s="183"/>
      <c r="AW221" s="183"/>
      <c r="AX221" s="183"/>
      <c r="AY221" s="183"/>
      <c r="AZ221" s="183"/>
      <c r="BA221" s="188"/>
      <c r="BB221" s="188"/>
      <c r="BC221" s="188"/>
      <c r="BD221" s="188"/>
      <c r="BE221" s="188"/>
      <c r="BF221" s="188"/>
      <c r="BG221" s="183"/>
      <c r="BH221" s="183"/>
      <c r="BI221" s="183"/>
      <c r="BJ221" s="183"/>
      <c r="BK221" s="183"/>
      <c r="BL221" s="183"/>
      <c r="BM221" s="183"/>
      <c r="BN221" s="183"/>
      <c r="BO221" s="183"/>
      <c r="BP221" s="183"/>
      <c r="BQ221" s="183"/>
      <c r="BR221" s="183"/>
      <c r="BS221" s="183"/>
      <c r="BT221" s="183"/>
      <c r="BU221" s="183"/>
      <c r="BV221" s="183"/>
      <c r="BW221" s="183"/>
      <c r="BX221" s="183"/>
      <c r="BY221" s="183"/>
      <c r="BZ221" s="183"/>
      <c r="CA221" s="183"/>
      <c r="CB221" s="183"/>
      <c r="CC221" s="183"/>
      <c r="CD221" s="183"/>
      <c r="CE221" s="183"/>
      <c r="CF221" s="183"/>
      <c r="CG221" s="183"/>
      <c r="CH221" s="183"/>
      <c r="CI221" s="183"/>
      <c r="CJ221" s="183"/>
      <c r="CK221" s="183"/>
      <c r="CL221" s="183"/>
      <c r="CM221" s="183"/>
      <c r="CN221" s="183"/>
      <c r="CO221" s="183"/>
      <c r="CP221" s="183"/>
      <c r="CQ221" s="183"/>
      <c r="CR221" s="183"/>
      <c r="CS221" s="183"/>
      <c r="CT221" s="183"/>
      <c r="CU221" s="183"/>
      <c r="CV221" s="183"/>
      <c r="CW221" s="183"/>
      <c r="CX221" s="183"/>
      <c r="CY221" s="183"/>
      <c r="CZ221" s="183"/>
      <c r="DA221" s="183"/>
      <c r="DB221" s="183"/>
      <c r="DC221" s="183"/>
      <c r="DD221" s="183"/>
      <c r="DE221" s="183"/>
      <c r="DF221" s="183"/>
      <c r="DG221" s="183"/>
      <c r="DH221" s="183"/>
    </row>
    <row r="222" spans="1:112" ht="15.75" customHeight="1" hidden="1">
      <c r="A222" s="201"/>
      <c r="B222" s="201"/>
      <c r="C222" s="201"/>
      <c r="D222" s="201"/>
      <c r="E222" s="8"/>
      <c r="F222" s="9"/>
      <c r="G222" s="9"/>
      <c r="H222" s="9"/>
      <c r="I222" s="9"/>
      <c r="J222" s="9"/>
      <c r="K222" s="9"/>
      <c r="L222" s="9"/>
      <c r="M222" s="9"/>
      <c r="N222" s="9"/>
      <c r="O222" s="196"/>
      <c r="P222" s="196"/>
      <c r="Q222" s="196"/>
      <c r="R222" s="196"/>
      <c r="S222" s="196"/>
      <c r="T222" s="196"/>
      <c r="U222" s="87"/>
      <c r="V222" s="87"/>
      <c r="W222" s="195"/>
      <c r="X222" s="196"/>
      <c r="Y222" s="199"/>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9"/>
      <c r="BB222" s="189"/>
      <c r="BC222" s="189"/>
      <c r="BD222" s="189"/>
      <c r="BE222" s="189"/>
      <c r="BF222" s="189"/>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c r="CH222" s="184"/>
      <c r="CI222" s="184"/>
      <c r="CJ222" s="184"/>
      <c r="CK222" s="184"/>
      <c r="CL222" s="184"/>
      <c r="CM222" s="184"/>
      <c r="CN222" s="184"/>
      <c r="CO222" s="184"/>
      <c r="CP222" s="184"/>
      <c r="CQ222" s="184"/>
      <c r="CR222" s="184"/>
      <c r="CS222" s="184"/>
      <c r="CT222" s="184"/>
      <c r="CU222" s="184"/>
      <c r="CV222" s="184"/>
      <c r="CW222" s="184"/>
      <c r="CX222" s="184"/>
      <c r="CY222" s="184"/>
      <c r="CZ222" s="184"/>
      <c r="DA222" s="184"/>
      <c r="DB222" s="184"/>
      <c r="DC222" s="184"/>
      <c r="DD222" s="184"/>
      <c r="DE222" s="184"/>
      <c r="DF222" s="184"/>
      <c r="DG222" s="184"/>
      <c r="DH222" s="184"/>
    </row>
    <row r="223" spans="1:112" ht="15" customHeight="1" hidden="1">
      <c r="A223" s="200" t="s">
        <v>288</v>
      </c>
      <c r="B223" s="200" t="s">
        <v>289</v>
      </c>
      <c r="C223" s="200" t="s">
        <v>290</v>
      </c>
      <c r="D223" s="200"/>
      <c r="E223" s="8"/>
      <c r="F223" s="9"/>
      <c r="G223" s="9"/>
      <c r="H223" s="9"/>
      <c r="I223" s="9"/>
      <c r="J223" s="9"/>
      <c r="K223" s="9"/>
      <c r="L223" s="9"/>
      <c r="M223" s="9"/>
      <c r="N223" s="9"/>
      <c r="O223" s="193">
        <f>W223+AC223+AI223+AO223+AU223+BA223+BG223+BM223+BS223+BY223+CE223+CK223+CQ223+CW223+DC223</f>
        <v>0</v>
      </c>
      <c r="P223" s="193">
        <f>X223+AD223+AJ223+AP223+AV223+BB223+BH223+BN223+BT223+BZ223+CF223+CL223+CR223+CX223+DD223</f>
        <v>0</v>
      </c>
      <c r="Q223" s="193">
        <f>Y223+AE223+AK223+AQ223+AW223+BC223+BI223+BO223+BU223+CA223+CG223+CM223+CS223+CY223+DE223</f>
        <v>0</v>
      </c>
      <c r="R223" s="193">
        <f>Z223+AF223+AL223+AR223+AX223+BJ223+BP223+BV223+CB223+CH223+CN223+CT223+CZ223+DF223</f>
        <v>0</v>
      </c>
      <c r="S223" s="193">
        <f>AA223+AG223+AM223+AS223+AY223+BE223+BK223+BQ223+BW223+CC223+CI223+CO223+CU223+DA223+DG223</f>
        <v>0</v>
      </c>
      <c r="T223" s="193">
        <f>AB223+AH223+AN223+AT223+AZ223+BF223+BL223+BR223+BX223+CD223+CJ223+CP223+CV223+DB223+DH223</f>
        <v>0</v>
      </c>
      <c r="U223" s="87"/>
      <c r="V223" s="87"/>
      <c r="W223" s="194"/>
      <c r="X223" s="193"/>
      <c r="Y223" s="197"/>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7"/>
      <c r="BB223" s="187"/>
      <c r="BC223" s="187"/>
      <c r="BD223" s="187"/>
      <c r="BE223" s="187"/>
      <c r="BF223" s="187"/>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row>
    <row r="224" spans="1:112" ht="15.75" customHeight="1" hidden="1">
      <c r="A224" s="201"/>
      <c r="B224" s="201"/>
      <c r="C224" s="201"/>
      <c r="D224" s="201"/>
      <c r="E224" s="8"/>
      <c r="F224" s="9"/>
      <c r="G224" s="9"/>
      <c r="H224" s="9"/>
      <c r="I224" s="9"/>
      <c r="J224" s="9"/>
      <c r="K224" s="9"/>
      <c r="L224" s="9"/>
      <c r="M224" s="9"/>
      <c r="N224" s="9"/>
      <c r="O224" s="196"/>
      <c r="P224" s="196"/>
      <c r="Q224" s="196"/>
      <c r="R224" s="196"/>
      <c r="S224" s="196"/>
      <c r="T224" s="196"/>
      <c r="U224" s="87"/>
      <c r="V224" s="87"/>
      <c r="W224" s="195"/>
      <c r="X224" s="196"/>
      <c r="Y224" s="198"/>
      <c r="Z224" s="183"/>
      <c r="AA224" s="183"/>
      <c r="AB224" s="183"/>
      <c r="AC224" s="183"/>
      <c r="AD224" s="183"/>
      <c r="AE224" s="183"/>
      <c r="AF224" s="183"/>
      <c r="AG224" s="183"/>
      <c r="AH224" s="183"/>
      <c r="AI224" s="183"/>
      <c r="AJ224" s="183"/>
      <c r="AK224" s="183"/>
      <c r="AL224" s="183"/>
      <c r="AM224" s="183"/>
      <c r="AN224" s="183"/>
      <c r="AO224" s="183"/>
      <c r="AP224" s="183"/>
      <c r="AQ224" s="183"/>
      <c r="AR224" s="183"/>
      <c r="AS224" s="183"/>
      <c r="AT224" s="183"/>
      <c r="AU224" s="183"/>
      <c r="AV224" s="183"/>
      <c r="AW224" s="183"/>
      <c r="AX224" s="183"/>
      <c r="AY224" s="183"/>
      <c r="AZ224" s="183"/>
      <c r="BA224" s="188"/>
      <c r="BB224" s="188"/>
      <c r="BC224" s="188"/>
      <c r="BD224" s="188"/>
      <c r="BE224" s="188"/>
      <c r="BF224" s="188"/>
      <c r="BG224" s="183"/>
      <c r="BH224" s="183"/>
      <c r="BI224" s="183"/>
      <c r="BJ224" s="183"/>
      <c r="BK224" s="183"/>
      <c r="BL224" s="183"/>
      <c r="BM224" s="183"/>
      <c r="BN224" s="183"/>
      <c r="BO224" s="183"/>
      <c r="BP224" s="183"/>
      <c r="BQ224" s="183"/>
      <c r="BR224" s="183"/>
      <c r="BS224" s="183"/>
      <c r="BT224" s="183"/>
      <c r="BU224" s="183"/>
      <c r="BV224" s="183"/>
      <c r="BW224" s="183"/>
      <c r="BX224" s="183"/>
      <c r="BY224" s="183"/>
      <c r="BZ224" s="183"/>
      <c r="CA224" s="183"/>
      <c r="CB224" s="183"/>
      <c r="CC224" s="183"/>
      <c r="CD224" s="183"/>
      <c r="CE224" s="183"/>
      <c r="CF224" s="183"/>
      <c r="CG224" s="183"/>
      <c r="CH224" s="183"/>
      <c r="CI224" s="183"/>
      <c r="CJ224" s="183"/>
      <c r="CK224" s="183"/>
      <c r="CL224" s="183"/>
      <c r="CM224" s="183"/>
      <c r="CN224" s="183"/>
      <c r="CO224" s="183"/>
      <c r="CP224" s="183"/>
      <c r="CQ224" s="183"/>
      <c r="CR224" s="183"/>
      <c r="CS224" s="183"/>
      <c r="CT224" s="183"/>
      <c r="CU224" s="183"/>
      <c r="CV224" s="183"/>
      <c r="CW224" s="183"/>
      <c r="CX224" s="183"/>
      <c r="CY224" s="183"/>
      <c r="CZ224" s="183"/>
      <c r="DA224" s="183"/>
      <c r="DB224" s="183"/>
      <c r="DC224" s="183"/>
      <c r="DD224" s="183"/>
      <c r="DE224" s="183"/>
      <c r="DF224" s="183"/>
      <c r="DG224" s="183"/>
      <c r="DH224" s="183"/>
    </row>
    <row r="225" spans="1:112" ht="15.75" customHeight="1" hidden="1">
      <c r="A225" s="201"/>
      <c r="B225" s="201"/>
      <c r="C225" s="201"/>
      <c r="D225" s="201"/>
      <c r="E225" s="8"/>
      <c r="F225" s="9"/>
      <c r="G225" s="9"/>
      <c r="H225" s="9"/>
      <c r="I225" s="9"/>
      <c r="J225" s="9"/>
      <c r="K225" s="9"/>
      <c r="L225" s="9"/>
      <c r="M225" s="9"/>
      <c r="N225" s="9"/>
      <c r="O225" s="196"/>
      <c r="P225" s="196"/>
      <c r="Q225" s="196"/>
      <c r="R225" s="196"/>
      <c r="S225" s="196"/>
      <c r="T225" s="196"/>
      <c r="U225" s="87"/>
      <c r="V225" s="87"/>
      <c r="W225" s="195"/>
      <c r="X225" s="196"/>
      <c r="Y225" s="199"/>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9"/>
      <c r="BB225" s="189"/>
      <c r="BC225" s="189"/>
      <c r="BD225" s="189"/>
      <c r="BE225" s="189"/>
      <c r="BF225" s="189"/>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c r="CR225" s="184"/>
      <c r="CS225" s="184"/>
      <c r="CT225" s="184"/>
      <c r="CU225" s="184"/>
      <c r="CV225" s="184"/>
      <c r="CW225" s="184"/>
      <c r="CX225" s="184"/>
      <c r="CY225" s="184"/>
      <c r="CZ225" s="184"/>
      <c r="DA225" s="184"/>
      <c r="DB225" s="184"/>
      <c r="DC225" s="184"/>
      <c r="DD225" s="184"/>
      <c r="DE225" s="184"/>
      <c r="DF225" s="184"/>
      <c r="DG225" s="184"/>
      <c r="DH225" s="184"/>
    </row>
    <row r="226" spans="1:112" ht="15" customHeight="1" hidden="1">
      <c r="A226" s="200" t="s">
        <v>291</v>
      </c>
      <c r="B226" s="200" t="s">
        <v>292</v>
      </c>
      <c r="C226" s="200" t="s">
        <v>293</v>
      </c>
      <c r="D226" s="200"/>
      <c r="E226" s="8"/>
      <c r="F226" s="9"/>
      <c r="G226" s="9"/>
      <c r="H226" s="9"/>
      <c r="I226" s="9"/>
      <c r="J226" s="9"/>
      <c r="K226" s="9"/>
      <c r="L226" s="9"/>
      <c r="M226" s="9"/>
      <c r="N226" s="9"/>
      <c r="O226" s="193">
        <f>W226+AC226+AI226+AO226+AU226+BA226+BG226+BM226+BS226+BY226+CE226+CK226+CQ226+CW226+DC226</f>
        <v>0</v>
      </c>
      <c r="P226" s="193">
        <f>X226+AD226+AJ226+AP226+AV226+BB226+BH226+BN226+BT226+BZ226+CF226+CL226+CR226+CX226+DD226</f>
        <v>0</v>
      </c>
      <c r="Q226" s="193">
        <f>Y226+AE226+AK226+AQ226+AW226+BC226+BI226+BO226+BU226+CA226+CG226+CM226+CS226+CY226+DE226</f>
        <v>0</v>
      </c>
      <c r="R226" s="193">
        <f>Z226+AF226+AL226+AR226+AX226+BJ226+BP226+BV226+CB226+CH226+CN226+CT226+CZ226+DF226</f>
        <v>0</v>
      </c>
      <c r="S226" s="193">
        <f>AA226+AG226+AM226+AS226+AY226+BE226+BK226+BQ226+BW226+CC226+CI226+CO226+CU226+DA226+DG226</f>
        <v>0</v>
      </c>
      <c r="T226" s="193">
        <f>AB226+AH226+AN226+AT226+AZ226+BF226+BL226+BR226+BX226+CD226+CJ226+CP226+CV226+DB226+DH226</f>
        <v>0</v>
      </c>
      <c r="U226" s="87"/>
      <c r="V226" s="87"/>
      <c r="W226" s="194"/>
      <c r="X226" s="193"/>
      <c r="Y226" s="197"/>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7"/>
      <c r="BB226" s="187"/>
      <c r="BC226" s="187"/>
      <c r="BD226" s="187"/>
      <c r="BE226" s="187"/>
      <c r="BF226" s="187"/>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c r="DF226" s="182"/>
      <c r="DG226" s="182"/>
      <c r="DH226" s="182"/>
    </row>
    <row r="227" spans="1:112" ht="21.75" customHeight="1" hidden="1">
      <c r="A227" s="201"/>
      <c r="B227" s="201"/>
      <c r="C227" s="201"/>
      <c r="D227" s="201"/>
      <c r="E227" s="8"/>
      <c r="F227" s="9"/>
      <c r="G227" s="9"/>
      <c r="H227" s="9"/>
      <c r="I227" s="9"/>
      <c r="J227" s="9"/>
      <c r="K227" s="9"/>
      <c r="L227" s="9"/>
      <c r="M227" s="9"/>
      <c r="N227" s="9"/>
      <c r="O227" s="196"/>
      <c r="P227" s="196"/>
      <c r="Q227" s="196"/>
      <c r="R227" s="196"/>
      <c r="S227" s="196"/>
      <c r="T227" s="196"/>
      <c r="U227" s="87"/>
      <c r="V227" s="87"/>
      <c r="W227" s="195"/>
      <c r="X227" s="196"/>
      <c r="Y227" s="198"/>
      <c r="Z227" s="183"/>
      <c r="AA227" s="183"/>
      <c r="AB227" s="183"/>
      <c r="AC227" s="183"/>
      <c r="AD227" s="183"/>
      <c r="AE227" s="183"/>
      <c r="AF227" s="183"/>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8"/>
      <c r="BB227" s="188"/>
      <c r="BC227" s="188"/>
      <c r="BD227" s="188"/>
      <c r="BE227" s="188"/>
      <c r="BF227" s="188"/>
      <c r="BG227" s="183"/>
      <c r="BH227" s="183"/>
      <c r="BI227" s="183"/>
      <c r="BJ227" s="183"/>
      <c r="BK227" s="183"/>
      <c r="BL227" s="183"/>
      <c r="BM227" s="183"/>
      <c r="BN227" s="183"/>
      <c r="BO227" s="183"/>
      <c r="BP227" s="183"/>
      <c r="BQ227" s="183"/>
      <c r="BR227" s="183"/>
      <c r="BS227" s="183"/>
      <c r="BT227" s="183"/>
      <c r="BU227" s="183"/>
      <c r="BV227" s="183"/>
      <c r="BW227" s="183"/>
      <c r="BX227" s="183"/>
      <c r="BY227" s="183"/>
      <c r="BZ227" s="183"/>
      <c r="CA227" s="183"/>
      <c r="CB227" s="183"/>
      <c r="CC227" s="183"/>
      <c r="CD227" s="183"/>
      <c r="CE227" s="183"/>
      <c r="CF227" s="183"/>
      <c r="CG227" s="183"/>
      <c r="CH227" s="183"/>
      <c r="CI227" s="183"/>
      <c r="CJ227" s="183"/>
      <c r="CK227" s="183"/>
      <c r="CL227" s="183"/>
      <c r="CM227" s="183"/>
      <c r="CN227" s="183"/>
      <c r="CO227" s="183"/>
      <c r="CP227" s="183"/>
      <c r="CQ227" s="183"/>
      <c r="CR227" s="183"/>
      <c r="CS227" s="183"/>
      <c r="CT227" s="183"/>
      <c r="CU227" s="183"/>
      <c r="CV227" s="183"/>
      <c r="CW227" s="183"/>
      <c r="CX227" s="183"/>
      <c r="CY227" s="183"/>
      <c r="CZ227" s="183"/>
      <c r="DA227" s="183"/>
      <c r="DB227" s="183"/>
      <c r="DC227" s="183"/>
      <c r="DD227" s="183"/>
      <c r="DE227" s="183"/>
      <c r="DF227" s="183"/>
      <c r="DG227" s="183"/>
      <c r="DH227" s="183"/>
    </row>
    <row r="228" spans="1:112" ht="18" customHeight="1" hidden="1">
      <c r="A228" s="201"/>
      <c r="B228" s="201"/>
      <c r="C228" s="201"/>
      <c r="D228" s="201"/>
      <c r="E228" s="8"/>
      <c r="F228" s="9"/>
      <c r="G228" s="9"/>
      <c r="H228" s="9"/>
      <c r="I228" s="9"/>
      <c r="J228" s="9"/>
      <c r="K228" s="9"/>
      <c r="L228" s="9"/>
      <c r="M228" s="9"/>
      <c r="N228" s="9"/>
      <c r="O228" s="196"/>
      <c r="P228" s="196"/>
      <c r="Q228" s="196"/>
      <c r="R228" s="196"/>
      <c r="S228" s="196"/>
      <c r="T228" s="196"/>
      <c r="U228" s="87"/>
      <c r="V228" s="87"/>
      <c r="W228" s="195"/>
      <c r="X228" s="196"/>
      <c r="Y228" s="199"/>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9"/>
      <c r="BB228" s="189"/>
      <c r="BC228" s="189"/>
      <c r="BD228" s="189"/>
      <c r="BE228" s="189"/>
      <c r="BF228" s="189"/>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c r="CH228" s="184"/>
      <c r="CI228" s="184"/>
      <c r="CJ228" s="184"/>
      <c r="CK228" s="184"/>
      <c r="CL228" s="184"/>
      <c r="CM228" s="184"/>
      <c r="CN228" s="184"/>
      <c r="CO228" s="184"/>
      <c r="CP228" s="184"/>
      <c r="CQ228" s="184"/>
      <c r="CR228" s="184"/>
      <c r="CS228" s="184"/>
      <c r="CT228" s="184"/>
      <c r="CU228" s="184"/>
      <c r="CV228" s="184"/>
      <c r="CW228" s="184"/>
      <c r="CX228" s="184"/>
      <c r="CY228" s="184"/>
      <c r="CZ228" s="184"/>
      <c r="DA228" s="184"/>
      <c r="DB228" s="184"/>
      <c r="DC228" s="184"/>
      <c r="DD228" s="184"/>
      <c r="DE228" s="184"/>
      <c r="DF228" s="184"/>
      <c r="DG228" s="184"/>
      <c r="DH228" s="184"/>
    </row>
    <row r="229" spans="1:112" ht="15" customHeight="1" hidden="1">
      <c r="A229" s="200" t="s">
        <v>294</v>
      </c>
      <c r="B229" s="200" t="s">
        <v>295</v>
      </c>
      <c r="C229" s="200" t="s">
        <v>296</v>
      </c>
      <c r="D229" s="200"/>
      <c r="E229" s="8"/>
      <c r="F229" s="9"/>
      <c r="G229" s="9"/>
      <c r="H229" s="9"/>
      <c r="I229" s="9"/>
      <c r="J229" s="9"/>
      <c r="K229" s="9"/>
      <c r="L229" s="9"/>
      <c r="M229" s="9"/>
      <c r="N229" s="9"/>
      <c r="O229" s="193">
        <f>W229+AC229+AI229+AO229+AU229+BA229+BG229+BM229+BS229+BY229+CE229+CK229+CQ229+CW229+DC229</f>
        <v>0</v>
      </c>
      <c r="P229" s="193">
        <f>X229+AD229+AJ229+AP229+AV229+BB229+BH229+BN229+BT229+BZ229+CF229+CL229+CR229+CX229+DD229</f>
        <v>0</v>
      </c>
      <c r="Q229" s="193">
        <f>Y229+AE229+AK229+AQ229+AW229+BC229+BI229+BO229+BU229+CA229+CG229+CM229+CS229+CY229+DE229</f>
        <v>0</v>
      </c>
      <c r="R229" s="193">
        <f>Z229+AF229+AL229+AR229+AX229+BJ229+BP229+BV229+CB229+CH229+CN229+CT229+CZ229+DF229</f>
        <v>0</v>
      </c>
      <c r="S229" s="193">
        <f>AA229+AG229+AM229+AS229+AY229+BE229+BK229+BQ229+BW229+CC229+CI229+CO229+CU229+DA229+DG229</f>
        <v>0</v>
      </c>
      <c r="T229" s="193">
        <f>AB229+AH229+AN229+AT229+AZ229+BF229+BL229+BR229+BX229+CD229+CJ229+CP229+CV229+DB229+DH229</f>
        <v>0</v>
      </c>
      <c r="U229" s="87"/>
      <c r="V229" s="87"/>
      <c r="W229" s="194"/>
      <c r="X229" s="193"/>
      <c r="Y229" s="197"/>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7"/>
      <c r="BB229" s="187"/>
      <c r="BC229" s="187"/>
      <c r="BD229" s="187"/>
      <c r="BE229" s="187"/>
      <c r="BF229" s="187"/>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82"/>
      <c r="DG229" s="182"/>
      <c r="DH229" s="182"/>
    </row>
    <row r="230" spans="1:112" ht="24.75" customHeight="1" hidden="1">
      <c r="A230" s="201"/>
      <c r="B230" s="201"/>
      <c r="C230" s="201"/>
      <c r="D230" s="201"/>
      <c r="E230" s="8"/>
      <c r="F230" s="9"/>
      <c r="G230" s="9"/>
      <c r="H230" s="9"/>
      <c r="I230" s="9"/>
      <c r="J230" s="9"/>
      <c r="K230" s="9"/>
      <c r="L230" s="9"/>
      <c r="M230" s="9"/>
      <c r="N230" s="9"/>
      <c r="O230" s="196"/>
      <c r="P230" s="196"/>
      <c r="Q230" s="196"/>
      <c r="R230" s="196"/>
      <c r="S230" s="196"/>
      <c r="T230" s="196"/>
      <c r="U230" s="87"/>
      <c r="V230" s="87"/>
      <c r="W230" s="195"/>
      <c r="X230" s="196"/>
      <c r="Y230" s="198"/>
      <c r="Z230" s="183"/>
      <c r="AA230" s="183"/>
      <c r="AB230" s="183"/>
      <c r="AC230" s="183"/>
      <c r="AD230" s="183"/>
      <c r="AE230" s="183"/>
      <c r="AF230" s="183"/>
      <c r="AG230" s="183"/>
      <c r="AH230" s="183"/>
      <c r="AI230" s="183"/>
      <c r="AJ230" s="183"/>
      <c r="AK230" s="183"/>
      <c r="AL230" s="183"/>
      <c r="AM230" s="183"/>
      <c r="AN230" s="183"/>
      <c r="AO230" s="183"/>
      <c r="AP230" s="183"/>
      <c r="AQ230" s="183"/>
      <c r="AR230" s="183"/>
      <c r="AS230" s="183"/>
      <c r="AT230" s="183"/>
      <c r="AU230" s="183"/>
      <c r="AV230" s="183"/>
      <c r="AW230" s="183"/>
      <c r="AX230" s="183"/>
      <c r="AY230" s="183"/>
      <c r="AZ230" s="183"/>
      <c r="BA230" s="188"/>
      <c r="BB230" s="188"/>
      <c r="BC230" s="188"/>
      <c r="BD230" s="188"/>
      <c r="BE230" s="188"/>
      <c r="BF230" s="188"/>
      <c r="BG230" s="183"/>
      <c r="BH230" s="183"/>
      <c r="BI230" s="183"/>
      <c r="BJ230" s="183"/>
      <c r="BK230" s="183"/>
      <c r="BL230" s="183"/>
      <c r="BM230" s="183"/>
      <c r="BN230" s="183"/>
      <c r="BO230" s="183"/>
      <c r="BP230" s="183"/>
      <c r="BQ230" s="183"/>
      <c r="BR230" s="183"/>
      <c r="BS230" s="183"/>
      <c r="BT230" s="183"/>
      <c r="BU230" s="183"/>
      <c r="BV230" s="183"/>
      <c r="BW230" s="183"/>
      <c r="BX230" s="183"/>
      <c r="BY230" s="183"/>
      <c r="BZ230" s="183"/>
      <c r="CA230" s="183"/>
      <c r="CB230" s="183"/>
      <c r="CC230" s="183"/>
      <c r="CD230" s="183"/>
      <c r="CE230" s="183"/>
      <c r="CF230" s="183"/>
      <c r="CG230" s="183"/>
      <c r="CH230" s="183"/>
      <c r="CI230" s="183"/>
      <c r="CJ230" s="183"/>
      <c r="CK230" s="183"/>
      <c r="CL230" s="183"/>
      <c r="CM230" s="183"/>
      <c r="CN230" s="183"/>
      <c r="CO230" s="183"/>
      <c r="CP230" s="183"/>
      <c r="CQ230" s="183"/>
      <c r="CR230" s="183"/>
      <c r="CS230" s="183"/>
      <c r="CT230" s="183"/>
      <c r="CU230" s="183"/>
      <c r="CV230" s="183"/>
      <c r="CW230" s="183"/>
      <c r="CX230" s="183"/>
      <c r="CY230" s="183"/>
      <c r="CZ230" s="183"/>
      <c r="DA230" s="183"/>
      <c r="DB230" s="183"/>
      <c r="DC230" s="183"/>
      <c r="DD230" s="183"/>
      <c r="DE230" s="183"/>
      <c r="DF230" s="183"/>
      <c r="DG230" s="183"/>
      <c r="DH230" s="183"/>
    </row>
    <row r="231" spans="1:112" ht="32.25" customHeight="1" hidden="1">
      <c r="A231" s="201"/>
      <c r="B231" s="201"/>
      <c r="C231" s="201"/>
      <c r="D231" s="201"/>
      <c r="E231" s="8"/>
      <c r="F231" s="9"/>
      <c r="G231" s="9"/>
      <c r="H231" s="9"/>
      <c r="I231" s="9"/>
      <c r="J231" s="9"/>
      <c r="K231" s="9"/>
      <c r="L231" s="9"/>
      <c r="M231" s="9"/>
      <c r="N231" s="9"/>
      <c r="O231" s="196"/>
      <c r="P231" s="196"/>
      <c r="Q231" s="196"/>
      <c r="R231" s="196"/>
      <c r="S231" s="196"/>
      <c r="T231" s="196"/>
      <c r="U231" s="87"/>
      <c r="V231" s="87"/>
      <c r="W231" s="195"/>
      <c r="X231" s="196"/>
      <c r="Y231" s="199"/>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9"/>
      <c r="BB231" s="189"/>
      <c r="BC231" s="189"/>
      <c r="BD231" s="189"/>
      <c r="BE231" s="189"/>
      <c r="BF231" s="189"/>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c r="CH231" s="184"/>
      <c r="CI231" s="184"/>
      <c r="CJ231" s="184"/>
      <c r="CK231" s="184"/>
      <c r="CL231" s="184"/>
      <c r="CM231" s="184"/>
      <c r="CN231" s="184"/>
      <c r="CO231" s="184"/>
      <c r="CP231" s="184"/>
      <c r="CQ231" s="184"/>
      <c r="CR231" s="184"/>
      <c r="CS231" s="184"/>
      <c r="CT231" s="184"/>
      <c r="CU231" s="184"/>
      <c r="CV231" s="184"/>
      <c r="CW231" s="184"/>
      <c r="CX231" s="184"/>
      <c r="CY231" s="184"/>
      <c r="CZ231" s="184"/>
      <c r="DA231" s="184"/>
      <c r="DB231" s="184"/>
      <c r="DC231" s="184"/>
      <c r="DD231" s="184"/>
      <c r="DE231" s="184"/>
      <c r="DF231" s="184"/>
      <c r="DG231" s="184"/>
      <c r="DH231" s="184"/>
    </row>
    <row r="232" spans="1:112" ht="15" customHeight="1" hidden="1">
      <c r="A232" s="9"/>
      <c r="B232" s="9"/>
      <c r="C232" s="9"/>
      <c r="D232" s="9"/>
      <c r="E232" s="8"/>
      <c r="F232" s="9"/>
      <c r="G232" s="9"/>
      <c r="H232" s="9"/>
      <c r="I232" s="9"/>
      <c r="J232" s="9"/>
      <c r="K232" s="9"/>
      <c r="L232" s="9"/>
      <c r="M232" s="9"/>
      <c r="N232" s="9"/>
      <c r="O232" s="50"/>
      <c r="P232" s="50"/>
      <c r="Q232" s="50"/>
      <c r="R232" s="50"/>
      <c r="S232" s="50"/>
      <c r="T232" s="50"/>
      <c r="U232" s="87"/>
      <c r="V232" s="87"/>
      <c r="W232" s="130"/>
      <c r="X232" s="50"/>
      <c r="Y232" s="162"/>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60"/>
      <c r="BB232" s="160"/>
      <c r="BC232" s="160"/>
      <c r="BD232" s="160"/>
      <c r="BE232" s="160"/>
      <c r="BF232" s="160"/>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c r="CD232" s="158"/>
      <c r="CE232" s="158"/>
      <c r="CF232" s="158"/>
      <c r="CG232" s="158"/>
      <c r="CH232" s="158"/>
      <c r="CI232" s="158"/>
      <c r="CJ232" s="158"/>
      <c r="CK232" s="158"/>
      <c r="CL232" s="158"/>
      <c r="CM232" s="158"/>
      <c r="CN232" s="158"/>
      <c r="CO232" s="158"/>
      <c r="CP232" s="158"/>
      <c r="CQ232" s="158"/>
      <c r="CR232" s="158"/>
      <c r="CS232" s="158"/>
      <c r="CT232" s="158"/>
      <c r="CU232" s="158"/>
      <c r="CV232" s="158"/>
      <c r="CW232" s="158"/>
      <c r="CX232" s="158"/>
      <c r="CY232" s="158"/>
      <c r="CZ232" s="158"/>
      <c r="DA232" s="158"/>
      <c r="DB232" s="158"/>
      <c r="DC232" s="158"/>
      <c r="DD232" s="158"/>
      <c r="DE232" s="158"/>
      <c r="DF232" s="158"/>
      <c r="DG232" s="158"/>
      <c r="DH232" s="158"/>
    </row>
    <row r="233" spans="1:112" ht="15" customHeight="1" hidden="1">
      <c r="A233" s="9"/>
      <c r="B233" s="9"/>
      <c r="C233" s="9"/>
      <c r="D233" s="9"/>
      <c r="E233" s="8"/>
      <c r="F233" s="9"/>
      <c r="G233" s="9"/>
      <c r="H233" s="9"/>
      <c r="I233" s="9"/>
      <c r="J233" s="9"/>
      <c r="K233" s="9"/>
      <c r="L233" s="9"/>
      <c r="M233" s="9"/>
      <c r="N233" s="9"/>
      <c r="O233" s="50"/>
      <c r="P233" s="50"/>
      <c r="Q233" s="50"/>
      <c r="R233" s="50"/>
      <c r="S233" s="50"/>
      <c r="T233" s="50"/>
      <c r="U233" s="87"/>
      <c r="V233" s="87"/>
      <c r="W233" s="130"/>
      <c r="X233" s="50"/>
      <c r="Y233" s="162"/>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60"/>
      <c r="BB233" s="160"/>
      <c r="BC233" s="160"/>
      <c r="BD233" s="160"/>
      <c r="BE233" s="160"/>
      <c r="BF233" s="160"/>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158"/>
      <c r="DG233" s="158"/>
      <c r="DH233" s="158"/>
    </row>
    <row r="234" spans="1:112" ht="18" customHeight="1" hidden="1">
      <c r="A234" s="9"/>
      <c r="B234" s="9"/>
      <c r="C234" s="9"/>
      <c r="D234" s="9"/>
      <c r="E234" s="8"/>
      <c r="F234" s="9"/>
      <c r="G234" s="9"/>
      <c r="H234" s="9"/>
      <c r="I234" s="9"/>
      <c r="J234" s="9"/>
      <c r="K234" s="9"/>
      <c r="L234" s="9"/>
      <c r="M234" s="9"/>
      <c r="N234" s="9"/>
      <c r="O234" s="50"/>
      <c r="P234" s="50"/>
      <c r="Q234" s="50"/>
      <c r="R234" s="50"/>
      <c r="S234" s="50"/>
      <c r="T234" s="50"/>
      <c r="U234" s="87"/>
      <c r="V234" s="87"/>
      <c r="W234" s="130"/>
      <c r="X234" s="50"/>
      <c r="Y234" s="162"/>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60"/>
      <c r="BB234" s="160"/>
      <c r="BC234" s="160"/>
      <c r="BD234" s="160"/>
      <c r="BE234" s="160"/>
      <c r="BF234" s="160"/>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c r="CD234" s="158"/>
      <c r="CE234" s="158"/>
      <c r="CF234" s="158"/>
      <c r="CG234" s="158"/>
      <c r="CH234" s="158"/>
      <c r="CI234" s="158"/>
      <c r="CJ234" s="158"/>
      <c r="CK234" s="158"/>
      <c r="CL234" s="158"/>
      <c r="CM234" s="158"/>
      <c r="CN234" s="158"/>
      <c r="CO234" s="158"/>
      <c r="CP234" s="158"/>
      <c r="CQ234" s="158"/>
      <c r="CR234" s="158"/>
      <c r="CS234" s="158"/>
      <c r="CT234" s="158"/>
      <c r="CU234" s="158"/>
      <c r="CV234" s="158"/>
      <c r="CW234" s="158"/>
      <c r="CX234" s="158"/>
      <c r="CY234" s="158"/>
      <c r="CZ234" s="158"/>
      <c r="DA234" s="158"/>
      <c r="DB234" s="158"/>
      <c r="DC234" s="158"/>
      <c r="DD234" s="158"/>
      <c r="DE234" s="158"/>
      <c r="DF234" s="158"/>
      <c r="DG234" s="158"/>
      <c r="DH234" s="158"/>
    </row>
    <row r="235" spans="1:112" ht="15.75" customHeight="1">
      <c r="A235" s="259" t="s">
        <v>297</v>
      </c>
      <c r="B235" s="259" t="s">
        <v>298</v>
      </c>
      <c r="C235" s="200" t="s">
        <v>299</v>
      </c>
      <c r="D235" s="200"/>
      <c r="E235" s="8"/>
      <c r="F235" s="200"/>
      <c r="G235" s="200"/>
      <c r="H235" s="200"/>
      <c r="I235" s="200"/>
      <c r="J235" s="200"/>
      <c r="K235" s="200"/>
      <c r="L235" s="200"/>
      <c r="M235" s="200"/>
      <c r="N235" s="200"/>
      <c r="O235" s="193">
        <f>SUM(O239:O304)</f>
        <v>126454.69999999997</v>
      </c>
      <c r="P235" s="193">
        <f>SUM(P239:P304)</f>
        <v>123960.26</v>
      </c>
      <c r="Q235" s="193">
        <f>SUM(Q239:Q304)</f>
        <v>137736.87000000002</v>
      </c>
      <c r="R235" s="193">
        <f>SUM(R239:R304)</f>
        <v>146429.24</v>
      </c>
      <c r="S235" s="193">
        <f>SUM(S239:S304)</f>
        <v>138539.27000000002</v>
      </c>
      <c r="T235" s="193">
        <f>SUM(T239:U304)</f>
        <v>138539.27000000002</v>
      </c>
      <c r="U235" s="87"/>
      <c r="V235" s="200"/>
      <c r="W235" s="270">
        <f aca="true" t="shared" si="11" ref="W235:AI235">SUM(W239:W304)</f>
        <v>8622.7</v>
      </c>
      <c r="X235" s="272">
        <f t="shared" si="11"/>
        <v>8533.53</v>
      </c>
      <c r="Y235" s="274">
        <f t="shared" si="11"/>
        <v>9347.04</v>
      </c>
      <c r="Z235" s="277">
        <f t="shared" si="11"/>
        <v>9966.89</v>
      </c>
      <c r="AA235" s="277">
        <f t="shared" si="11"/>
        <v>9537.7</v>
      </c>
      <c r="AB235" s="277">
        <f t="shared" si="11"/>
        <v>9537.7</v>
      </c>
      <c r="AC235" s="277">
        <f t="shared" si="11"/>
        <v>59306.049999999996</v>
      </c>
      <c r="AD235" s="277">
        <f t="shared" si="11"/>
        <v>56986.829999999994</v>
      </c>
      <c r="AE235" s="277">
        <f t="shared" si="11"/>
        <v>62987.58</v>
      </c>
      <c r="AF235" s="277">
        <f t="shared" si="11"/>
        <v>65020.22</v>
      </c>
      <c r="AG235" s="277">
        <f t="shared" si="11"/>
        <v>58523.01</v>
      </c>
      <c r="AH235" s="277">
        <f t="shared" si="11"/>
        <v>58523.01</v>
      </c>
      <c r="AI235" s="277">
        <f t="shared" si="11"/>
        <v>0</v>
      </c>
      <c r="AJ235" s="277">
        <f aca="true" t="shared" si="12" ref="AJ235:BF235">SUM(AJ239:AJ304)</f>
        <v>0</v>
      </c>
      <c r="AK235" s="277">
        <f t="shared" si="12"/>
        <v>0</v>
      </c>
      <c r="AL235" s="277">
        <f t="shared" si="12"/>
        <v>0</v>
      </c>
      <c r="AM235" s="277">
        <f t="shared" si="12"/>
        <v>0</v>
      </c>
      <c r="AN235" s="277">
        <f t="shared" si="12"/>
        <v>0</v>
      </c>
      <c r="AO235" s="277">
        <f t="shared" si="12"/>
        <v>8558.57</v>
      </c>
      <c r="AP235" s="277">
        <f t="shared" si="12"/>
        <v>8558.57</v>
      </c>
      <c r="AQ235" s="277">
        <f t="shared" si="12"/>
        <v>11251.85</v>
      </c>
      <c r="AR235" s="277">
        <f t="shared" si="12"/>
        <v>11775.36</v>
      </c>
      <c r="AS235" s="277">
        <f t="shared" si="12"/>
        <v>11775.36</v>
      </c>
      <c r="AT235" s="277">
        <f t="shared" si="12"/>
        <v>11775.36</v>
      </c>
      <c r="AU235" s="277">
        <f t="shared" si="12"/>
        <v>0</v>
      </c>
      <c r="AV235" s="277">
        <f t="shared" si="12"/>
        <v>0</v>
      </c>
      <c r="AW235" s="277">
        <f t="shared" si="12"/>
        <v>0</v>
      </c>
      <c r="AX235" s="277">
        <f t="shared" si="12"/>
        <v>0</v>
      </c>
      <c r="AY235" s="277">
        <f t="shared" si="12"/>
        <v>0</v>
      </c>
      <c r="AZ235" s="277">
        <f t="shared" si="12"/>
        <v>0</v>
      </c>
      <c r="BA235" s="277">
        <f t="shared" si="12"/>
        <v>21136.02</v>
      </c>
      <c r="BB235" s="277">
        <f t="shared" si="12"/>
        <v>21050.420000000002</v>
      </c>
      <c r="BC235" s="277">
        <f t="shared" si="12"/>
        <v>24131.3</v>
      </c>
      <c r="BD235" s="277">
        <f t="shared" si="12"/>
        <v>28159.670000000002</v>
      </c>
      <c r="BE235" s="277">
        <f t="shared" si="12"/>
        <v>27420.5</v>
      </c>
      <c r="BF235" s="277">
        <f t="shared" si="12"/>
        <v>27420.5</v>
      </c>
      <c r="BG235" s="277">
        <f aca="true" t="shared" si="13" ref="BG235:DH235">SUM(BG239:BG304)</f>
        <v>0</v>
      </c>
      <c r="BH235" s="277">
        <f t="shared" si="13"/>
        <v>0</v>
      </c>
      <c r="BI235" s="277">
        <f t="shared" si="13"/>
        <v>0</v>
      </c>
      <c r="BJ235" s="277">
        <f t="shared" si="13"/>
        <v>0</v>
      </c>
      <c r="BK235" s="277">
        <f t="shared" si="13"/>
        <v>0</v>
      </c>
      <c r="BL235" s="277">
        <f t="shared" si="13"/>
        <v>0</v>
      </c>
      <c r="BM235" s="277">
        <f t="shared" si="13"/>
        <v>82.81</v>
      </c>
      <c r="BN235" s="277">
        <f t="shared" si="13"/>
        <v>82.81</v>
      </c>
      <c r="BO235" s="277">
        <f t="shared" si="13"/>
        <v>100</v>
      </c>
      <c r="BP235" s="277">
        <f t="shared" si="13"/>
        <v>100</v>
      </c>
      <c r="BQ235" s="277">
        <f t="shared" si="13"/>
        <v>100</v>
      </c>
      <c r="BR235" s="277">
        <f t="shared" si="13"/>
        <v>100</v>
      </c>
      <c r="BS235" s="277">
        <f t="shared" si="13"/>
        <v>492.43</v>
      </c>
      <c r="BT235" s="277">
        <f t="shared" si="13"/>
        <v>492.43</v>
      </c>
      <c r="BU235" s="277">
        <f t="shared" si="13"/>
        <v>5.98</v>
      </c>
      <c r="BV235" s="277">
        <f t="shared" si="13"/>
        <v>0</v>
      </c>
      <c r="BW235" s="277">
        <f t="shared" si="13"/>
        <v>0</v>
      </c>
      <c r="BX235" s="277">
        <f t="shared" si="13"/>
        <v>0</v>
      </c>
      <c r="BY235" s="277">
        <f t="shared" si="13"/>
        <v>0</v>
      </c>
      <c r="BZ235" s="277">
        <f t="shared" si="13"/>
        <v>0</v>
      </c>
      <c r="CA235" s="277">
        <f t="shared" si="13"/>
        <v>0</v>
      </c>
      <c r="CB235" s="277">
        <f t="shared" si="13"/>
        <v>0</v>
      </c>
      <c r="CC235" s="277">
        <f t="shared" si="13"/>
        <v>0</v>
      </c>
      <c r="CD235" s="277">
        <f t="shared" si="13"/>
        <v>0</v>
      </c>
      <c r="CE235" s="277">
        <f t="shared" si="13"/>
        <v>0</v>
      </c>
      <c r="CF235" s="277">
        <f t="shared" si="13"/>
        <v>0</v>
      </c>
      <c r="CG235" s="277">
        <f t="shared" si="13"/>
        <v>0</v>
      </c>
      <c r="CH235" s="277">
        <f t="shared" si="13"/>
        <v>0</v>
      </c>
      <c r="CI235" s="277">
        <f t="shared" si="13"/>
        <v>0</v>
      </c>
      <c r="CJ235" s="277">
        <f t="shared" si="13"/>
        <v>0</v>
      </c>
      <c r="CK235" s="277">
        <f t="shared" si="13"/>
        <v>3113.53</v>
      </c>
      <c r="CL235" s="277">
        <f t="shared" si="13"/>
        <v>3113.53</v>
      </c>
      <c r="CM235" s="277">
        <f t="shared" si="13"/>
        <v>3522.01</v>
      </c>
      <c r="CN235" s="277">
        <f t="shared" si="13"/>
        <v>3856.37</v>
      </c>
      <c r="CO235" s="277">
        <f t="shared" si="13"/>
        <v>3856.37</v>
      </c>
      <c r="CP235" s="277">
        <f t="shared" si="13"/>
        <v>3856.37</v>
      </c>
      <c r="CQ235" s="277">
        <f t="shared" si="13"/>
        <v>3760.34</v>
      </c>
      <c r="CR235" s="277">
        <f t="shared" si="13"/>
        <v>3759.99</v>
      </c>
      <c r="CS235" s="277">
        <f t="shared" si="13"/>
        <v>3772.74</v>
      </c>
      <c r="CT235" s="277">
        <f t="shared" si="13"/>
        <v>4227.97</v>
      </c>
      <c r="CU235" s="277">
        <f t="shared" si="13"/>
        <v>4227.97</v>
      </c>
      <c r="CV235" s="277">
        <f t="shared" si="13"/>
        <v>4227.97</v>
      </c>
      <c r="CW235" s="277">
        <f t="shared" si="13"/>
        <v>393.2</v>
      </c>
      <c r="CX235" s="277">
        <f t="shared" si="13"/>
        <v>393.2</v>
      </c>
      <c r="CY235" s="277">
        <f t="shared" si="13"/>
        <v>0</v>
      </c>
      <c r="CZ235" s="277">
        <f t="shared" si="13"/>
        <v>0</v>
      </c>
      <c r="DA235" s="277">
        <f t="shared" si="13"/>
        <v>0</v>
      </c>
      <c r="DB235" s="277">
        <f t="shared" si="13"/>
        <v>0</v>
      </c>
      <c r="DC235" s="277">
        <f t="shared" si="13"/>
        <v>20988.95</v>
      </c>
      <c r="DD235" s="277">
        <f t="shared" si="13"/>
        <v>20988.95</v>
      </c>
      <c r="DE235" s="277">
        <f t="shared" si="13"/>
        <v>22618.37</v>
      </c>
      <c r="DF235" s="277">
        <f t="shared" si="13"/>
        <v>23322.76</v>
      </c>
      <c r="DG235" s="277">
        <f t="shared" si="13"/>
        <v>23098.36</v>
      </c>
      <c r="DH235" s="277">
        <f t="shared" si="13"/>
        <v>23098.36</v>
      </c>
    </row>
    <row r="236" spans="1:112" ht="15.75" customHeight="1">
      <c r="A236" s="201"/>
      <c r="B236" s="201"/>
      <c r="C236" s="201"/>
      <c r="D236" s="201"/>
      <c r="E236" s="8"/>
      <c r="F236" s="201"/>
      <c r="G236" s="201"/>
      <c r="H236" s="201"/>
      <c r="I236" s="201"/>
      <c r="J236" s="201"/>
      <c r="K236" s="201"/>
      <c r="L236" s="201"/>
      <c r="M236" s="201"/>
      <c r="N236" s="201"/>
      <c r="O236" s="196"/>
      <c r="P236" s="196"/>
      <c r="Q236" s="196"/>
      <c r="R236" s="196"/>
      <c r="S236" s="196"/>
      <c r="T236" s="196"/>
      <c r="U236" s="87"/>
      <c r="V236" s="201"/>
      <c r="W236" s="271"/>
      <c r="X236" s="273"/>
      <c r="Y236" s="275"/>
      <c r="Z236" s="278"/>
      <c r="AA236" s="278"/>
      <c r="AB236" s="278"/>
      <c r="AC236" s="278"/>
      <c r="AD236" s="278"/>
      <c r="AE236" s="278"/>
      <c r="AF236" s="278"/>
      <c r="AG236" s="278"/>
      <c r="AH236" s="278"/>
      <c r="AI236" s="278"/>
      <c r="AJ236" s="278"/>
      <c r="AK236" s="278"/>
      <c r="AL236" s="278"/>
      <c r="AM236" s="278"/>
      <c r="AN236" s="278"/>
      <c r="AO236" s="278"/>
      <c r="AP236" s="278"/>
      <c r="AQ236" s="278"/>
      <c r="AR236" s="278"/>
      <c r="AS236" s="278"/>
      <c r="AT236" s="278"/>
      <c r="AU236" s="278"/>
      <c r="AV236" s="278"/>
      <c r="AW236" s="278"/>
      <c r="AX236" s="278"/>
      <c r="AY236" s="278"/>
      <c r="AZ236" s="278"/>
      <c r="BA236" s="278"/>
      <c r="BB236" s="278"/>
      <c r="BC236" s="278"/>
      <c r="BD236" s="278"/>
      <c r="BE236" s="278"/>
      <c r="BF236" s="278"/>
      <c r="BG236" s="278"/>
      <c r="BH236" s="278"/>
      <c r="BI236" s="278"/>
      <c r="BJ236" s="278"/>
      <c r="BK236" s="278"/>
      <c r="BL236" s="278"/>
      <c r="BM236" s="278"/>
      <c r="BN236" s="278"/>
      <c r="BO236" s="278"/>
      <c r="BP236" s="278"/>
      <c r="BQ236" s="278"/>
      <c r="BR236" s="278"/>
      <c r="BS236" s="278"/>
      <c r="BT236" s="278"/>
      <c r="BU236" s="278"/>
      <c r="BV236" s="278"/>
      <c r="BW236" s="278"/>
      <c r="BX236" s="278"/>
      <c r="BY236" s="278"/>
      <c r="BZ236" s="278"/>
      <c r="CA236" s="278"/>
      <c r="CB236" s="278"/>
      <c r="CC236" s="278"/>
      <c r="CD236" s="278"/>
      <c r="CE236" s="278"/>
      <c r="CF236" s="278"/>
      <c r="CG236" s="278"/>
      <c r="CH236" s="278"/>
      <c r="CI236" s="278"/>
      <c r="CJ236" s="278"/>
      <c r="CK236" s="278"/>
      <c r="CL236" s="278"/>
      <c r="CM236" s="278"/>
      <c r="CN236" s="278"/>
      <c r="CO236" s="278"/>
      <c r="CP236" s="278"/>
      <c r="CQ236" s="278"/>
      <c r="CR236" s="278"/>
      <c r="CS236" s="278"/>
      <c r="CT236" s="278"/>
      <c r="CU236" s="278"/>
      <c r="CV236" s="278"/>
      <c r="CW236" s="278"/>
      <c r="CX236" s="278"/>
      <c r="CY236" s="278"/>
      <c r="CZ236" s="278"/>
      <c r="DA236" s="278"/>
      <c r="DB236" s="278"/>
      <c r="DC236" s="278"/>
      <c r="DD236" s="278"/>
      <c r="DE236" s="278"/>
      <c r="DF236" s="278"/>
      <c r="DG236" s="278"/>
      <c r="DH236" s="278"/>
    </row>
    <row r="237" spans="1:112" ht="75" customHeight="1">
      <c r="A237" s="201"/>
      <c r="B237" s="201"/>
      <c r="C237" s="201"/>
      <c r="D237" s="201"/>
      <c r="E237" s="8"/>
      <c r="F237" s="201"/>
      <c r="G237" s="201"/>
      <c r="H237" s="201"/>
      <c r="I237" s="201"/>
      <c r="J237" s="201"/>
      <c r="K237" s="201"/>
      <c r="L237" s="201"/>
      <c r="M237" s="201"/>
      <c r="N237" s="201"/>
      <c r="O237" s="196"/>
      <c r="P237" s="196"/>
      <c r="Q237" s="196"/>
      <c r="R237" s="196"/>
      <c r="S237" s="196"/>
      <c r="T237" s="196"/>
      <c r="U237" s="87"/>
      <c r="V237" s="201"/>
      <c r="W237" s="271"/>
      <c r="X237" s="273"/>
      <c r="Y237" s="276"/>
      <c r="Z237" s="279"/>
      <c r="AA237" s="279"/>
      <c r="AB237" s="279"/>
      <c r="AC237" s="279"/>
      <c r="AD237" s="279"/>
      <c r="AE237" s="279"/>
      <c r="AF237" s="279"/>
      <c r="AG237" s="279"/>
      <c r="AH237" s="279"/>
      <c r="AI237" s="279"/>
      <c r="AJ237" s="279"/>
      <c r="AK237" s="279"/>
      <c r="AL237" s="279"/>
      <c r="AM237" s="279"/>
      <c r="AN237" s="279"/>
      <c r="AO237" s="279"/>
      <c r="AP237" s="279"/>
      <c r="AQ237" s="279"/>
      <c r="AR237" s="279"/>
      <c r="AS237" s="279"/>
      <c r="AT237" s="279"/>
      <c r="AU237" s="279"/>
      <c r="AV237" s="279"/>
      <c r="AW237" s="279"/>
      <c r="AX237" s="279"/>
      <c r="AY237" s="279"/>
      <c r="AZ237" s="279"/>
      <c r="BA237" s="279"/>
      <c r="BB237" s="279"/>
      <c r="BC237" s="279"/>
      <c r="BD237" s="279"/>
      <c r="BE237" s="279"/>
      <c r="BF237" s="279"/>
      <c r="BG237" s="279"/>
      <c r="BH237" s="279"/>
      <c r="BI237" s="279"/>
      <c r="BJ237" s="279"/>
      <c r="BK237" s="279"/>
      <c r="BL237" s="279"/>
      <c r="BM237" s="279"/>
      <c r="BN237" s="279"/>
      <c r="BO237" s="279"/>
      <c r="BP237" s="279"/>
      <c r="BQ237" s="279"/>
      <c r="BR237" s="279"/>
      <c r="BS237" s="279"/>
      <c r="BT237" s="279"/>
      <c r="BU237" s="279"/>
      <c r="BV237" s="279"/>
      <c r="BW237" s="279"/>
      <c r="BX237" s="279"/>
      <c r="BY237" s="279"/>
      <c r="BZ237" s="279"/>
      <c r="CA237" s="279"/>
      <c r="CB237" s="279"/>
      <c r="CC237" s="279"/>
      <c r="CD237" s="279"/>
      <c r="CE237" s="279"/>
      <c r="CF237" s="279"/>
      <c r="CG237" s="279"/>
      <c r="CH237" s="279"/>
      <c r="CI237" s="279"/>
      <c r="CJ237" s="279"/>
      <c r="CK237" s="279"/>
      <c r="CL237" s="279"/>
      <c r="CM237" s="279"/>
      <c r="CN237" s="279"/>
      <c r="CO237" s="279"/>
      <c r="CP237" s="279"/>
      <c r="CQ237" s="279"/>
      <c r="CR237" s="279"/>
      <c r="CS237" s="279"/>
      <c r="CT237" s="279"/>
      <c r="CU237" s="279"/>
      <c r="CV237" s="279"/>
      <c r="CW237" s="279"/>
      <c r="CX237" s="279"/>
      <c r="CY237" s="279"/>
      <c r="CZ237" s="279"/>
      <c r="DA237" s="279"/>
      <c r="DB237" s="279"/>
      <c r="DC237" s="279"/>
      <c r="DD237" s="279"/>
      <c r="DE237" s="279"/>
      <c r="DF237" s="279"/>
      <c r="DG237" s="279"/>
      <c r="DH237" s="279"/>
    </row>
    <row r="238" spans="1:112" ht="15.75" customHeight="1">
      <c r="A238" s="117"/>
      <c r="B238" s="117" t="s">
        <v>67</v>
      </c>
      <c r="C238" s="117" t="s">
        <v>0</v>
      </c>
      <c r="D238" s="117"/>
      <c r="E238" s="8"/>
      <c r="F238" s="9"/>
      <c r="G238" s="9"/>
      <c r="H238" s="9"/>
      <c r="I238" s="117"/>
      <c r="J238" s="117"/>
      <c r="K238" s="117"/>
      <c r="L238" s="117"/>
      <c r="M238" s="117"/>
      <c r="N238" s="117"/>
      <c r="O238" s="120" t="s">
        <v>0</v>
      </c>
      <c r="P238" s="120" t="s">
        <v>0</v>
      </c>
      <c r="Q238" s="120" t="s">
        <v>0</v>
      </c>
      <c r="R238" s="120" t="s">
        <v>0</v>
      </c>
      <c r="S238" s="120" t="s">
        <v>0</v>
      </c>
      <c r="T238" s="120" t="s">
        <v>0</v>
      </c>
      <c r="U238" s="87"/>
      <c r="V238" s="87"/>
      <c r="W238" s="129" t="s">
        <v>0</v>
      </c>
      <c r="X238" s="96" t="s">
        <v>0</v>
      </c>
      <c r="Y238" s="95" t="s">
        <v>0</v>
      </c>
      <c r="Z238" s="46" t="s">
        <v>0</v>
      </c>
      <c r="AA238" s="46" t="s">
        <v>0</v>
      </c>
      <c r="AB238" s="46" t="s">
        <v>0</v>
      </c>
      <c r="AC238" s="79" t="s">
        <v>0</v>
      </c>
      <c r="AD238" s="46" t="s">
        <v>0</v>
      </c>
      <c r="AE238" s="46" t="s">
        <v>0</v>
      </c>
      <c r="AF238" s="46" t="s">
        <v>0</v>
      </c>
      <c r="AG238" s="46" t="s">
        <v>0</v>
      </c>
      <c r="AH238" s="46" t="s">
        <v>0</v>
      </c>
      <c r="AI238" s="46" t="s">
        <v>0</v>
      </c>
      <c r="AJ238" s="46" t="s">
        <v>0</v>
      </c>
      <c r="AK238" s="46" t="s">
        <v>0</v>
      </c>
      <c r="AL238" s="46" t="s">
        <v>0</v>
      </c>
      <c r="AM238" s="46" t="s">
        <v>0</v>
      </c>
      <c r="AN238" s="46" t="s">
        <v>0</v>
      </c>
      <c r="AO238" s="46" t="s">
        <v>0</v>
      </c>
      <c r="AP238" s="46" t="s">
        <v>0</v>
      </c>
      <c r="AQ238" s="46" t="s">
        <v>0</v>
      </c>
      <c r="AR238" s="46" t="s">
        <v>0</v>
      </c>
      <c r="AS238" s="46" t="s">
        <v>0</v>
      </c>
      <c r="AT238" s="46" t="s">
        <v>0</v>
      </c>
      <c r="AU238" s="46" t="s">
        <v>0</v>
      </c>
      <c r="AV238" s="46" t="s">
        <v>0</v>
      </c>
      <c r="AW238" s="46" t="s">
        <v>0</v>
      </c>
      <c r="AX238" s="46" t="s">
        <v>0</v>
      </c>
      <c r="AY238" s="46" t="s">
        <v>0</v>
      </c>
      <c r="AZ238" s="46" t="s">
        <v>0</v>
      </c>
      <c r="BA238" s="89" t="s">
        <v>0</v>
      </c>
      <c r="BB238" s="89" t="s">
        <v>0</v>
      </c>
      <c r="BC238" s="89" t="s">
        <v>0</v>
      </c>
      <c r="BD238" s="89" t="s">
        <v>0</v>
      </c>
      <c r="BE238" s="89" t="s">
        <v>0</v>
      </c>
      <c r="BF238" s="89" t="s">
        <v>0</v>
      </c>
      <c r="BG238" s="46" t="s">
        <v>0</v>
      </c>
      <c r="BH238" s="46" t="s">
        <v>0</v>
      </c>
      <c r="BI238" s="46" t="s">
        <v>0</v>
      </c>
      <c r="BJ238" s="46" t="s">
        <v>0</v>
      </c>
      <c r="BK238" s="46" t="s">
        <v>0</v>
      </c>
      <c r="BL238" s="46" t="s">
        <v>0</v>
      </c>
      <c r="BM238" s="46" t="s">
        <v>0</v>
      </c>
      <c r="BN238" s="46" t="s">
        <v>0</v>
      </c>
      <c r="BO238" s="46" t="s">
        <v>0</v>
      </c>
      <c r="BP238" s="46" t="s">
        <v>0</v>
      </c>
      <c r="BQ238" s="46" t="s">
        <v>0</v>
      </c>
      <c r="BR238" s="46" t="s">
        <v>0</v>
      </c>
      <c r="BS238" s="46" t="s">
        <v>0</v>
      </c>
      <c r="BT238" s="46" t="s">
        <v>0</v>
      </c>
      <c r="BU238" s="46" t="s">
        <v>0</v>
      </c>
      <c r="BV238" s="46" t="s">
        <v>0</v>
      </c>
      <c r="BW238" s="46" t="s">
        <v>0</v>
      </c>
      <c r="BX238" s="46" t="s">
        <v>0</v>
      </c>
      <c r="BY238" s="46" t="s">
        <v>0</v>
      </c>
      <c r="BZ238" s="46" t="s">
        <v>0</v>
      </c>
      <c r="CA238" s="46" t="s">
        <v>0</v>
      </c>
      <c r="CB238" s="46" t="s">
        <v>0</v>
      </c>
      <c r="CC238" s="46" t="s">
        <v>0</v>
      </c>
      <c r="CD238" s="46" t="s">
        <v>0</v>
      </c>
      <c r="CE238" s="79" t="s">
        <v>0</v>
      </c>
      <c r="CF238" s="46" t="s">
        <v>0</v>
      </c>
      <c r="CG238" s="46" t="s">
        <v>0</v>
      </c>
      <c r="CH238" s="46" t="s">
        <v>0</v>
      </c>
      <c r="CI238" s="46" t="s">
        <v>0</v>
      </c>
      <c r="CJ238" s="46" t="s">
        <v>0</v>
      </c>
      <c r="CK238" s="74" t="s">
        <v>0</v>
      </c>
      <c r="CL238" s="46" t="s">
        <v>0</v>
      </c>
      <c r="CM238" s="46" t="s">
        <v>0</v>
      </c>
      <c r="CN238" s="46" t="s">
        <v>0</v>
      </c>
      <c r="CO238" s="46" t="s">
        <v>0</v>
      </c>
      <c r="CP238" s="46" t="s">
        <v>0</v>
      </c>
      <c r="CQ238" s="74" t="s">
        <v>0</v>
      </c>
      <c r="CR238" s="46" t="s">
        <v>0</v>
      </c>
      <c r="CS238" s="46" t="s">
        <v>0</v>
      </c>
      <c r="CT238" s="46" t="s">
        <v>0</v>
      </c>
      <c r="CU238" s="46" t="s">
        <v>0</v>
      </c>
      <c r="CV238" s="46" t="s">
        <v>0</v>
      </c>
      <c r="CW238" s="46" t="s">
        <v>0</v>
      </c>
      <c r="CX238" s="46" t="s">
        <v>0</v>
      </c>
      <c r="CY238" s="46" t="s">
        <v>0</v>
      </c>
      <c r="CZ238" s="46" t="s">
        <v>0</v>
      </c>
      <c r="DA238" s="46" t="s">
        <v>0</v>
      </c>
      <c r="DB238" s="46" t="s">
        <v>0</v>
      </c>
      <c r="DC238" s="46" t="s">
        <v>0</v>
      </c>
      <c r="DD238" s="46" t="s">
        <v>0</v>
      </c>
      <c r="DE238" s="46" t="s">
        <v>0</v>
      </c>
      <c r="DF238" s="46" t="s">
        <v>0</v>
      </c>
      <c r="DG238" s="46" t="s">
        <v>0</v>
      </c>
      <c r="DH238" s="46" t="s">
        <v>0</v>
      </c>
    </row>
    <row r="239" spans="1:112" ht="168" customHeight="1">
      <c r="A239" s="200" t="s">
        <v>300</v>
      </c>
      <c r="B239" s="200" t="s">
        <v>301</v>
      </c>
      <c r="C239" s="200" t="s">
        <v>302</v>
      </c>
      <c r="D239" s="326" t="s">
        <v>655</v>
      </c>
      <c r="E239" s="329"/>
      <c r="F239" s="117" t="s">
        <v>303</v>
      </c>
      <c r="G239" s="117" t="s">
        <v>304</v>
      </c>
      <c r="H239" s="117" t="s">
        <v>305</v>
      </c>
      <c r="I239" s="15" t="s">
        <v>166</v>
      </c>
      <c r="J239" s="15" t="s">
        <v>164</v>
      </c>
      <c r="K239" s="15" t="s">
        <v>76</v>
      </c>
      <c r="L239" s="15"/>
      <c r="M239" s="10"/>
      <c r="N239" s="11"/>
      <c r="O239" s="193">
        <f aca="true" t="shared" si="14" ref="O239:T239">W239+AC239+AI239+AO239+AU239+BA239+BG239+BM239+BS239+BY239+CE239+CK239+CQ239+CW239+DC239</f>
        <v>75226.20999999999</v>
      </c>
      <c r="P239" s="193">
        <f>X239+AD239+AJ239+AP239+AV239+BB239+BH239+BN239+BT239+BZ239+CF239+CL239+CR239+CX239+DD239</f>
        <v>72817.47</v>
      </c>
      <c r="Q239" s="193">
        <f>Y239+AE239+AK239+AQ239+AW239+BC239+BI239+BO239+BU239+CA239+CG239+CM239+CS239+CY239+DE239</f>
        <v>78938.21</v>
      </c>
      <c r="R239" s="193">
        <f t="shared" si="14"/>
        <v>83071.45</v>
      </c>
      <c r="S239" s="193">
        <f t="shared" si="14"/>
        <v>76145.05</v>
      </c>
      <c r="T239" s="193">
        <f t="shared" si="14"/>
        <v>76145.05</v>
      </c>
      <c r="U239" s="87"/>
      <c r="V239" s="87"/>
      <c r="W239" s="194">
        <v>8622.7</v>
      </c>
      <c r="X239" s="193">
        <v>8533.53</v>
      </c>
      <c r="Y239" s="358">
        <v>9347.04</v>
      </c>
      <c r="Z239" s="190">
        <v>9966.89</v>
      </c>
      <c r="AA239" s="190">
        <v>9537.7</v>
      </c>
      <c r="AB239" s="190">
        <v>9537.7</v>
      </c>
      <c r="AC239" s="301">
        <f>16430.1+41398.4-178.4+1184-0.09+10</f>
        <v>58844.01</v>
      </c>
      <c r="AD239" s="301">
        <f>14112.5+41396.5-178.4+1184+0.19+10</f>
        <v>56524.79</v>
      </c>
      <c r="AE239" s="362">
        <f>2866.7+57952.19+500-212.46+1000+150+0.01+34</f>
        <v>62290.44</v>
      </c>
      <c r="AF239" s="301">
        <f>2878.44+60451.78+500+150+1000+40</f>
        <v>65020.22</v>
      </c>
      <c r="AG239" s="301">
        <f>54674.57+2878.44+950+20</f>
        <v>58523.01</v>
      </c>
      <c r="AH239" s="301">
        <f>2878.44+54674.57+950+20</f>
        <v>58523.01</v>
      </c>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v>492.43</v>
      </c>
      <c r="BT239" s="187">
        <v>492.43</v>
      </c>
      <c r="BU239" s="187">
        <v>5.98</v>
      </c>
      <c r="BV239" s="187"/>
      <c r="BW239" s="187"/>
      <c r="BX239" s="187"/>
      <c r="BY239" s="187"/>
      <c r="BZ239" s="187"/>
      <c r="CA239" s="187"/>
      <c r="CB239" s="187"/>
      <c r="CC239" s="187"/>
      <c r="CD239" s="187"/>
      <c r="CE239" s="187"/>
      <c r="CF239" s="187"/>
      <c r="CG239" s="187"/>
      <c r="CH239" s="187"/>
      <c r="CI239" s="187"/>
      <c r="CJ239" s="187"/>
      <c r="CK239" s="187">
        <v>3113.53</v>
      </c>
      <c r="CL239" s="187">
        <v>3113.53</v>
      </c>
      <c r="CM239" s="187">
        <v>3522.01</v>
      </c>
      <c r="CN239" s="187">
        <v>3856.37</v>
      </c>
      <c r="CO239" s="187">
        <v>3856.37</v>
      </c>
      <c r="CP239" s="187">
        <v>3856.37</v>
      </c>
      <c r="CQ239" s="187">
        <v>3760.34</v>
      </c>
      <c r="CR239" s="187">
        <v>3759.99</v>
      </c>
      <c r="CS239" s="187">
        <f>3772.74</f>
        <v>3772.74</v>
      </c>
      <c r="CT239" s="187">
        <v>4227.97</v>
      </c>
      <c r="CU239" s="187">
        <v>4227.97</v>
      </c>
      <c r="CV239" s="187">
        <v>4227.97</v>
      </c>
      <c r="CW239" s="187">
        <v>393.2</v>
      </c>
      <c r="CX239" s="187">
        <v>393.2</v>
      </c>
      <c r="CY239" s="187">
        <v>0</v>
      </c>
      <c r="CZ239" s="187">
        <v>0</v>
      </c>
      <c r="DA239" s="182">
        <v>0</v>
      </c>
      <c r="DB239" s="182">
        <v>0</v>
      </c>
      <c r="DC239" s="182"/>
      <c r="DD239" s="182"/>
      <c r="DE239" s="182"/>
      <c r="DF239" s="182"/>
      <c r="DG239" s="182"/>
      <c r="DH239" s="182"/>
    </row>
    <row r="240" spans="1:112" ht="135">
      <c r="A240" s="200"/>
      <c r="B240" s="200"/>
      <c r="C240" s="200"/>
      <c r="D240" s="326"/>
      <c r="E240" s="329"/>
      <c r="F240" s="117" t="s">
        <v>71</v>
      </c>
      <c r="G240" s="117" t="s">
        <v>731</v>
      </c>
      <c r="H240" s="117" t="s">
        <v>73</v>
      </c>
      <c r="I240" s="117" t="s">
        <v>74</v>
      </c>
      <c r="J240" s="117" t="s">
        <v>164</v>
      </c>
      <c r="K240" s="117" t="s">
        <v>306</v>
      </c>
      <c r="L240" s="15" t="s">
        <v>810</v>
      </c>
      <c r="M240" s="10" t="s">
        <v>164</v>
      </c>
      <c r="N240" s="11" t="s">
        <v>791</v>
      </c>
      <c r="O240" s="193"/>
      <c r="P240" s="193"/>
      <c r="Q240" s="193"/>
      <c r="R240" s="193"/>
      <c r="S240" s="193"/>
      <c r="T240" s="193"/>
      <c r="U240" s="87"/>
      <c r="V240" s="87"/>
      <c r="W240" s="194"/>
      <c r="X240" s="193"/>
      <c r="Y240" s="359"/>
      <c r="Z240" s="290"/>
      <c r="AA240" s="290"/>
      <c r="AB240" s="290"/>
      <c r="AC240" s="288"/>
      <c r="AD240" s="288"/>
      <c r="AE240" s="292"/>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288"/>
      <c r="CY240" s="288"/>
      <c r="CZ240" s="288"/>
      <c r="DA240" s="214"/>
      <c r="DB240" s="214"/>
      <c r="DC240" s="214"/>
      <c r="DD240" s="214"/>
      <c r="DE240" s="214"/>
      <c r="DF240" s="214"/>
      <c r="DG240" s="214"/>
      <c r="DH240" s="214"/>
    </row>
    <row r="241" spans="1:112" ht="147.75" customHeight="1">
      <c r="A241" s="186"/>
      <c r="B241" s="200"/>
      <c r="C241" s="201"/>
      <c r="D241" s="357"/>
      <c r="E241" s="329"/>
      <c r="F241" s="8"/>
      <c r="G241" s="8"/>
      <c r="H241" s="8"/>
      <c r="I241" s="117" t="s">
        <v>730</v>
      </c>
      <c r="J241" s="117" t="s">
        <v>116</v>
      </c>
      <c r="K241" s="109">
        <v>39042</v>
      </c>
      <c r="L241" s="117" t="s">
        <v>77</v>
      </c>
      <c r="M241" s="10" t="s">
        <v>164</v>
      </c>
      <c r="N241" s="11" t="s">
        <v>636</v>
      </c>
      <c r="O241" s="196"/>
      <c r="P241" s="196"/>
      <c r="Q241" s="196"/>
      <c r="R241" s="196"/>
      <c r="S241" s="196"/>
      <c r="T241" s="196"/>
      <c r="U241" s="87"/>
      <c r="V241" s="87"/>
      <c r="W241" s="195"/>
      <c r="X241" s="196"/>
      <c r="Y241" s="360"/>
      <c r="Z241" s="191"/>
      <c r="AA241" s="191"/>
      <c r="AB241" s="191"/>
      <c r="AC241" s="288"/>
      <c r="AD241" s="288"/>
      <c r="AE241" s="292"/>
      <c r="AF241" s="288"/>
      <c r="AG241" s="288"/>
      <c r="AH241" s="288"/>
      <c r="AI241" s="188"/>
      <c r="AJ241" s="188"/>
      <c r="AK241" s="188"/>
      <c r="AL241" s="188"/>
      <c r="AM241" s="188"/>
      <c r="AN241" s="188"/>
      <c r="AO241" s="188"/>
      <c r="AP241" s="188"/>
      <c r="AQ241" s="188"/>
      <c r="AR241" s="188"/>
      <c r="AS241" s="188"/>
      <c r="AT241" s="188"/>
      <c r="AU241" s="188"/>
      <c r="AV241" s="188"/>
      <c r="AW241" s="188"/>
      <c r="AX241" s="188"/>
      <c r="AY241" s="188"/>
      <c r="AZ241" s="188"/>
      <c r="BA241" s="188"/>
      <c r="BB241" s="188"/>
      <c r="BC241" s="188"/>
      <c r="BD241" s="188"/>
      <c r="BE241" s="188"/>
      <c r="BF241" s="188"/>
      <c r="BG241" s="188"/>
      <c r="BH241" s="188"/>
      <c r="BI241" s="188"/>
      <c r="BJ241" s="188"/>
      <c r="BK241" s="188"/>
      <c r="BL241" s="188"/>
      <c r="BM241" s="188"/>
      <c r="BN241" s="188"/>
      <c r="BO241" s="188"/>
      <c r="BP241" s="188"/>
      <c r="BQ241" s="188"/>
      <c r="BR241" s="188"/>
      <c r="BS241" s="188"/>
      <c r="BT241" s="188"/>
      <c r="BU241" s="188"/>
      <c r="BV241" s="188"/>
      <c r="BW241" s="188"/>
      <c r="BX241" s="188"/>
      <c r="BY241" s="188"/>
      <c r="BZ241" s="188"/>
      <c r="CA241" s="188"/>
      <c r="CB241" s="188"/>
      <c r="CC241" s="188"/>
      <c r="CD241" s="188"/>
      <c r="CE241" s="188"/>
      <c r="CF241" s="188"/>
      <c r="CG241" s="188"/>
      <c r="CH241" s="188"/>
      <c r="CI241" s="188"/>
      <c r="CJ241" s="188"/>
      <c r="CK241" s="188"/>
      <c r="CL241" s="188"/>
      <c r="CM241" s="188"/>
      <c r="CN241" s="188"/>
      <c r="CO241" s="188"/>
      <c r="CP241" s="188"/>
      <c r="CQ241" s="188"/>
      <c r="CR241" s="188"/>
      <c r="CS241" s="188"/>
      <c r="CT241" s="188"/>
      <c r="CU241" s="188"/>
      <c r="CV241" s="188"/>
      <c r="CW241" s="188"/>
      <c r="CX241" s="188"/>
      <c r="CY241" s="188"/>
      <c r="CZ241" s="188"/>
      <c r="DA241" s="183"/>
      <c r="DB241" s="183"/>
      <c r="DC241" s="183"/>
      <c r="DD241" s="183"/>
      <c r="DE241" s="183"/>
      <c r="DF241" s="183"/>
      <c r="DG241" s="183"/>
      <c r="DH241" s="183"/>
    </row>
    <row r="242" spans="1:112" ht="146.25" customHeight="1" hidden="1">
      <c r="A242" s="186"/>
      <c r="B242" s="200"/>
      <c r="C242" s="201"/>
      <c r="D242" s="329"/>
      <c r="E242" s="329"/>
      <c r="F242" s="117"/>
      <c r="G242" s="117"/>
      <c r="H242" s="117"/>
      <c r="I242" s="8"/>
      <c r="J242" s="8"/>
      <c r="K242" s="8"/>
      <c r="L242" s="117"/>
      <c r="M242" s="10"/>
      <c r="N242" s="11"/>
      <c r="O242" s="196"/>
      <c r="P242" s="196"/>
      <c r="Q242" s="196"/>
      <c r="R242" s="196"/>
      <c r="S242" s="196"/>
      <c r="T242" s="196"/>
      <c r="U242" s="87"/>
      <c r="V242" s="87"/>
      <c r="W242" s="195"/>
      <c r="X242" s="196"/>
      <c r="Y242" s="361"/>
      <c r="Z242" s="192"/>
      <c r="AA242" s="192"/>
      <c r="AB242" s="192"/>
      <c r="AC242" s="328"/>
      <c r="AD242" s="328"/>
      <c r="AE242" s="363"/>
      <c r="AF242" s="328"/>
      <c r="AG242" s="328"/>
      <c r="AH242" s="328"/>
      <c r="AI242" s="189"/>
      <c r="AJ242" s="189"/>
      <c r="AK242" s="189"/>
      <c r="AL242" s="189"/>
      <c r="AM242" s="189"/>
      <c r="AN242" s="189"/>
      <c r="AO242" s="189"/>
      <c r="AP242" s="189"/>
      <c r="AQ242" s="189"/>
      <c r="AR242" s="189"/>
      <c r="AS242" s="189"/>
      <c r="AT242" s="189"/>
      <c r="AU242" s="189"/>
      <c r="AV242" s="189"/>
      <c r="AW242" s="189"/>
      <c r="AX242" s="189"/>
      <c r="AY242" s="189"/>
      <c r="AZ242" s="189"/>
      <c r="BA242" s="189"/>
      <c r="BB242" s="189"/>
      <c r="BC242" s="189"/>
      <c r="BD242" s="189"/>
      <c r="BE242" s="189"/>
      <c r="BF242" s="189"/>
      <c r="BG242" s="189"/>
      <c r="BH242" s="189"/>
      <c r="BI242" s="189"/>
      <c r="BJ242" s="189"/>
      <c r="BK242" s="189"/>
      <c r="BL242" s="189"/>
      <c r="BM242" s="189"/>
      <c r="BN242" s="189"/>
      <c r="BO242" s="189"/>
      <c r="BP242" s="189"/>
      <c r="BQ242" s="189"/>
      <c r="BR242" s="189"/>
      <c r="BS242" s="189"/>
      <c r="BT242" s="189"/>
      <c r="BU242" s="189"/>
      <c r="BV242" s="189"/>
      <c r="BW242" s="189"/>
      <c r="BX242" s="189"/>
      <c r="BY242" s="189"/>
      <c r="BZ242" s="189"/>
      <c r="CA242" s="189"/>
      <c r="CB242" s="189"/>
      <c r="CC242" s="189"/>
      <c r="CD242" s="189"/>
      <c r="CE242" s="189"/>
      <c r="CF242" s="189"/>
      <c r="CG242" s="189"/>
      <c r="CH242" s="189"/>
      <c r="CI242" s="189"/>
      <c r="CJ242" s="189"/>
      <c r="CK242" s="189"/>
      <c r="CL242" s="189"/>
      <c r="CM242" s="189"/>
      <c r="CN242" s="189"/>
      <c r="CO242" s="189"/>
      <c r="CP242" s="189"/>
      <c r="CQ242" s="189"/>
      <c r="CR242" s="189"/>
      <c r="CS242" s="189"/>
      <c r="CT242" s="189"/>
      <c r="CU242" s="189"/>
      <c r="CV242" s="189"/>
      <c r="CW242" s="189"/>
      <c r="CX242" s="189"/>
      <c r="CY242" s="189"/>
      <c r="CZ242" s="189"/>
      <c r="DA242" s="184"/>
      <c r="DB242" s="184"/>
      <c r="DC242" s="184"/>
      <c r="DD242" s="184"/>
      <c r="DE242" s="184"/>
      <c r="DF242" s="184"/>
      <c r="DG242" s="184"/>
      <c r="DH242" s="184"/>
    </row>
    <row r="243" spans="1:112" ht="171" customHeight="1">
      <c r="A243" s="186"/>
      <c r="B243" s="200"/>
      <c r="C243" s="201"/>
      <c r="D243" s="329"/>
      <c r="E243" s="329"/>
      <c r="F243" s="117"/>
      <c r="G243" s="200"/>
      <c r="H243" s="200"/>
      <c r="I243" s="8"/>
      <c r="J243" s="8"/>
      <c r="K243" s="8"/>
      <c r="L243" s="117" t="s">
        <v>635</v>
      </c>
      <c r="M243" s="10" t="s">
        <v>164</v>
      </c>
      <c r="N243" s="11" t="s">
        <v>637</v>
      </c>
      <c r="O243" s="196"/>
      <c r="P243" s="196"/>
      <c r="Q243" s="196"/>
      <c r="R243" s="196"/>
      <c r="S243" s="196"/>
      <c r="T243" s="196"/>
      <c r="U243" s="87"/>
      <c r="V243" s="87"/>
      <c r="W243" s="130"/>
      <c r="X243" s="50"/>
      <c r="Y243" s="98"/>
      <c r="Z243" s="49"/>
      <c r="AA243" s="49"/>
      <c r="AB243" s="49"/>
      <c r="AC243" s="82"/>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92"/>
      <c r="BB243" s="92"/>
      <c r="BC243" s="92"/>
      <c r="BD243" s="92"/>
      <c r="BE243" s="92"/>
      <c r="BF243" s="92"/>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82"/>
      <c r="CF243" s="49"/>
      <c r="CG243" s="49"/>
      <c r="CH243" s="49"/>
      <c r="CI243" s="49"/>
      <c r="CJ243" s="49"/>
      <c r="CK243" s="76"/>
      <c r="CL243" s="49"/>
      <c r="CM243" s="49"/>
      <c r="CN243" s="49"/>
      <c r="CO243" s="49"/>
      <c r="CP243" s="49"/>
      <c r="CQ243" s="76"/>
      <c r="CR243" s="49"/>
      <c r="CS243" s="49"/>
      <c r="CT243" s="49"/>
      <c r="CU243" s="49"/>
      <c r="CV243" s="49"/>
      <c r="CW243" s="49"/>
      <c r="CX243" s="49"/>
      <c r="CY243" s="49"/>
      <c r="CZ243" s="49"/>
      <c r="DA243" s="49"/>
      <c r="DB243" s="49"/>
      <c r="DC243" s="49"/>
      <c r="DD243" s="49"/>
      <c r="DE243" s="49"/>
      <c r="DF243" s="49"/>
      <c r="DG243" s="49"/>
      <c r="DH243" s="49"/>
    </row>
    <row r="244" spans="1:112" ht="107.25" customHeight="1">
      <c r="A244" s="186"/>
      <c r="B244" s="200"/>
      <c r="C244" s="201"/>
      <c r="D244" s="329"/>
      <c r="E244" s="329"/>
      <c r="F244" s="117"/>
      <c r="G244" s="364"/>
      <c r="H244" s="364"/>
      <c r="I244" s="117"/>
      <c r="J244" s="117"/>
      <c r="K244" s="117"/>
      <c r="L244" s="12" t="s">
        <v>307</v>
      </c>
      <c r="M244" s="12" t="s">
        <v>164</v>
      </c>
      <c r="N244" s="12" t="s">
        <v>638</v>
      </c>
      <c r="O244" s="196"/>
      <c r="P244" s="196"/>
      <c r="Q244" s="196"/>
      <c r="R244" s="196"/>
      <c r="S244" s="196"/>
      <c r="T244" s="196"/>
      <c r="U244" s="87"/>
      <c r="V244" s="87"/>
      <c r="W244" s="130"/>
      <c r="X244" s="50"/>
      <c r="Y244" s="98"/>
      <c r="Z244" s="49"/>
      <c r="AA244" s="49"/>
      <c r="AB244" s="49"/>
      <c r="AC244" s="82"/>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92"/>
      <c r="BB244" s="92"/>
      <c r="BC244" s="92"/>
      <c r="BD244" s="92"/>
      <c r="BE244" s="92"/>
      <c r="BF244" s="92"/>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82"/>
      <c r="CF244" s="49"/>
      <c r="CG244" s="49"/>
      <c r="CH244" s="49"/>
      <c r="CI244" s="49"/>
      <c r="CJ244" s="49"/>
      <c r="CK244" s="76"/>
      <c r="CL244" s="49"/>
      <c r="CM244" s="49"/>
      <c r="CN244" s="49"/>
      <c r="CO244" s="49"/>
      <c r="CP244" s="49"/>
      <c r="CQ244" s="76"/>
      <c r="CR244" s="49"/>
      <c r="CS244" s="49"/>
      <c r="CT244" s="49"/>
      <c r="CU244" s="49"/>
      <c r="CV244" s="49"/>
      <c r="CW244" s="49"/>
      <c r="CX244" s="49"/>
      <c r="CY244" s="49"/>
      <c r="CZ244" s="49"/>
      <c r="DA244" s="49"/>
      <c r="DB244" s="49"/>
      <c r="DC244" s="49"/>
      <c r="DD244" s="49"/>
      <c r="DE244" s="49"/>
      <c r="DF244" s="49"/>
      <c r="DG244" s="49"/>
      <c r="DH244" s="49"/>
    </row>
    <row r="245" spans="1:112" ht="123" customHeight="1">
      <c r="A245" s="32"/>
      <c r="B245" s="117"/>
      <c r="C245" s="9"/>
      <c r="D245" s="123"/>
      <c r="E245" s="123"/>
      <c r="F245" s="117"/>
      <c r="G245" s="31"/>
      <c r="H245" s="31"/>
      <c r="I245" s="117"/>
      <c r="J245" s="117"/>
      <c r="K245" s="117"/>
      <c r="L245" s="12" t="s">
        <v>826</v>
      </c>
      <c r="M245" s="12" t="s">
        <v>164</v>
      </c>
      <c r="N245" s="174" t="s">
        <v>815</v>
      </c>
      <c r="O245" s="50"/>
      <c r="P245" s="50"/>
      <c r="Q245" s="50"/>
      <c r="R245" s="50"/>
      <c r="S245" s="50"/>
      <c r="T245" s="50"/>
      <c r="U245" s="87"/>
      <c r="V245" s="87"/>
      <c r="W245" s="130"/>
      <c r="X245" s="50"/>
      <c r="Y245" s="98"/>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92"/>
      <c r="BB245" s="92"/>
      <c r="BC245" s="92"/>
      <c r="BD245" s="92"/>
      <c r="BE245" s="92"/>
      <c r="BF245" s="92"/>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85"/>
      <c r="CD245" s="85"/>
      <c r="CE245" s="85"/>
      <c r="CF245" s="85"/>
      <c r="CG245" s="85"/>
      <c r="CH245" s="85"/>
      <c r="CI245" s="85"/>
      <c r="CJ245" s="85"/>
      <c r="CK245" s="85"/>
      <c r="CL245" s="85"/>
      <c r="CM245" s="85"/>
      <c r="CN245" s="85"/>
      <c r="CO245" s="85"/>
      <c r="CP245" s="85"/>
      <c r="CQ245" s="85"/>
      <c r="CR245" s="85"/>
      <c r="CS245" s="85"/>
      <c r="CT245" s="85"/>
      <c r="CU245" s="85"/>
      <c r="CV245" s="85"/>
      <c r="CW245" s="85"/>
      <c r="CX245" s="85"/>
      <c r="CY245" s="85"/>
      <c r="CZ245" s="85"/>
      <c r="DA245" s="85"/>
      <c r="DB245" s="85"/>
      <c r="DC245" s="85"/>
      <c r="DD245" s="85"/>
      <c r="DE245" s="85"/>
      <c r="DF245" s="85"/>
      <c r="DG245" s="85"/>
      <c r="DH245" s="85"/>
    </row>
    <row r="246" spans="1:112" ht="135">
      <c r="A246" s="32"/>
      <c r="B246" s="152"/>
      <c r="C246" s="9"/>
      <c r="D246" s="163"/>
      <c r="E246" s="163"/>
      <c r="F246" s="152"/>
      <c r="G246" s="31"/>
      <c r="H246" s="31"/>
      <c r="I246" s="152"/>
      <c r="J246" s="152"/>
      <c r="K246" s="152"/>
      <c r="L246" s="12" t="s">
        <v>790</v>
      </c>
      <c r="M246" s="12" t="s">
        <v>116</v>
      </c>
      <c r="N246" s="12" t="s">
        <v>791</v>
      </c>
      <c r="O246" s="50"/>
      <c r="P246" s="50"/>
      <c r="Q246" s="50"/>
      <c r="R246" s="50"/>
      <c r="S246" s="50"/>
      <c r="T246" s="50"/>
      <c r="U246" s="87"/>
      <c r="V246" s="87"/>
      <c r="W246" s="130"/>
      <c r="X246" s="50"/>
      <c r="Y246" s="162"/>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c r="BA246" s="160"/>
      <c r="BB246" s="160"/>
      <c r="BC246" s="160"/>
      <c r="BD246" s="160"/>
      <c r="BE246" s="160"/>
      <c r="BF246" s="160"/>
      <c r="BG246" s="158"/>
      <c r="BH246" s="158"/>
      <c r="BI246" s="158"/>
      <c r="BJ246" s="158"/>
      <c r="BK246" s="158"/>
      <c r="BL246" s="158"/>
      <c r="BM246" s="158"/>
      <c r="BN246" s="158"/>
      <c r="BO246" s="158"/>
      <c r="BP246" s="158"/>
      <c r="BQ246" s="158"/>
      <c r="BR246" s="158"/>
      <c r="BS246" s="158"/>
      <c r="BT246" s="158"/>
      <c r="BU246" s="158"/>
      <c r="BV246" s="158"/>
      <c r="BW246" s="158"/>
      <c r="BX246" s="158"/>
      <c r="BY246" s="158"/>
      <c r="BZ246" s="158"/>
      <c r="CA246" s="158"/>
      <c r="CB246" s="158"/>
      <c r="CC246" s="158"/>
      <c r="CD246" s="158"/>
      <c r="CE246" s="158"/>
      <c r="CF246" s="158"/>
      <c r="CG246" s="158"/>
      <c r="CH246" s="158"/>
      <c r="CI246" s="158"/>
      <c r="CJ246" s="158"/>
      <c r="CK246" s="158"/>
      <c r="CL246" s="158"/>
      <c r="CM246" s="158"/>
      <c r="CN246" s="158"/>
      <c r="CO246" s="158"/>
      <c r="CP246" s="158"/>
      <c r="CQ246" s="158"/>
      <c r="CR246" s="158"/>
      <c r="CS246" s="158"/>
      <c r="CT246" s="158"/>
      <c r="CU246" s="158"/>
      <c r="CV246" s="158"/>
      <c r="CW246" s="158"/>
      <c r="CX246" s="158"/>
      <c r="CY246" s="158"/>
      <c r="CZ246" s="158"/>
      <c r="DA246" s="158"/>
      <c r="DB246" s="158"/>
      <c r="DC246" s="158"/>
      <c r="DD246" s="158"/>
      <c r="DE246" s="158"/>
      <c r="DF246" s="158"/>
      <c r="DG246" s="158"/>
      <c r="DH246" s="158"/>
    </row>
    <row r="247" spans="1:112" ht="91.5" customHeight="1">
      <c r="A247" s="11" t="s">
        <v>550</v>
      </c>
      <c r="B247" s="141" t="s">
        <v>551</v>
      </c>
      <c r="C247" s="32"/>
      <c r="D247" s="142">
        <v>1301</v>
      </c>
      <c r="E247" s="143"/>
      <c r="F247" s="31"/>
      <c r="G247" s="31"/>
      <c r="H247" s="31"/>
      <c r="I247" s="31"/>
      <c r="J247" s="31"/>
      <c r="K247" s="31"/>
      <c r="L247" s="117" t="s">
        <v>567</v>
      </c>
      <c r="M247" s="10" t="s">
        <v>164</v>
      </c>
      <c r="N247" s="11" t="s">
        <v>639</v>
      </c>
      <c r="O247" s="144">
        <f>BM247</f>
        <v>82.81</v>
      </c>
      <c r="P247" s="144">
        <f>BN247</f>
        <v>82.81</v>
      </c>
      <c r="Q247" s="120">
        <f>BO247</f>
        <v>100</v>
      </c>
      <c r="R247" s="63">
        <f>Z247+AF247+AL247+AR247+BD247+BJ247+BP247+BV247+CH247+CN247+CT247+CZ247+DF247</f>
        <v>100</v>
      </c>
      <c r="S247" s="63">
        <f>AA247+AG247+AM247+AS247+BE247+BK247+BQ247+BW247+CI247+CO247+CU247+DA247+DG247</f>
        <v>100</v>
      </c>
      <c r="T247" s="63">
        <f>AB247+AH247+AN247+AT247+BF247+BL247+BR247+BX247+CJ247+CP247+CV247+DB247+DH247</f>
        <v>100</v>
      </c>
      <c r="U247" s="87"/>
      <c r="V247" s="87"/>
      <c r="W247" s="130"/>
      <c r="X247" s="50"/>
      <c r="Y247" s="98"/>
      <c r="Z247" s="49"/>
      <c r="AA247" s="49"/>
      <c r="AB247" s="49"/>
      <c r="AC247" s="82"/>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92"/>
      <c r="BB247" s="92"/>
      <c r="BC247" s="92"/>
      <c r="BD247" s="92"/>
      <c r="BE247" s="92"/>
      <c r="BF247" s="92"/>
      <c r="BG247" s="49"/>
      <c r="BH247" s="49"/>
      <c r="BI247" s="49"/>
      <c r="BJ247" s="49"/>
      <c r="BK247" s="49"/>
      <c r="BL247" s="49"/>
      <c r="BM247" s="51">
        <v>82.81</v>
      </c>
      <c r="BN247" s="51">
        <v>82.81</v>
      </c>
      <c r="BO247" s="51">
        <v>100</v>
      </c>
      <c r="BP247" s="51">
        <v>100</v>
      </c>
      <c r="BQ247" s="51">
        <v>100</v>
      </c>
      <c r="BR247" s="51">
        <v>100</v>
      </c>
      <c r="BS247" s="49"/>
      <c r="BT247" s="49"/>
      <c r="BU247" s="49"/>
      <c r="BV247" s="49"/>
      <c r="BW247" s="49"/>
      <c r="BX247" s="49"/>
      <c r="BY247" s="49"/>
      <c r="BZ247" s="49"/>
      <c r="CA247" s="49"/>
      <c r="CB247" s="49"/>
      <c r="CC247" s="49"/>
      <c r="CD247" s="49"/>
      <c r="CE247" s="82"/>
      <c r="CF247" s="49"/>
      <c r="CG247" s="49"/>
      <c r="CH247" s="49"/>
      <c r="CI247" s="49"/>
      <c r="CJ247" s="49"/>
      <c r="CK247" s="76"/>
      <c r="CL247" s="49"/>
      <c r="CM247" s="49"/>
      <c r="CN247" s="49"/>
      <c r="CO247" s="49"/>
      <c r="CP247" s="49"/>
      <c r="CQ247" s="76"/>
      <c r="CR247" s="49"/>
      <c r="CS247" s="49"/>
      <c r="CT247" s="49"/>
      <c r="CU247" s="49"/>
      <c r="CV247" s="49"/>
      <c r="CW247" s="49"/>
      <c r="CX247" s="49"/>
      <c r="CY247" s="49"/>
      <c r="CZ247" s="68"/>
      <c r="DA247" s="49"/>
      <c r="DB247" s="49"/>
      <c r="DC247" s="49"/>
      <c r="DD247" s="49"/>
      <c r="DE247" s="49"/>
      <c r="DF247" s="49"/>
      <c r="DG247" s="49"/>
      <c r="DH247" s="49"/>
    </row>
    <row r="248" spans="1:112" ht="21.75" customHeight="1" hidden="1">
      <c r="A248" s="200" t="s">
        <v>313</v>
      </c>
      <c r="B248" s="200" t="s">
        <v>553</v>
      </c>
      <c r="C248" s="200" t="s">
        <v>308</v>
      </c>
      <c r="D248" s="326"/>
      <c r="E248" s="326"/>
      <c r="F248" s="200"/>
      <c r="G248" s="200"/>
      <c r="H248" s="200"/>
      <c r="I248" s="185"/>
      <c r="J248" s="365"/>
      <c r="K248" s="365"/>
      <c r="L248" s="8"/>
      <c r="M248" s="8"/>
      <c r="N248" s="8"/>
      <c r="O248" s="353">
        <f aca="true" t="shared" si="15" ref="O248:T248">W248+AC248+AI248+AO248+AU248+BA248+BG248+BM248+BS248+BY248+CE248+CK248+CQ248+CW248+DC248</f>
        <v>0</v>
      </c>
      <c r="P248" s="353">
        <f t="shared" si="15"/>
        <v>0</v>
      </c>
      <c r="Q248" s="193">
        <f>Y248+AE248+AK248+AQ248+AW248+BC248+BI248+BO248+BU248+CA248+CG248+CM248+CS248+CY248+DE248</f>
        <v>0</v>
      </c>
      <c r="R248" s="193">
        <f t="shared" si="15"/>
        <v>0</v>
      </c>
      <c r="S248" s="193">
        <f t="shared" si="15"/>
        <v>0</v>
      </c>
      <c r="T248" s="193">
        <f t="shared" si="15"/>
        <v>0</v>
      </c>
      <c r="U248" s="87"/>
      <c r="V248" s="87"/>
      <c r="W248" s="194"/>
      <c r="X248" s="193"/>
      <c r="Y248" s="300"/>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298"/>
      <c r="AY248" s="298"/>
      <c r="AZ248" s="298"/>
      <c r="BA248" s="301"/>
      <c r="BB248" s="301"/>
      <c r="BC248" s="301"/>
      <c r="BD248" s="301"/>
      <c r="BE248" s="301"/>
      <c r="BF248" s="301"/>
      <c r="BG248" s="298"/>
      <c r="BH248" s="298"/>
      <c r="BI248" s="298"/>
      <c r="BJ248" s="298"/>
      <c r="BK248" s="298"/>
      <c r="BL248" s="298"/>
      <c r="BM248" s="298"/>
      <c r="BN248" s="298"/>
      <c r="BO248" s="298"/>
      <c r="BP248" s="298"/>
      <c r="BQ248" s="298"/>
      <c r="BR248" s="298"/>
      <c r="BS248" s="298"/>
      <c r="BT248" s="298"/>
      <c r="BU248" s="298"/>
      <c r="BV248" s="298"/>
      <c r="BW248" s="298"/>
      <c r="BX248" s="298"/>
      <c r="BY248" s="298"/>
      <c r="BZ248" s="298"/>
      <c r="CA248" s="298"/>
      <c r="CB248" s="298"/>
      <c r="CC248" s="298"/>
      <c r="CD248" s="298"/>
      <c r="CE248" s="298"/>
      <c r="CF248" s="298"/>
      <c r="CG248" s="298"/>
      <c r="CH248" s="298"/>
      <c r="CI248" s="298"/>
      <c r="CJ248" s="298"/>
      <c r="CK248" s="298"/>
      <c r="CL248" s="298"/>
      <c r="CM248" s="298"/>
      <c r="CN248" s="298"/>
      <c r="CO248" s="298"/>
      <c r="CP248" s="298"/>
      <c r="CQ248" s="298"/>
      <c r="CR248" s="298"/>
      <c r="CS248" s="298"/>
      <c r="CT248" s="298"/>
      <c r="CU248" s="298"/>
      <c r="CV248" s="298"/>
      <c r="CW248" s="298"/>
      <c r="CX248" s="298"/>
      <c r="CY248" s="298"/>
      <c r="CZ248" s="298"/>
      <c r="DA248" s="298"/>
      <c r="DB248" s="298"/>
      <c r="DC248" s="298"/>
      <c r="DD248" s="298"/>
      <c r="DE248" s="298"/>
      <c r="DF248" s="298"/>
      <c r="DG248" s="298"/>
      <c r="DH248" s="298"/>
    </row>
    <row r="249" spans="1:112" ht="121.5" customHeight="1" hidden="1">
      <c r="A249" s="200"/>
      <c r="B249" s="200"/>
      <c r="C249" s="200"/>
      <c r="D249" s="326"/>
      <c r="E249" s="326"/>
      <c r="F249" s="200"/>
      <c r="G249" s="200"/>
      <c r="H249" s="200"/>
      <c r="I249" s="185"/>
      <c r="J249" s="365"/>
      <c r="K249" s="365"/>
      <c r="L249" s="8"/>
      <c r="M249" s="8"/>
      <c r="N249" s="8"/>
      <c r="O249" s="354"/>
      <c r="P249" s="353"/>
      <c r="Q249" s="193"/>
      <c r="R249" s="193"/>
      <c r="S249" s="193"/>
      <c r="T249" s="193"/>
      <c r="U249" s="87"/>
      <c r="V249" s="87"/>
      <c r="W249" s="194"/>
      <c r="X249" s="193"/>
      <c r="Y249" s="287"/>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88"/>
      <c r="BB249" s="288"/>
      <c r="BC249" s="288"/>
      <c r="BD249" s="288"/>
      <c r="BE249" s="288"/>
      <c r="BF249" s="288"/>
      <c r="BG249" s="214"/>
      <c r="BH249" s="214"/>
      <c r="BI249" s="214"/>
      <c r="BJ249" s="214"/>
      <c r="BK249" s="214"/>
      <c r="BL249" s="214"/>
      <c r="BM249" s="214"/>
      <c r="BN249" s="214"/>
      <c r="BO249" s="214"/>
      <c r="BP249" s="214"/>
      <c r="BQ249" s="214"/>
      <c r="BR249" s="214"/>
      <c r="BS249" s="214"/>
      <c r="BT249" s="214"/>
      <c r="BU249" s="214"/>
      <c r="BV249" s="214"/>
      <c r="BW249" s="214"/>
      <c r="BX249" s="214"/>
      <c r="BY249" s="214"/>
      <c r="BZ249" s="214"/>
      <c r="CA249" s="214"/>
      <c r="CB249" s="214"/>
      <c r="CC249" s="214"/>
      <c r="CD249" s="214"/>
      <c r="CE249" s="214"/>
      <c r="CF249" s="214"/>
      <c r="CG249" s="214"/>
      <c r="CH249" s="214"/>
      <c r="CI249" s="214"/>
      <c r="CJ249" s="214"/>
      <c r="CK249" s="214"/>
      <c r="CL249" s="214"/>
      <c r="CM249" s="214"/>
      <c r="CN249" s="214"/>
      <c r="CO249" s="214"/>
      <c r="CP249" s="214"/>
      <c r="CQ249" s="214"/>
      <c r="CR249" s="214"/>
      <c r="CS249" s="214"/>
      <c r="CT249" s="214"/>
      <c r="CU249" s="214"/>
      <c r="CV249" s="214"/>
      <c r="CW249" s="214"/>
      <c r="CX249" s="214"/>
      <c r="CY249" s="214"/>
      <c r="CZ249" s="214"/>
      <c r="DA249" s="214"/>
      <c r="DB249" s="214"/>
      <c r="DC249" s="214"/>
      <c r="DD249" s="214"/>
      <c r="DE249" s="214"/>
      <c r="DF249" s="214"/>
      <c r="DG249" s="214"/>
      <c r="DH249" s="214"/>
    </row>
    <row r="250" spans="1:112" ht="15" customHeight="1" hidden="1">
      <c r="A250" s="200"/>
      <c r="B250" s="200"/>
      <c r="C250" s="200"/>
      <c r="D250" s="326"/>
      <c r="E250" s="326"/>
      <c r="F250" s="200"/>
      <c r="G250" s="200"/>
      <c r="H250" s="200"/>
      <c r="I250" s="185"/>
      <c r="J250" s="365"/>
      <c r="K250" s="365"/>
      <c r="L250" s="8"/>
      <c r="M250" s="8"/>
      <c r="N250" s="8"/>
      <c r="O250" s="354"/>
      <c r="P250" s="353"/>
      <c r="Q250" s="193"/>
      <c r="R250" s="193"/>
      <c r="S250" s="193"/>
      <c r="T250" s="193"/>
      <c r="U250" s="87"/>
      <c r="V250" s="87"/>
      <c r="W250" s="194"/>
      <c r="X250" s="193"/>
      <c r="Y250" s="327"/>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299"/>
      <c r="AY250" s="299"/>
      <c r="AZ250" s="299"/>
      <c r="BA250" s="328"/>
      <c r="BB250" s="328"/>
      <c r="BC250" s="328"/>
      <c r="BD250" s="328"/>
      <c r="BE250" s="328"/>
      <c r="BF250" s="328"/>
      <c r="BG250" s="299"/>
      <c r="BH250" s="299"/>
      <c r="BI250" s="299"/>
      <c r="BJ250" s="299"/>
      <c r="BK250" s="299"/>
      <c r="BL250" s="299"/>
      <c r="BM250" s="299"/>
      <c r="BN250" s="299"/>
      <c r="BO250" s="299"/>
      <c r="BP250" s="299"/>
      <c r="BQ250" s="299"/>
      <c r="BR250" s="299"/>
      <c r="BS250" s="299"/>
      <c r="BT250" s="299"/>
      <c r="BU250" s="299"/>
      <c r="BV250" s="299"/>
      <c r="BW250" s="299"/>
      <c r="BX250" s="299"/>
      <c r="BY250" s="299"/>
      <c r="BZ250" s="299"/>
      <c r="CA250" s="299"/>
      <c r="CB250" s="299"/>
      <c r="CC250" s="299"/>
      <c r="CD250" s="299"/>
      <c r="CE250" s="299"/>
      <c r="CF250" s="299"/>
      <c r="CG250" s="299"/>
      <c r="CH250" s="299"/>
      <c r="CI250" s="299"/>
      <c r="CJ250" s="299"/>
      <c r="CK250" s="299"/>
      <c r="CL250" s="299"/>
      <c r="CM250" s="299"/>
      <c r="CN250" s="299"/>
      <c r="CO250" s="299"/>
      <c r="CP250" s="299"/>
      <c r="CQ250" s="299"/>
      <c r="CR250" s="299"/>
      <c r="CS250" s="299"/>
      <c r="CT250" s="299"/>
      <c r="CU250" s="299"/>
      <c r="CV250" s="299"/>
      <c r="CW250" s="299"/>
      <c r="CX250" s="299"/>
      <c r="CY250" s="299"/>
      <c r="CZ250" s="299"/>
      <c r="DA250" s="299"/>
      <c r="DB250" s="299"/>
      <c r="DC250" s="299"/>
      <c r="DD250" s="299"/>
      <c r="DE250" s="299"/>
      <c r="DF250" s="299"/>
      <c r="DG250" s="299"/>
      <c r="DH250" s="299"/>
    </row>
    <row r="251" spans="1:112" ht="15" customHeight="1" hidden="1">
      <c r="A251" s="200" t="s">
        <v>316</v>
      </c>
      <c r="B251" s="200" t="s">
        <v>314</v>
      </c>
      <c r="C251" s="200" t="s">
        <v>315</v>
      </c>
      <c r="D251" s="220" t="s">
        <v>192</v>
      </c>
      <c r="E251" s="201"/>
      <c r="F251" s="9"/>
      <c r="G251" s="9"/>
      <c r="H251" s="9"/>
      <c r="I251" s="9"/>
      <c r="J251" s="9"/>
      <c r="K251" s="9"/>
      <c r="L251" s="9"/>
      <c r="M251" s="9"/>
      <c r="N251" s="9"/>
      <c r="O251" s="193">
        <f aca="true" t="shared" si="16" ref="O251:T251">W251+AC251+AI251+AO251+AU251+BA251+BG251+BM251+BS251+BY251+CE251+CK251+CQ251+CW251+DC251</f>
        <v>0</v>
      </c>
      <c r="P251" s="193">
        <f t="shared" si="16"/>
        <v>0</v>
      </c>
      <c r="Q251" s="193">
        <f t="shared" si="16"/>
        <v>0</v>
      </c>
      <c r="R251" s="193">
        <f t="shared" si="16"/>
        <v>0</v>
      </c>
      <c r="S251" s="193">
        <f t="shared" si="16"/>
        <v>0</v>
      </c>
      <c r="T251" s="193">
        <f t="shared" si="16"/>
        <v>0</v>
      </c>
      <c r="U251" s="87"/>
      <c r="V251" s="87"/>
      <c r="W251" s="194"/>
      <c r="X251" s="193"/>
      <c r="Y251" s="197"/>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187"/>
      <c r="BB251" s="187"/>
      <c r="BC251" s="187"/>
      <c r="BD251" s="187"/>
      <c r="BE251" s="187"/>
      <c r="BF251" s="187"/>
      <c r="BG251" s="182"/>
      <c r="BH251" s="182"/>
      <c r="BI251" s="182"/>
      <c r="BJ251" s="182"/>
      <c r="BK251" s="182"/>
      <c r="BL251" s="182"/>
      <c r="BM251" s="182"/>
      <c r="BN251" s="182"/>
      <c r="BO251" s="182"/>
      <c r="BP251" s="182"/>
      <c r="BQ251" s="182"/>
      <c r="BR251" s="182"/>
      <c r="BS251" s="182"/>
      <c r="BT251" s="182"/>
      <c r="BU251" s="182"/>
      <c r="BV251" s="182"/>
      <c r="BW251" s="182"/>
      <c r="BX251" s="182"/>
      <c r="BY251" s="182"/>
      <c r="BZ251" s="182"/>
      <c r="CA251" s="182"/>
      <c r="CB251" s="182"/>
      <c r="CC251" s="182"/>
      <c r="CD251" s="182"/>
      <c r="CE251" s="182"/>
      <c r="CF251" s="182"/>
      <c r="CG251" s="182"/>
      <c r="CH251" s="182"/>
      <c r="CI251" s="182"/>
      <c r="CJ251" s="182"/>
      <c r="CK251" s="182"/>
      <c r="CL251" s="182"/>
      <c r="CM251" s="182"/>
      <c r="CN251" s="182"/>
      <c r="CO251" s="182"/>
      <c r="CP251" s="182"/>
      <c r="CQ251" s="182"/>
      <c r="CR251" s="182"/>
      <c r="CS251" s="182"/>
      <c r="CT251" s="182"/>
      <c r="CU251" s="182"/>
      <c r="CV251" s="182"/>
      <c r="CW251" s="182"/>
      <c r="CX251" s="182"/>
      <c r="CY251" s="182"/>
      <c r="CZ251" s="182"/>
      <c r="DA251" s="182"/>
      <c r="DB251" s="182"/>
      <c r="DC251" s="182"/>
      <c r="DD251" s="182"/>
      <c r="DE251" s="182"/>
      <c r="DF251" s="182"/>
      <c r="DG251" s="182"/>
      <c r="DH251" s="182"/>
    </row>
    <row r="252" spans="1:112" ht="15.75" customHeight="1" hidden="1">
      <c r="A252" s="201"/>
      <c r="B252" s="201"/>
      <c r="C252" s="201"/>
      <c r="D252" s="366"/>
      <c r="E252" s="201"/>
      <c r="F252" s="9"/>
      <c r="G252" s="9"/>
      <c r="H252" s="9"/>
      <c r="I252" s="9"/>
      <c r="J252" s="9"/>
      <c r="K252" s="9"/>
      <c r="L252" s="9"/>
      <c r="M252" s="9"/>
      <c r="N252" s="9"/>
      <c r="O252" s="196"/>
      <c r="P252" s="196"/>
      <c r="Q252" s="196"/>
      <c r="R252" s="196"/>
      <c r="S252" s="196"/>
      <c r="T252" s="196"/>
      <c r="U252" s="87"/>
      <c r="V252" s="87"/>
      <c r="W252" s="195"/>
      <c r="X252" s="196"/>
      <c r="Y252" s="198"/>
      <c r="Z252" s="183"/>
      <c r="AA252" s="183"/>
      <c r="AB252" s="183"/>
      <c r="AC252" s="183"/>
      <c r="AD252" s="183"/>
      <c r="AE252" s="183"/>
      <c r="AF252" s="183"/>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88"/>
      <c r="BB252" s="188"/>
      <c r="BC252" s="188"/>
      <c r="BD252" s="188"/>
      <c r="BE252" s="188"/>
      <c r="BF252" s="188"/>
      <c r="BG252" s="183"/>
      <c r="BH252" s="183"/>
      <c r="BI252" s="183"/>
      <c r="BJ252" s="183"/>
      <c r="BK252" s="183"/>
      <c r="BL252" s="183"/>
      <c r="BM252" s="183"/>
      <c r="BN252" s="183"/>
      <c r="BO252" s="183"/>
      <c r="BP252" s="183"/>
      <c r="BQ252" s="183"/>
      <c r="BR252" s="183"/>
      <c r="BS252" s="183"/>
      <c r="BT252" s="183"/>
      <c r="BU252" s="183"/>
      <c r="BV252" s="183"/>
      <c r="BW252" s="183"/>
      <c r="BX252" s="183"/>
      <c r="BY252" s="183"/>
      <c r="BZ252" s="183"/>
      <c r="CA252" s="183"/>
      <c r="CB252" s="183"/>
      <c r="CC252" s="183"/>
      <c r="CD252" s="183"/>
      <c r="CE252" s="183"/>
      <c r="CF252" s="183"/>
      <c r="CG252" s="183"/>
      <c r="CH252" s="183"/>
      <c r="CI252" s="183"/>
      <c r="CJ252" s="183"/>
      <c r="CK252" s="183"/>
      <c r="CL252" s="183"/>
      <c r="CM252" s="183"/>
      <c r="CN252" s="183"/>
      <c r="CO252" s="183"/>
      <c r="CP252" s="183"/>
      <c r="CQ252" s="183"/>
      <c r="CR252" s="183"/>
      <c r="CS252" s="183"/>
      <c r="CT252" s="183"/>
      <c r="CU252" s="183"/>
      <c r="CV252" s="183"/>
      <c r="CW252" s="183"/>
      <c r="CX252" s="183"/>
      <c r="CY252" s="183"/>
      <c r="CZ252" s="183"/>
      <c r="DA252" s="183"/>
      <c r="DB252" s="183"/>
      <c r="DC252" s="183"/>
      <c r="DD252" s="183"/>
      <c r="DE252" s="183"/>
      <c r="DF252" s="183"/>
      <c r="DG252" s="183"/>
      <c r="DH252" s="183"/>
    </row>
    <row r="253" spans="1:112" ht="25.5" customHeight="1" hidden="1">
      <c r="A253" s="201"/>
      <c r="B253" s="201"/>
      <c r="C253" s="201"/>
      <c r="D253" s="201"/>
      <c r="E253" s="201"/>
      <c r="F253" s="9"/>
      <c r="G253" s="9"/>
      <c r="H253" s="9"/>
      <c r="I253" s="9"/>
      <c r="J253" s="9"/>
      <c r="K253" s="9"/>
      <c r="L253" s="9"/>
      <c r="M253" s="9"/>
      <c r="N253" s="9"/>
      <c r="O253" s="196"/>
      <c r="P253" s="196"/>
      <c r="Q253" s="196"/>
      <c r="R253" s="196"/>
      <c r="S253" s="196"/>
      <c r="T253" s="196"/>
      <c r="U253" s="87"/>
      <c r="V253" s="87"/>
      <c r="W253" s="195"/>
      <c r="X253" s="196"/>
      <c r="Y253" s="199"/>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9"/>
      <c r="BB253" s="189"/>
      <c r="BC253" s="189"/>
      <c r="BD253" s="189"/>
      <c r="BE253" s="189"/>
      <c r="BF253" s="189"/>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c r="CH253" s="184"/>
      <c r="CI253" s="184"/>
      <c r="CJ253" s="184"/>
      <c r="CK253" s="184"/>
      <c r="CL253" s="184"/>
      <c r="CM253" s="184"/>
      <c r="CN253" s="184"/>
      <c r="CO253" s="184"/>
      <c r="CP253" s="184"/>
      <c r="CQ253" s="184"/>
      <c r="CR253" s="184"/>
      <c r="CS253" s="184"/>
      <c r="CT253" s="184"/>
      <c r="CU253" s="184"/>
      <c r="CV253" s="184"/>
      <c r="CW253" s="184"/>
      <c r="CX253" s="184"/>
      <c r="CY253" s="184"/>
      <c r="CZ253" s="184"/>
      <c r="DA253" s="184"/>
      <c r="DB253" s="184"/>
      <c r="DC253" s="184"/>
      <c r="DD253" s="184"/>
      <c r="DE253" s="184"/>
      <c r="DF253" s="184"/>
      <c r="DG253" s="184"/>
      <c r="DH253" s="184"/>
    </row>
    <row r="254" spans="1:112" ht="15" customHeight="1" hidden="1">
      <c r="A254" s="200" t="s">
        <v>319</v>
      </c>
      <c r="B254" s="200" t="s">
        <v>317</v>
      </c>
      <c r="C254" s="200" t="s">
        <v>318</v>
      </c>
      <c r="D254" s="220" t="s">
        <v>192</v>
      </c>
      <c r="E254" s="201"/>
      <c r="F254" s="9"/>
      <c r="G254" s="9"/>
      <c r="H254" s="9"/>
      <c r="I254" s="9"/>
      <c r="J254" s="9"/>
      <c r="K254" s="9"/>
      <c r="L254" s="9"/>
      <c r="M254" s="9"/>
      <c r="N254" s="9"/>
      <c r="O254" s="193">
        <f aca="true" t="shared" si="17" ref="O254:T254">W254+AC254+AI254+AO254+AU254+BA254+BG254+BM254+BS254+BY254+CE254+CK254+CQ254+CW254+DC254</f>
        <v>0</v>
      </c>
      <c r="P254" s="193">
        <f t="shared" si="17"/>
        <v>0</v>
      </c>
      <c r="Q254" s="193">
        <f t="shared" si="17"/>
        <v>0</v>
      </c>
      <c r="R254" s="193">
        <f t="shared" si="17"/>
        <v>0</v>
      </c>
      <c r="S254" s="193">
        <f t="shared" si="17"/>
        <v>0</v>
      </c>
      <c r="T254" s="193">
        <f t="shared" si="17"/>
        <v>0</v>
      </c>
      <c r="U254" s="87"/>
      <c r="V254" s="87"/>
      <c r="W254" s="194"/>
      <c r="X254" s="193"/>
      <c r="Y254" s="197"/>
      <c r="Z254" s="182"/>
      <c r="AA254" s="182"/>
      <c r="AB254" s="182"/>
      <c r="AC254" s="182"/>
      <c r="AD254" s="182"/>
      <c r="AE254" s="182"/>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187"/>
      <c r="BB254" s="187"/>
      <c r="BC254" s="187"/>
      <c r="BD254" s="187"/>
      <c r="BE254" s="187"/>
      <c r="BF254" s="187"/>
      <c r="BG254" s="182"/>
      <c r="BH254" s="182"/>
      <c r="BI254" s="182"/>
      <c r="BJ254" s="182"/>
      <c r="BK254" s="182"/>
      <c r="BL254" s="182"/>
      <c r="BM254" s="182"/>
      <c r="BN254" s="182"/>
      <c r="BO254" s="182"/>
      <c r="BP254" s="182"/>
      <c r="BQ254" s="182"/>
      <c r="BR254" s="182"/>
      <c r="BS254" s="182"/>
      <c r="BT254" s="182"/>
      <c r="BU254" s="182"/>
      <c r="BV254" s="182"/>
      <c r="BW254" s="182"/>
      <c r="BX254" s="182"/>
      <c r="BY254" s="182"/>
      <c r="BZ254" s="182"/>
      <c r="CA254" s="182"/>
      <c r="CB254" s="182"/>
      <c r="CC254" s="182"/>
      <c r="CD254" s="182"/>
      <c r="CE254" s="182"/>
      <c r="CF254" s="182"/>
      <c r="CG254" s="182"/>
      <c r="CH254" s="182"/>
      <c r="CI254" s="182"/>
      <c r="CJ254" s="182"/>
      <c r="CK254" s="182"/>
      <c r="CL254" s="182"/>
      <c r="CM254" s="182"/>
      <c r="CN254" s="182"/>
      <c r="CO254" s="182"/>
      <c r="CP254" s="182"/>
      <c r="CQ254" s="182"/>
      <c r="CR254" s="182"/>
      <c r="CS254" s="182"/>
      <c r="CT254" s="182"/>
      <c r="CU254" s="182"/>
      <c r="CV254" s="182"/>
      <c r="CW254" s="182"/>
      <c r="CX254" s="182"/>
      <c r="CY254" s="182"/>
      <c r="CZ254" s="182"/>
      <c r="DA254" s="182"/>
      <c r="DB254" s="182"/>
      <c r="DC254" s="182"/>
      <c r="DD254" s="182"/>
      <c r="DE254" s="182"/>
      <c r="DF254" s="182"/>
      <c r="DG254" s="182"/>
      <c r="DH254" s="182"/>
    </row>
    <row r="255" spans="1:112" ht="11.25" customHeight="1" hidden="1">
      <c r="A255" s="201"/>
      <c r="B255" s="201"/>
      <c r="C255" s="201"/>
      <c r="D255" s="366"/>
      <c r="E255" s="201"/>
      <c r="F255" s="9"/>
      <c r="G255" s="9"/>
      <c r="H255" s="9"/>
      <c r="I255" s="9"/>
      <c r="J255" s="9"/>
      <c r="K255" s="9"/>
      <c r="L255" s="9"/>
      <c r="M255" s="9"/>
      <c r="N255" s="9"/>
      <c r="O255" s="196"/>
      <c r="P255" s="196"/>
      <c r="Q255" s="196"/>
      <c r="R255" s="196"/>
      <c r="S255" s="196"/>
      <c r="T255" s="196"/>
      <c r="U255" s="87"/>
      <c r="V255" s="87"/>
      <c r="W255" s="195"/>
      <c r="X255" s="196"/>
      <c r="Y255" s="198"/>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88"/>
      <c r="BB255" s="188"/>
      <c r="BC255" s="188"/>
      <c r="BD255" s="188"/>
      <c r="BE255" s="188"/>
      <c r="BF255" s="188"/>
      <c r="BG255" s="183"/>
      <c r="BH255" s="183"/>
      <c r="BI255" s="183"/>
      <c r="BJ255" s="183"/>
      <c r="BK255" s="183"/>
      <c r="BL255" s="183"/>
      <c r="BM255" s="183"/>
      <c r="BN255" s="183"/>
      <c r="BO255" s="183"/>
      <c r="BP255" s="183"/>
      <c r="BQ255" s="183"/>
      <c r="BR255" s="183"/>
      <c r="BS255" s="183"/>
      <c r="BT255" s="183"/>
      <c r="BU255" s="183"/>
      <c r="BV255" s="183"/>
      <c r="BW255" s="183"/>
      <c r="BX255" s="183"/>
      <c r="BY255" s="183"/>
      <c r="BZ255" s="183"/>
      <c r="CA255" s="183"/>
      <c r="CB255" s="183"/>
      <c r="CC255" s="183"/>
      <c r="CD255" s="183"/>
      <c r="CE255" s="183"/>
      <c r="CF255" s="183"/>
      <c r="CG255" s="183"/>
      <c r="CH255" s="183"/>
      <c r="CI255" s="183"/>
      <c r="CJ255" s="183"/>
      <c r="CK255" s="183"/>
      <c r="CL255" s="183"/>
      <c r="CM255" s="183"/>
      <c r="CN255" s="183"/>
      <c r="CO255" s="183"/>
      <c r="CP255" s="183"/>
      <c r="CQ255" s="183"/>
      <c r="CR255" s="183"/>
      <c r="CS255" s="183"/>
      <c r="CT255" s="183"/>
      <c r="CU255" s="183"/>
      <c r="CV255" s="183"/>
      <c r="CW255" s="183"/>
      <c r="CX255" s="183"/>
      <c r="CY255" s="183"/>
      <c r="CZ255" s="183"/>
      <c r="DA255" s="183"/>
      <c r="DB255" s="183"/>
      <c r="DC255" s="183"/>
      <c r="DD255" s="183"/>
      <c r="DE255" s="183"/>
      <c r="DF255" s="183"/>
      <c r="DG255" s="183"/>
      <c r="DH255" s="183"/>
    </row>
    <row r="256" spans="1:112" ht="15.75" customHeight="1" hidden="1">
      <c r="A256" s="201"/>
      <c r="B256" s="201"/>
      <c r="C256" s="201"/>
      <c r="D256" s="201"/>
      <c r="E256" s="201"/>
      <c r="F256" s="9"/>
      <c r="G256" s="9"/>
      <c r="H256" s="9"/>
      <c r="I256" s="9"/>
      <c r="J256" s="9"/>
      <c r="K256" s="9"/>
      <c r="L256" s="9"/>
      <c r="M256" s="9"/>
      <c r="N256" s="9"/>
      <c r="O256" s="196"/>
      <c r="P256" s="196"/>
      <c r="Q256" s="196"/>
      <c r="R256" s="196"/>
      <c r="S256" s="196"/>
      <c r="T256" s="196"/>
      <c r="U256" s="87"/>
      <c r="V256" s="87"/>
      <c r="W256" s="195"/>
      <c r="X256" s="196"/>
      <c r="Y256" s="199"/>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9"/>
      <c r="BB256" s="189"/>
      <c r="BC256" s="189"/>
      <c r="BD256" s="189"/>
      <c r="BE256" s="189"/>
      <c r="BF256" s="189"/>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c r="CH256" s="184"/>
      <c r="CI256" s="184"/>
      <c r="CJ256" s="184"/>
      <c r="CK256" s="184"/>
      <c r="CL256" s="184"/>
      <c r="CM256" s="184"/>
      <c r="CN256" s="184"/>
      <c r="CO256" s="184"/>
      <c r="CP256" s="184"/>
      <c r="CQ256" s="184"/>
      <c r="CR256" s="184"/>
      <c r="CS256" s="184"/>
      <c r="CT256" s="184"/>
      <c r="CU256" s="184"/>
      <c r="CV256" s="184"/>
      <c r="CW256" s="184"/>
      <c r="CX256" s="184"/>
      <c r="CY256" s="184"/>
      <c r="CZ256" s="184"/>
      <c r="DA256" s="184"/>
      <c r="DB256" s="184"/>
      <c r="DC256" s="184"/>
      <c r="DD256" s="184"/>
      <c r="DE256" s="184"/>
      <c r="DF256" s="184"/>
      <c r="DG256" s="184"/>
      <c r="DH256" s="184"/>
    </row>
    <row r="257" spans="1:112" ht="15" customHeight="1">
      <c r="A257" s="200" t="s">
        <v>322</v>
      </c>
      <c r="B257" s="213" t="s">
        <v>552</v>
      </c>
      <c r="C257" s="200" t="s">
        <v>320</v>
      </c>
      <c r="D257" s="203" t="s">
        <v>549</v>
      </c>
      <c r="E257" s="204"/>
      <c r="F257" s="200" t="s">
        <v>71</v>
      </c>
      <c r="G257" s="200" t="s">
        <v>309</v>
      </c>
      <c r="H257" s="200" t="s">
        <v>73</v>
      </c>
      <c r="I257" s="200" t="s">
        <v>558</v>
      </c>
      <c r="J257" s="365" t="s">
        <v>164</v>
      </c>
      <c r="K257" s="316" t="s">
        <v>310</v>
      </c>
      <c r="L257" s="200" t="s">
        <v>321</v>
      </c>
      <c r="M257" s="200" t="s">
        <v>164</v>
      </c>
      <c r="N257" s="200" t="s">
        <v>110</v>
      </c>
      <c r="O257" s="193">
        <f>W257+AC257+AI257+AO257+AU257+BA257+BG257+BM257+BS257+BY257+CE257+CK257+CQ257+CW257+DC257+0.1</f>
        <v>48171.329999999994</v>
      </c>
      <c r="P257" s="193">
        <f>X257+AD257+AJ257+AP257+AV257+BB257+BH257+BN257+BT257+BZ257+CF257+CL257+CR257+CX257+DD257</f>
        <v>48085.630000000005</v>
      </c>
      <c r="Q257" s="193">
        <f>Y257+AE257+AK257+AQ257+AW257+BC257+BI257+BO257+BU257+CA257+CG257+CM257+CS257+CY257+DE257</f>
        <v>54839.020000000004</v>
      </c>
      <c r="R257" s="193">
        <f>Z257+AF257+AL257+AR257+AX257+BD257+BJ257+BP257+BV257+CB257+CH257+CN257+CT257+CZ257+DF257</f>
        <v>60348.03999999999</v>
      </c>
      <c r="S257" s="193">
        <f>AA257+AG257+AM257+AS257+AY257+BE257+BK257+BQ257+BW257+CC257+CI257+CO257+CU257+DA257+DG257</f>
        <v>59384.47</v>
      </c>
      <c r="T257" s="193">
        <f>AB257+AH257+AN257+AT257+AZ257+BF257+BL257+BR257+BX257+CD257+CJ257+CP257+CV257+DB257+DH257</f>
        <v>59384.47</v>
      </c>
      <c r="U257" s="87"/>
      <c r="V257" s="87"/>
      <c r="W257" s="194"/>
      <c r="X257" s="193"/>
      <c r="Y257" s="197"/>
      <c r="Z257" s="182"/>
      <c r="AA257" s="182"/>
      <c r="AB257" s="182"/>
      <c r="AC257" s="182"/>
      <c r="AD257" s="182"/>
      <c r="AE257" s="182"/>
      <c r="AF257" s="182"/>
      <c r="AG257" s="182"/>
      <c r="AH257" s="182"/>
      <c r="AI257" s="182"/>
      <c r="AJ257" s="182"/>
      <c r="AK257" s="182"/>
      <c r="AL257" s="182"/>
      <c r="AM257" s="182"/>
      <c r="AN257" s="182"/>
      <c r="AO257" s="182">
        <v>8558.57</v>
      </c>
      <c r="AP257" s="182">
        <v>8558.57</v>
      </c>
      <c r="AQ257" s="182">
        <v>11251.85</v>
      </c>
      <c r="AR257" s="182">
        <v>11775.36</v>
      </c>
      <c r="AS257" s="182">
        <v>11775.36</v>
      </c>
      <c r="AT257" s="182">
        <v>11775.36</v>
      </c>
      <c r="AU257" s="182"/>
      <c r="AV257" s="182"/>
      <c r="AW257" s="182"/>
      <c r="AX257" s="182"/>
      <c r="AY257" s="182"/>
      <c r="AZ257" s="182"/>
      <c r="BA257" s="187">
        <f>21136+0.02</f>
        <v>21136.02</v>
      </c>
      <c r="BB257" s="301">
        <f>21050.4+0.02</f>
        <v>21050.420000000002</v>
      </c>
      <c r="BC257" s="291">
        <f>22800.86+491.69+1090.5+217.22-468.97</f>
        <v>24131.3</v>
      </c>
      <c r="BD257" s="206">
        <f>28139.65+20.02</f>
        <v>28159.670000000002</v>
      </c>
      <c r="BE257" s="206">
        <f>27364.44+56.06</f>
        <v>27420.5</v>
      </c>
      <c r="BF257" s="206">
        <f>27364.44+56.06</f>
        <v>27420.5</v>
      </c>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298">
        <v>18476.64</v>
      </c>
      <c r="DD257" s="298">
        <v>18476.64</v>
      </c>
      <c r="DE257" s="298">
        <v>19455.87</v>
      </c>
      <c r="DF257" s="298">
        <v>20413.01</v>
      </c>
      <c r="DG257" s="298">
        <v>20188.61</v>
      </c>
      <c r="DH257" s="298">
        <v>20188.61</v>
      </c>
    </row>
    <row r="258" spans="1:112" ht="15.75" customHeight="1">
      <c r="A258" s="201"/>
      <c r="B258" s="213"/>
      <c r="C258" s="201"/>
      <c r="D258" s="205"/>
      <c r="E258" s="204"/>
      <c r="F258" s="201"/>
      <c r="G258" s="201"/>
      <c r="H258" s="201"/>
      <c r="I258" s="201"/>
      <c r="J258" s="365"/>
      <c r="K258" s="316"/>
      <c r="L258" s="201"/>
      <c r="M258" s="201"/>
      <c r="N258" s="201"/>
      <c r="O258" s="196"/>
      <c r="P258" s="196"/>
      <c r="Q258" s="196"/>
      <c r="R258" s="196"/>
      <c r="S258" s="196"/>
      <c r="T258" s="196"/>
      <c r="U258" s="87"/>
      <c r="V258" s="87"/>
      <c r="W258" s="195"/>
      <c r="X258" s="196"/>
      <c r="Y258" s="198"/>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8"/>
      <c r="BB258" s="288"/>
      <c r="BC258" s="293"/>
      <c r="BD258" s="207"/>
      <c r="BE258" s="207"/>
      <c r="BF258" s="207"/>
      <c r="BG258" s="183"/>
      <c r="BH258" s="183"/>
      <c r="BI258" s="183"/>
      <c r="BJ258" s="183"/>
      <c r="BK258" s="183"/>
      <c r="BL258" s="183"/>
      <c r="BM258" s="183"/>
      <c r="BN258" s="183"/>
      <c r="BO258" s="183"/>
      <c r="BP258" s="183"/>
      <c r="BQ258" s="183"/>
      <c r="BR258" s="183"/>
      <c r="BS258" s="183"/>
      <c r="BT258" s="183"/>
      <c r="BU258" s="183"/>
      <c r="BV258" s="183"/>
      <c r="BW258" s="183"/>
      <c r="BX258" s="183"/>
      <c r="BY258" s="183"/>
      <c r="BZ258" s="183"/>
      <c r="CA258" s="183"/>
      <c r="CB258" s="183"/>
      <c r="CC258" s="183"/>
      <c r="CD258" s="183"/>
      <c r="CE258" s="183"/>
      <c r="CF258" s="183"/>
      <c r="CG258" s="183"/>
      <c r="CH258" s="183"/>
      <c r="CI258" s="183"/>
      <c r="CJ258" s="183"/>
      <c r="CK258" s="183"/>
      <c r="CL258" s="183"/>
      <c r="CM258" s="183"/>
      <c r="CN258" s="183"/>
      <c r="CO258" s="183"/>
      <c r="CP258" s="183"/>
      <c r="CQ258" s="183"/>
      <c r="CR258" s="183"/>
      <c r="CS258" s="183"/>
      <c r="CT258" s="183"/>
      <c r="CU258" s="183"/>
      <c r="CV258" s="183"/>
      <c r="CW258" s="183"/>
      <c r="CX258" s="183"/>
      <c r="CY258" s="183"/>
      <c r="CZ258" s="183"/>
      <c r="DA258" s="183"/>
      <c r="DB258" s="183"/>
      <c r="DC258" s="214"/>
      <c r="DD258" s="214"/>
      <c r="DE258" s="214"/>
      <c r="DF258" s="214"/>
      <c r="DG258" s="214"/>
      <c r="DH258" s="214"/>
    </row>
    <row r="259" spans="1:112" ht="76.5" customHeight="1">
      <c r="A259" s="201"/>
      <c r="B259" s="213"/>
      <c r="C259" s="201"/>
      <c r="D259" s="204"/>
      <c r="E259" s="204"/>
      <c r="F259" s="201"/>
      <c r="G259" s="201"/>
      <c r="H259" s="201"/>
      <c r="I259" s="201"/>
      <c r="J259" s="365"/>
      <c r="K259" s="316"/>
      <c r="L259" s="201"/>
      <c r="M259" s="201"/>
      <c r="N259" s="201"/>
      <c r="O259" s="196"/>
      <c r="P259" s="196"/>
      <c r="Q259" s="196"/>
      <c r="R259" s="196"/>
      <c r="S259" s="196"/>
      <c r="T259" s="196"/>
      <c r="U259" s="87"/>
      <c r="V259" s="87"/>
      <c r="W259" s="195"/>
      <c r="X259" s="196"/>
      <c r="Y259" s="199"/>
      <c r="Z259" s="184"/>
      <c r="AA259" s="184"/>
      <c r="AB259" s="184"/>
      <c r="AC259" s="184"/>
      <c r="AD259" s="184"/>
      <c r="AE259" s="184"/>
      <c r="AF259" s="184"/>
      <c r="AG259" s="184"/>
      <c r="AH259" s="184"/>
      <c r="AI259" s="184"/>
      <c r="AJ259" s="184"/>
      <c r="AK259" s="184"/>
      <c r="AL259" s="184"/>
      <c r="AM259" s="184"/>
      <c r="AN259" s="184"/>
      <c r="AO259" s="184"/>
      <c r="AP259" s="184"/>
      <c r="AQ259" s="184"/>
      <c r="AR259" s="184"/>
      <c r="AS259" s="184"/>
      <c r="AT259" s="184"/>
      <c r="AU259" s="184"/>
      <c r="AV259" s="184"/>
      <c r="AW259" s="184"/>
      <c r="AX259" s="184"/>
      <c r="AY259" s="184"/>
      <c r="AZ259" s="184"/>
      <c r="BA259" s="189"/>
      <c r="BB259" s="328"/>
      <c r="BC259" s="295"/>
      <c r="BD259" s="208"/>
      <c r="BE259" s="208"/>
      <c r="BF259" s="208"/>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c r="CH259" s="184"/>
      <c r="CI259" s="184"/>
      <c r="CJ259" s="184"/>
      <c r="CK259" s="184"/>
      <c r="CL259" s="184"/>
      <c r="CM259" s="184"/>
      <c r="CN259" s="184"/>
      <c r="CO259" s="184"/>
      <c r="CP259" s="184"/>
      <c r="CQ259" s="184"/>
      <c r="CR259" s="184"/>
      <c r="CS259" s="184"/>
      <c r="CT259" s="184"/>
      <c r="CU259" s="184"/>
      <c r="CV259" s="184"/>
      <c r="CW259" s="184"/>
      <c r="CX259" s="184"/>
      <c r="CY259" s="184"/>
      <c r="CZ259" s="184"/>
      <c r="DA259" s="184"/>
      <c r="DB259" s="184"/>
      <c r="DC259" s="299"/>
      <c r="DD259" s="299"/>
      <c r="DE259" s="299"/>
      <c r="DF259" s="299"/>
      <c r="DG259" s="299"/>
      <c r="DH259" s="299"/>
    </row>
    <row r="260" spans="1:112" ht="108" customHeight="1">
      <c r="A260" s="9"/>
      <c r="B260" s="213"/>
      <c r="C260" s="9"/>
      <c r="D260" s="122"/>
      <c r="E260" s="122"/>
      <c r="F260" s="9"/>
      <c r="G260" s="9"/>
      <c r="H260" s="9"/>
      <c r="I260" s="9"/>
      <c r="J260" s="33"/>
      <c r="K260" s="33"/>
      <c r="L260" s="117" t="s">
        <v>570</v>
      </c>
      <c r="M260" s="117" t="s">
        <v>164</v>
      </c>
      <c r="N260" s="117" t="s">
        <v>640</v>
      </c>
      <c r="O260" s="50"/>
      <c r="P260" s="50"/>
      <c r="Q260" s="50"/>
      <c r="R260" s="50"/>
      <c r="S260" s="50"/>
      <c r="T260" s="50"/>
      <c r="U260" s="87"/>
      <c r="V260" s="87"/>
      <c r="W260" s="130"/>
      <c r="X260" s="50"/>
      <c r="Y260" s="98"/>
      <c r="Z260" s="49"/>
      <c r="AA260" s="49"/>
      <c r="AB260" s="49"/>
      <c r="AC260" s="82"/>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92"/>
      <c r="BB260" s="92"/>
      <c r="BC260" s="92"/>
      <c r="BD260" s="92"/>
      <c r="BE260" s="92"/>
      <c r="BF260" s="92"/>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82"/>
      <c r="CF260" s="49"/>
      <c r="CG260" s="49"/>
      <c r="CH260" s="49"/>
      <c r="CI260" s="49"/>
      <c r="CJ260" s="49"/>
      <c r="CK260" s="76"/>
      <c r="CL260" s="49"/>
      <c r="CM260" s="49"/>
      <c r="CN260" s="49"/>
      <c r="CO260" s="49"/>
      <c r="CP260" s="49"/>
      <c r="CQ260" s="76"/>
      <c r="CR260" s="49"/>
      <c r="CS260" s="49"/>
      <c r="CT260" s="49"/>
      <c r="CU260" s="49"/>
      <c r="CV260" s="49"/>
      <c r="CW260" s="49"/>
      <c r="CX260" s="49"/>
      <c r="CY260" s="49"/>
      <c r="CZ260" s="49"/>
      <c r="DA260" s="49"/>
      <c r="DB260" s="49"/>
      <c r="DC260" s="49"/>
      <c r="DD260" s="49"/>
      <c r="DE260" s="49"/>
      <c r="DF260" s="49"/>
      <c r="DG260" s="49"/>
      <c r="DH260" s="49"/>
    </row>
    <row r="261" spans="1:112" ht="107.25" customHeight="1">
      <c r="A261" s="9"/>
      <c r="B261" s="9"/>
      <c r="C261" s="9"/>
      <c r="D261" s="122"/>
      <c r="E261" s="122"/>
      <c r="F261" s="9"/>
      <c r="G261" s="9"/>
      <c r="H261" s="9"/>
      <c r="I261" s="9"/>
      <c r="J261" s="33"/>
      <c r="K261" s="33"/>
      <c r="L261" s="15" t="s">
        <v>311</v>
      </c>
      <c r="M261" s="15" t="s">
        <v>164</v>
      </c>
      <c r="N261" s="15" t="s">
        <v>608</v>
      </c>
      <c r="O261" s="50"/>
      <c r="P261" s="50"/>
      <c r="Q261" s="50"/>
      <c r="R261" s="50"/>
      <c r="S261" s="50"/>
      <c r="T261" s="50"/>
      <c r="U261" s="87"/>
      <c r="V261" s="87"/>
      <c r="W261" s="130"/>
      <c r="X261" s="50"/>
      <c r="Y261" s="98"/>
      <c r="Z261" s="49"/>
      <c r="AA261" s="49"/>
      <c r="AB261" s="49"/>
      <c r="AC261" s="82"/>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92"/>
      <c r="BB261" s="92"/>
      <c r="BC261" s="92"/>
      <c r="BD261" s="92"/>
      <c r="BE261" s="92"/>
      <c r="BF261" s="92"/>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82"/>
      <c r="CF261" s="49"/>
      <c r="CG261" s="49"/>
      <c r="CH261" s="49"/>
      <c r="CI261" s="49"/>
      <c r="CJ261" s="49"/>
      <c r="CK261" s="76"/>
      <c r="CL261" s="49"/>
      <c r="CM261" s="49"/>
      <c r="CN261" s="49"/>
      <c r="CO261" s="49"/>
      <c r="CP261" s="49"/>
      <c r="CQ261" s="76"/>
      <c r="CR261" s="49"/>
      <c r="CS261" s="49"/>
      <c r="CT261" s="49"/>
      <c r="CU261" s="49"/>
      <c r="CV261" s="49"/>
      <c r="CW261" s="49"/>
      <c r="CX261" s="49"/>
      <c r="CY261" s="49"/>
      <c r="CZ261" s="49"/>
      <c r="DA261" s="49"/>
      <c r="DB261" s="49"/>
      <c r="DC261" s="49"/>
      <c r="DD261" s="49"/>
      <c r="DE261" s="49"/>
      <c r="DF261" s="49"/>
      <c r="DG261" s="49"/>
      <c r="DH261" s="49"/>
    </row>
    <row r="262" spans="1:112" ht="119.25" customHeight="1">
      <c r="A262" s="9"/>
      <c r="B262" s="9"/>
      <c r="C262" s="9"/>
      <c r="D262" s="122"/>
      <c r="E262" s="122"/>
      <c r="F262" s="9"/>
      <c r="G262" s="9"/>
      <c r="H262" s="9"/>
      <c r="I262" s="9"/>
      <c r="J262" s="33"/>
      <c r="K262" s="33"/>
      <c r="L262" s="15" t="s">
        <v>312</v>
      </c>
      <c r="M262" s="15" t="s">
        <v>164</v>
      </c>
      <c r="N262" s="15" t="s">
        <v>641</v>
      </c>
      <c r="O262" s="50"/>
      <c r="P262" s="50"/>
      <c r="Q262" s="50"/>
      <c r="R262" s="50"/>
      <c r="S262" s="50"/>
      <c r="T262" s="50"/>
      <c r="U262" s="87"/>
      <c r="V262" s="87"/>
      <c r="W262" s="130"/>
      <c r="X262" s="50"/>
      <c r="Y262" s="98"/>
      <c r="Z262" s="49"/>
      <c r="AA262" s="49"/>
      <c r="AB262" s="49"/>
      <c r="AC262" s="82"/>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92"/>
      <c r="BB262" s="92"/>
      <c r="BC262" s="92"/>
      <c r="BD262" s="92"/>
      <c r="BE262" s="92"/>
      <c r="BF262" s="92"/>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82"/>
      <c r="CF262" s="49"/>
      <c r="CG262" s="49"/>
      <c r="CH262" s="49"/>
      <c r="CI262" s="49"/>
      <c r="CJ262" s="49"/>
      <c r="CK262" s="76"/>
      <c r="CL262" s="49"/>
      <c r="CM262" s="49"/>
      <c r="CN262" s="49"/>
      <c r="CO262" s="49"/>
      <c r="CP262" s="49"/>
      <c r="CQ262" s="76"/>
      <c r="CR262" s="49"/>
      <c r="CS262" s="49"/>
      <c r="CT262" s="49"/>
      <c r="CU262" s="49"/>
      <c r="CV262" s="49"/>
      <c r="CW262" s="49"/>
      <c r="CX262" s="49"/>
      <c r="CY262" s="49"/>
      <c r="CZ262" s="49"/>
      <c r="DA262" s="49"/>
      <c r="DB262" s="49"/>
      <c r="DC262" s="49"/>
      <c r="DD262" s="49"/>
      <c r="DE262" s="49"/>
      <c r="DF262" s="49"/>
      <c r="DG262" s="49"/>
      <c r="DH262" s="49"/>
    </row>
    <row r="263" spans="1:112" ht="147.75" customHeight="1">
      <c r="A263" s="9"/>
      <c r="B263" s="9"/>
      <c r="C263" s="9"/>
      <c r="D263" s="122"/>
      <c r="E263" s="122"/>
      <c r="F263" s="9"/>
      <c r="G263" s="9"/>
      <c r="H263" s="9"/>
      <c r="I263" s="9"/>
      <c r="J263" s="33"/>
      <c r="K263" s="33"/>
      <c r="L263" s="70" t="s">
        <v>694</v>
      </c>
      <c r="M263" s="70" t="s">
        <v>116</v>
      </c>
      <c r="N263" s="70" t="s">
        <v>695</v>
      </c>
      <c r="O263" s="50"/>
      <c r="P263" s="50"/>
      <c r="Q263" s="50"/>
      <c r="R263" s="50"/>
      <c r="S263" s="50"/>
      <c r="T263" s="50"/>
      <c r="U263" s="87"/>
      <c r="V263" s="87"/>
      <c r="W263" s="130"/>
      <c r="X263" s="50"/>
      <c r="Y263" s="98"/>
      <c r="Z263" s="68"/>
      <c r="AA263" s="68"/>
      <c r="AB263" s="68"/>
      <c r="AC263" s="82"/>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92"/>
      <c r="BB263" s="92"/>
      <c r="BC263" s="92"/>
      <c r="BD263" s="92"/>
      <c r="BE263" s="92"/>
      <c r="BF263" s="92"/>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82"/>
      <c r="CF263" s="68"/>
      <c r="CG263" s="68"/>
      <c r="CH263" s="68"/>
      <c r="CI263" s="68"/>
      <c r="CJ263" s="68"/>
      <c r="CK263" s="76"/>
      <c r="CL263" s="68"/>
      <c r="CM263" s="68"/>
      <c r="CN263" s="68"/>
      <c r="CO263" s="68"/>
      <c r="CP263" s="68"/>
      <c r="CQ263" s="76"/>
      <c r="CR263" s="68"/>
      <c r="CS263" s="68"/>
      <c r="CT263" s="68"/>
      <c r="CU263" s="68"/>
      <c r="CV263" s="68"/>
      <c r="CW263" s="68"/>
      <c r="CX263" s="68"/>
      <c r="CY263" s="68"/>
      <c r="CZ263" s="68"/>
      <c r="DA263" s="68"/>
      <c r="DB263" s="68"/>
      <c r="DC263" s="68"/>
      <c r="DD263" s="68"/>
      <c r="DE263" s="68"/>
      <c r="DF263" s="68"/>
      <c r="DG263" s="68"/>
      <c r="DH263" s="68"/>
    </row>
    <row r="264" spans="1:112" ht="15" customHeight="1" hidden="1">
      <c r="A264" s="200" t="s">
        <v>325</v>
      </c>
      <c r="B264" s="200" t="s">
        <v>323</v>
      </c>
      <c r="C264" s="200" t="s">
        <v>324</v>
      </c>
      <c r="D264" s="200"/>
      <c r="E264" s="8"/>
      <c r="F264" s="9"/>
      <c r="G264" s="9"/>
      <c r="H264" s="9"/>
      <c r="I264" s="9"/>
      <c r="J264" s="9"/>
      <c r="K264" s="9"/>
      <c r="L264" s="9"/>
      <c r="M264" s="9"/>
      <c r="N264" s="9"/>
      <c r="O264" s="193">
        <f aca="true" t="shared" si="18" ref="O264:T264">W264+AC264+AI264+AO264+AU264+BA264+BG264+BM264+BS264+BY264+CE264+CK264+CQ264+CW264+DC264</f>
        <v>0</v>
      </c>
      <c r="P264" s="193">
        <f t="shared" si="18"/>
        <v>0</v>
      </c>
      <c r="Q264" s="193">
        <f t="shared" si="18"/>
        <v>0</v>
      </c>
      <c r="R264" s="193">
        <f t="shared" si="18"/>
        <v>0</v>
      </c>
      <c r="S264" s="193">
        <f t="shared" si="18"/>
        <v>0</v>
      </c>
      <c r="T264" s="193">
        <f t="shared" si="18"/>
        <v>0</v>
      </c>
      <c r="U264" s="87"/>
      <c r="V264" s="87"/>
      <c r="W264" s="194"/>
      <c r="X264" s="193"/>
      <c r="Y264" s="197"/>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187"/>
      <c r="BB264" s="187"/>
      <c r="BC264" s="187"/>
      <c r="BD264" s="187"/>
      <c r="BE264" s="187"/>
      <c r="BF264" s="187"/>
      <c r="BG264" s="182"/>
      <c r="BH264" s="182"/>
      <c r="BI264" s="182"/>
      <c r="BJ264" s="182"/>
      <c r="BK264" s="182"/>
      <c r="BL264" s="182"/>
      <c r="BM264" s="182"/>
      <c r="BN264" s="182"/>
      <c r="BO264" s="182"/>
      <c r="BP264" s="182"/>
      <c r="BQ264" s="182"/>
      <c r="BR264" s="182"/>
      <c r="BS264" s="182"/>
      <c r="BT264" s="182"/>
      <c r="BU264" s="182"/>
      <c r="BV264" s="182"/>
      <c r="BW264" s="182"/>
      <c r="BX264" s="182"/>
      <c r="BY264" s="182"/>
      <c r="BZ264" s="182"/>
      <c r="CA264" s="182"/>
      <c r="CB264" s="182"/>
      <c r="CC264" s="182"/>
      <c r="CD264" s="182"/>
      <c r="CE264" s="182"/>
      <c r="CF264" s="182"/>
      <c r="CG264" s="182"/>
      <c r="CH264" s="182"/>
      <c r="CI264" s="182"/>
      <c r="CJ264" s="182"/>
      <c r="CK264" s="182"/>
      <c r="CL264" s="182"/>
      <c r="CM264" s="182"/>
      <c r="CN264" s="182"/>
      <c r="CO264" s="182"/>
      <c r="CP264" s="182"/>
      <c r="CQ264" s="182"/>
      <c r="CR264" s="182"/>
      <c r="CS264" s="182"/>
      <c r="CT264" s="182"/>
      <c r="CU264" s="182"/>
      <c r="CV264" s="182"/>
      <c r="CW264" s="182"/>
      <c r="CX264" s="182"/>
      <c r="CY264" s="182"/>
      <c r="CZ264" s="182"/>
      <c r="DA264" s="182"/>
      <c r="DB264" s="182"/>
      <c r="DC264" s="182"/>
      <c r="DD264" s="182"/>
      <c r="DE264" s="182"/>
      <c r="DF264" s="182"/>
      <c r="DG264" s="182"/>
      <c r="DH264" s="182"/>
    </row>
    <row r="265" spans="1:112" ht="15.75" customHeight="1" hidden="1">
      <c r="A265" s="201"/>
      <c r="B265" s="201"/>
      <c r="C265" s="201"/>
      <c r="D265" s="201"/>
      <c r="E265" s="8"/>
      <c r="F265" s="9"/>
      <c r="G265" s="9"/>
      <c r="H265" s="9"/>
      <c r="I265" s="9"/>
      <c r="J265" s="9"/>
      <c r="K265" s="9"/>
      <c r="L265" s="9"/>
      <c r="M265" s="9"/>
      <c r="N265" s="9"/>
      <c r="O265" s="196"/>
      <c r="P265" s="196"/>
      <c r="Q265" s="196"/>
      <c r="R265" s="196"/>
      <c r="S265" s="196"/>
      <c r="T265" s="196"/>
      <c r="U265" s="87"/>
      <c r="V265" s="87"/>
      <c r="W265" s="195"/>
      <c r="X265" s="196"/>
      <c r="Y265" s="198"/>
      <c r="Z265" s="183"/>
      <c r="AA265" s="183"/>
      <c r="AB265" s="183"/>
      <c r="AC265" s="183"/>
      <c r="AD265" s="183"/>
      <c r="AE265" s="183"/>
      <c r="AF265" s="183"/>
      <c r="AG265" s="183"/>
      <c r="AH265" s="183"/>
      <c r="AI265" s="183"/>
      <c r="AJ265" s="183"/>
      <c r="AK265" s="183"/>
      <c r="AL265" s="183"/>
      <c r="AM265" s="183"/>
      <c r="AN265" s="183"/>
      <c r="AO265" s="183"/>
      <c r="AP265" s="183"/>
      <c r="AQ265" s="183"/>
      <c r="AR265" s="183"/>
      <c r="AS265" s="183"/>
      <c r="AT265" s="183"/>
      <c r="AU265" s="183"/>
      <c r="AV265" s="183"/>
      <c r="AW265" s="183"/>
      <c r="AX265" s="183"/>
      <c r="AY265" s="183"/>
      <c r="AZ265" s="183"/>
      <c r="BA265" s="188"/>
      <c r="BB265" s="188"/>
      <c r="BC265" s="188"/>
      <c r="BD265" s="188"/>
      <c r="BE265" s="188"/>
      <c r="BF265" s="188"/>
      <c r="BG265" s="183"/>
      <c r="BH265" s="183"/>
      <c r="BI265" s="183"/>
      <c r="BJ265" s="183"/>
      <c r="BK265" s="183"/>
      <c r="BL265" s="183"/>
      <c r="BM265" s="183"/>
      <c r="BN265" s="183"/>
      <c r="BO265" s="183"/>
      <c r="BP265" s="183"/>
      <c r="BQ265" s="183"/>
      <c r="BR265" s="183"/>
      <c r="BS265" s="183"/>
      <c r="BT265" s="183"/>
      <c r="BU265" s="183"/>
      <c r="BV265" s="183"/>
      <c r="BW265" s="183"/>
      <c r="BX265" s="183"/>
      <c r="BY265" s="183"/>
      <c r="BZ265" s="183"/>
      <c r="CA265" s="183"/>
      <c r="CB265" s="183"/>
      <c r="CC265" s="183"/>
      <c r="CD265" s="183"/>
      <c r="CE265" s="183"/>
      <c r="CF265" s="183"/>
      <c r="CG265" s="183"/>
      <c r="CH265" s="183"/>
      <c r="CI265" s="183"/>
      <c r="CJ265" s="183"/>
      <c r="CK265" s="183"/>
      <c r="CL265" s="183"/>
      <c r="CM265" s="183"/>
      <c r="CN265" s="183"/>
      <c r="CO265" s="183"/>
      <c r="CP265" s="183"/>
      <c r="CQ265" s="183"/>
      <c r="CR265" s="183"/>
      <c r="CS265" s="183"/>
      <c r="CT265" s="183"/>
      <c r="CU265" s="183"/>
      <c r="CV265" s="183"/>
      <c r="CW265" s="183"/>
      <c r="CX265" s="183"/>
      <c r="CY265" s="183"/>
      <c r="CZ265" s="183"/>
      <c r="DA265" s="183"/>
      <c r="DB265" s="183"/>
      <c r="DC265" s="183"/>
      <c r="DD265" s="183"/>
      <c r="DE265" s="183"/>
      <c r="DF265" s="183"/>
      <c r="DG265" s="183"/>
      <c r="DH265" s="183"/>
    </row>
    <row r="266" spans="1:112" ht="15.75" customHeight="1" hidden="1">
      <c r="A266" s="201"/>
      <c r="B266" s="201"/>
      <c r="C266" s="201"/>
      <c r="D266" s="201"/>
      <c r="E266" s="8"/>
      <c r="F266" s="9"/>
      <c r="G266" s="9"/>
      <c r="H266" s="9"/>
      <c r="I266" s="9"/>
      <c r="J266" s="9"/>
      <c r="K266" s="9"/>
      <c r="L266" s="9"/>
      <c r="M266" s="9"/>
      <c r="N266" s="9"/>
      <c r="O266" s="196"/>
      <c r="P266" s="196"/>
      <c r="Q266" s="196"/>
      <c r="R266" s="196"/>
      <c r="S266" s="196"/>
      <c r="T266" s="196"/>
      <c r="U266" s="87"/>
      <c r="V266" s="87"/>
      <c r="W266" s="195"/>
      <c r="X266" s="196"/>
      <c r="Y266" s="199"/>
      <c r="Z266" s="184"/>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c r="AU266" s="184"/>
      <c r="AV266" s="184"/>
      <c r="AW266" s="184"/>
      <c r="AX266" s="184"/>
      <c r="AY266" s="184"/>
      <c r="AZ266" s="184"/>
      <c r="BA266" s="189"/>
      <c r="BB266" s="189"/>
      <c r="BC266" s="189"/>
      <c r="BD266" s="189"/>
      <c r="BE266" s="189"/>
      <c r="BF266" s="189"/>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c r="CH266" s="184"/>
      <c r="CI266" s="184"/>
      <c r="CJ266" s="184"/>
      <c r="CK266" s="184"/>
      <c r="CL266" s="184"/>
      <c r="CM266" s="184"/>
      <c r="CN266" s="184"/>
      <c r="CO266" s="184"/>
      <c r="CP266" s="184"/>
      <c r="CQ266" s="184"/>
      <c r="CR266" s="184"/>
      <c r="CS266" s="184"/>
      <c r="CT266" s="184"/>
      <c r="CU266" s="184"/>
      <c r="CV266" s="184"/>
      <c r="CW266" s="184"/>
      <c r="CX266" s="184"/>
      <c r="CY266" s="184"/>
      <c r="CZ266" s="184"/>
      <c r="DA266" s="184"/>
      <c r="DB266" s="184"/>
      <c r="DC266" s="184"/>
      <c r="DD266" s="184"/>
      <c r="DE266" s="184"/>
      <c r="DF266" s="184"/>
      <c r="DG266" s="184"/>
      <c r="DH266" s="184"/>
    </row>
    <row r="267" spans="1:112" ht="15" customHeight="1" hidden="1">
      <c r="A267" s="200" t="s">
        <v>328</v>
      </c>
      <c r="B267" s="200" t="s">
        <v>326</v>
      </c>
      <c r="C267" s="200" t="s">
        <v>327</v>
      </c>
      <c r="D267" s="200"/>
      <c r="E267" s="8"/>
      <c r="F267" s="9"/>
      <c r="G267" s="9"/>
      <c r="H267" s="9"/>
      <c r="I267" s="9"/>
      <c r="J267" s="9"/>
      <c r="K267" s="9"/>
      <c r="L267" s="9"/>
      <c r="M267" s="9"/>
      <c r="N267" s="9"/>
      <c r="O267" s="193">
        <f aca="true" t="shared" si="19" ref="O267:T267">W267+AC267+AI267+AO267+AU267+BA267+BG267+BM267+BS267+BY267+CE267+CK267+CQ267+CW267+DC267</f>
        <v>0</v>
      </c>
      <c r="P267" s="193">
        <f t="shared" si="19"/>
        <v>0</v>
      </c>
      <c r="Q267" s="193">
        <f t="shared" si="19"/>
        <v>0</v>
      </c>
      <c r="R267" s="193">
        <f t="shared" si="19"/>
        <v>0</v>
      </c>
      <c r="S267" s="193">
        <f t="shared" si="19"/>
        <v>0</v>
      </c>
      <c r="T267" s="193">
        <f t="shared" si="19"/>
        <v>0</v>
      </c>
      <c r="U267" s="87"/>
      <c r="V267" s="87"/>
      <c r="W267" s="194"/>
      <c r="X267" s="193"/>
      <c r="Y267" s="197"/>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187"/>
      <c r="BB267" s="187"/>
      <c r="BC267" s="187"/>
      <c r="BD267" s="187"/>
      <c r="BE267" s="187"/>
      <c r="BF267" s="187"/>
      <c r="BG267" s="182"/>
      <c r="BH267" s="182"/>
      <c r="BI267" s="182"/>
      <c r="BJ267" s="182"/>
      <c r="BK267" s="182"/>
      <c r="BL267" s="182"/>
      <c r="BM267" s="182"/>
      <c r="BN267" s="182"/>
      <c r="BO267" s="182"/>
      <c r="BP267" s="182"/>
      <c r="BQ267" s="182"/>
      <c r="BR267" s="182"/>
      <c r="BS267" s="182"/>
      <c r="BT267" s="182"/>
      <c r="BU267" s="182"/>
      <c r="BV267" s="182"/>
      <c r="BW267" s="182"/>
      <c r="BX267" s="182"/>
      <c r="BY267" s="182"/>
      <c r="BZ267" s="182"/>
      <c r="CA267" s="182"/>
      <c r="CB267" s="182"/>
      <c r="CC267" s="182"/>
      <c r="CD267" s="182"/>
      <c r="CE267" s="182"/>
      <c r="CF267" s="182"/>
      <c r="CG267" s="182"/>
      <c r="CH267" s="182"/>
      <c r="CI267" s="182"/>
      <c r="CJ267" s="182"/>
      <c r="CK267" s="182"/>
      <c r="CL267" s="182"/>
      <c r="CM267" s="182"/>
      <c r="CN267" s="182"/>
      <c r="CO267" s="182"/>
      <c r="CP267" s="182"/>
      <c r="CQ267" s="182"/>
      <c r="CR267" s="182"/>
      <c r="CS267" s="182"/>
      <c r="CT267" s="182"/>
      <c r="CU267" s="182"/>
      <c r="CV267" s="182"/>
      <c r="CW267" s="182"/>
      <c r="CX267" s="182"/>
      <c r="CY267" s="182"/>
      <c r="CZ267" s="182"/>
      <c r="DA267" s="182"/>
      <c r="DB267" s="182"/>
      <c r="DC267" s="182"/>
      <c r="DD267" s="182"/>
      <c r="DE267" s="182"/>
      <c r="DF267" s="182"/>
      <c r="DG267" s="182"/>
      <c r="DH267" s="182"/>
    </row>
    <row r="268" spans="1:112" ht="15.75" customHeight="1" hidden="1">
      <c r="A268" s="201"/>
      <c r="B268" s="201"/>
      <c r="C268" s="201"/>
      <c r="D268" s="201"/>
      <c r="E268" s="8"/>
      <c r="F268" s="9"/>
      <c r="G268" s="9"/>
      <c r="H268" s="9"/>
      <c r="I268" s="9"/>
      <c r="J268" s="9"/>
      <c r="K268" s="9"/>
      <c r="L268" s="9"/>
      <c r="M268" s="9"/>
      <c r="N268" s="9"/>
      <c r="O268" s="196"/>
      <c r="P268" s="196"/>
      <c r="Q268" s="196"/>
      <c r="R268" s="196"/>
      <c r="S268" s="196"/>
      <c r="T268" s="196"/>
      <c r="U268" s="87"/>
      <c r="V268" s="87"/>
      <c r="W268" s="195"/>
      <c r="X268" s="196"/>
      <c r="Y268" s="198"/>
      <c r="Z268" s="183"/>
      <c r="AA268" s="183"/>
      <c r="AB268" s="183"/>
      <c r="AC268" s="183"/>
      <c r="AD268" s="183"/>
      <c r="AE268" s="183"/>
      <c r="AF268" s="183"/>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8"/>
      <c r="BB268" s="188"/>
      <c r="BC268" s="188"/>
      <c r="BD268" s="188"/>
      <c r="BE268" s="188"/>
      <c r="BF268" s="188"/>
      <c r="BG268" s="183"/>
      <c r="BH268" s="183"/>
      <c r="BI268" s="183"/>
      <c r="BJ268" s="183"/>
      <c r="BK268" s="183"/>
      <c r="BL268" s="183"/>
      <c r="BM268" s="183"/>
      <c r="BN268" s="183"/>
      <c r="BO268" s="183"/>
      <c r="BP268" s="183"/>
      <c r="BQ268" s="183"/>
      <c r="BR268" s="183"/>
      <c r="BS268" s="183"/>
      <c r="BT268" s="183"/>
      <c r="BU268" s="183"/>
      <c r="BV268" s="183"/>
      <c r="BW268" s="183"/>
      <c r="BX268" s="183"/>
      <c r="BY268" s="183"/>
      <c r="BZ268" s="183"/>
      <c r="CA268" s="183"/>
      <c r="CB268" s="183"/>
      <c r="CC268" s="183"/>
      <c r="CD268" s="183"/>
      <c r="CE268" s="183"/>
      <c r="CF268" s="183"/>
      <c r="CG268" s="183"/>
      <c r="CH268" s="183"/>
      <c r="CI268" s="183"/>
      <c r="CJ268" s="183"/>
      <c r="CK268" s="183"/>
      <c r="CL268" s="183"/>
      <c r="CM268" s="183"/>
      <c r="CN268" s="183"/>
      <c r="CO268" s="183"/>
      <c r="CP268" s="183"/>
      <c r="CQ268" s="183"/>
      <c r="CR268" s="183"/>
      <c r="CS268" s="183"/>
      <c r="CT268" s="183"/>
      <c r="CU268" s="183"/>
      <c r="CV268" s="183"/>
      <c r="CW268" s="183"/>
      <c r="CX268" s="183"/>
      <c r="CY268" s="183"/>
      <c r="CZ268" s="183"/>
      <c r="DA268" s="183"/>
      <c r="DB268" s="183"/>
      <c r="DC268" s="183"/>
      <c r="DD268" s="183"/>
      <c r="DE268" s="183"/>
      <c r="DF268" s="183"/>
      <c r="DG268" s="183"/>
      <c r="DH268" s="183"/>
    </row>
    <row r="269" spans="1:112" ht="24" customHeight="1" hidden="1">
      <c r="A269" s="201"/>
      <c r="B269" s="201"/>
      <c r="C269" s="201"/>
      <c r="D269" s="201"/>
      <c r="E269" s="8"/>
      <c r="F269" s="9"/>
      <c r="G269" s="9"/>
      <c r="H269" s="9"/>
      <c r="I269" s="9"/>
      <c r="J269" s="9"/>
      <c r="K269" s="9"/>
      <c r="L269" s="9"/>
      <c r="M269" s="9"/>
      <c r="N269" s="9"/>
      <c r="O269" s="196"/>
      <c r="P269" s="196"/>
      <c r="Q269" s="196"/>
      <c r="R269" s="196"/>
      <c r="S269" s="196"/>
      <c r="T269" s="196"/>
      <c r="U269" s="87"/>
      <c r="V269" s="87"/>
      <c r="W269" s="195"/>
      <c r="X269" s="196"/>
      <c r="Y269" s="199"/>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9"/>
      <c r="BB269" s="189"/>
      <c r="BC269" s="189"/>
      <c r="BD269" s="189"/>
      <c r="BE269" s="189"/>
      <c r="BF269" s="189"/>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c r="CH269" s="184"/>
      <c r="CI269" s="184"/>
      <c r="CJ269" s="184"/>
      <c r="CK269" s="184"/>
      <c r="CL269" s="184"/>
      <c r="CM269" s="184"/>
      <c r="CN269" s="184"/>
      <c r="CO269" s="184"/>
      <c r="CP269" s="184"/>
      <c r="CQ269" s="184"/>
      <c r="CR269" s="184"/>
      <c r="CS269" s="184"/>
      <c r="CT269" s="184"/>
      <c r="CU269" s="184"/>
      <c r="CV269" s="184"/>
      <c r="CW269" s="184"/>
      <c r="CX269" s="184"/>
      <c r="CY269" s="184"/>
      <c r="CZ269" s="184"/>
      <c r="DA269" s="184"/>
      <c r="DB269" s="184"/>
      <c r="DC269" s="184"/>
      <c r="DD269" s="184"/>
      <c r="DE269" s="184"/>
      <c r="DF269" s="184"/>
      <c r="DG269" s="184"/>
      <c r="DH269" s="184"/>
    </row>
    <row r="270" spans="1:112" ht="15" customHeight="1" hidden="1">
      <c r="A270" s="200" t="s">
        <v>331</v>
      </c>
      <c r="B270" s="200" t="s">
        <v>329</v>
      </c>
      <c r="C270" s="200" t="s">
        <v>330</v>
      </c>
      <c r="D270" s="200"/>
      <c r="E270" s="8"/>
      <c r="F270" s="9"/>
      <c r="G270" s="9"/>
      <c r="H270" s="9"/>
      <c r="I270" s="9"/>
      <c r="J270" s="9"/>
      <c r="K270" s="9"/>
      <c r="L270" s="9"/>
      <c r="M270" s="9"/>
      <c r="N270" s="9"/>
      <c r="O270" s="193">
        <f aca="true" t="shared" si="20" ref="O270:T270">W270+AC270+AI270+AO270+AU270+BA270+BG270+BM270+BS270+BY270+CE270+CK270+CQ270+CW270+DC270</f>
        <v>0</v>
      </c>
      <c r="P270" s="193">
        <f t="shared" si="20"/>
        <v>0</v>
      </c>
      <c r="Q270" s="193">
        <f t="shared" si="20"/>
        <v>0</v>
      </c>
      <c r="R270" s="193">
        <f t="shared" si="20"/>
        <v>0</v>
      </c>
      <c r="S270" s="193">
        <f t="shared" si="20"/>
        <v>0</v>
      </c>
      <c r="T270" s="193">
        <f t="shared" si="20"/>
        <v>0</v>
      </c>
      <c r="U270" s="87"/>
      <c r="V270" s="87"/>
      <c r="W270" s="194"/>
      <c r="X270" s="193"/>
      <c r="Y270" s="197"/>
      <c r="Z270" s="182"/>
      <c r="AA270" s="182"/>
      <c r="AB270" s="182"/>
      <c r="AC270" s="182"/>
      <c r="AD270" s="182"/>
      <c r="AE270" s="182"/>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187"/>
      <c r="BB270" s="187"/>
      <c r="BC270" s="187"/>
      <c r="BD270" s="187"/>
      <c r="BE270" s="187"/>
      <c r="BF270" s="187"/>
      <c r="BG270" s="182"/>
      <c r="BH270" s="182"/>
      <c r="BI270" s="182"/>
      <c r="BJ270" s="182"/>
      <c r="BK270" s="182"/>
      <c r="BL270" s="182"/>
      <c r="BM270" s="182"/>
      <c r="BN270" s="182"/>
      <c r="BO270" s="182"/>
      <c r="BP270" s="182"/>
      <c r="BQ270" s="182"/>
      <c r="BR270" s="182"/>
      <c r="BS270" s="182"/>
      <c r="BT270" s="182"/>
      <c r="BU270" s="182"/>
      <c r="BV270" s="182"/>
      <c r="BW270" s="182"/>
      <c r="BX270" s="182"/>
      <c r="BY270" s="182"/>
      <c r="BZ270" s="182"/>
      <c r="CA270" s="182"/>
      <c r="CB270" s="182"/>
      <c r="CC270" s="182"/>
      <c r="CD270" s="182"/>
      <c r="CE270" s="182"/>
      <c r="CF270" s="182"/>
      <c r="CG270" s="182"/>
      <c r="CH270" s="182"/>
      <c r="CI270" s="182"/>
      <c r="CJ270" s="182"/>
      <c r="CK270" s="182"/>
      <c r="CL270" s="182"/>
      <c r="CM270" s="182"/>
      <c r="CN270" s="182"/>
      <c r="CO270" s="182"/>
      <c r="CP270" s="182"/>
      <c r="CQ270" s="182"/>
      <c r="CR270" s="182"/>
      <c r="CS270" s="182"/>
      <c r="CT270" s="182"/>
      <c r="CU270" s="182"/>
      <c r="CV270" s="182"/>
      <c r="CW270" s="182"/>
      <c r="CX270" s="182"/>
      <c r="CY270" s="182"/>
      <c r="CZ270" s="182"/>
      <c r="DA270" s="182"/>
      <c r="DB270" s="182"/>
      <c r="DC270" s="182"/>
      <c r="DD270" s="182"/>
      <c r="DE270" s="182"/>
      <c r="DF270" s="182"/>
      <c r="DG270" s="182"/>
      <c r="DH270" s="182"/>
    </row>
    <row r="271" spans="1:112" ht="15.75" customHeight="1" hidden="1">
      <c r="A271" s="201"/>
      <c r="B271" s="201"/>
      <c r="C271" s="201"/>
      <c r="D271" s="201"/>
      <c r="E271" s="8"/>
      <c r="F271" s="9"/>
      <c r="G271" s="9"/>
      <c r="H271" s="9"/>
      <c r="I271" s="9"/>
      <c r="J271" s="9"/>
      <c r="K271" s="9"/>
      <c r="L271" s="9"/>
      <c r="M271" s="9"/>
      <c r="N271" s="9"/>
      <c r="O271" s="196"/>
      <c r="P271" s="196"/>
      <c r="Q271" s="196"/>
      <c r="R271" s="196"/>
      <c r="S271" s="196"/>
      <c r="T271" s="196"/>
      <c r="U271" s="87"/>
      <c r="V271" s="87"/>
      <c r="W271" s="195"/>
      <c r="X271" s="196"/>
      <c r="Y271" s="198"/>
      <c r="Z271" s="183"/>
      <c r="AA271" s="183"/>
      <c r="AB271" s="183"/>
      <c r="AC271" s="183"/>
      <c r="AD271" s="183"/>
      <c r="AE271" s="183"/>
      <c r="AF271" s="183"/>
      <c r="AG271" s="183"/>
      <c r="AH271" s="183"/>
      <c r="AI271" s="183"/>
      <c r="AJ271" s="183"/>
      <c r="AK271" s="183"/>
      <c r="AL271" s="183"/>
      <c r="AM271" s="183"/>
      <c r="AN271" s="183"/>
      <c r="AO271" s="183"/>
      <c r="AP271" s="183"/>
      <c r="AQ271" s="183"/>
      <c r="AR271" s="183"/>
      <c r="AS271" s="183"/>
      <c r="AT271" s="183"/>
      <c r="AU271" s="183"/>
      <c r="AV271" s="183"/>
      <c r="AW271" s="183"/>
      <c r="AX271" s="183"/>
      <c r="AY271" s="183"/>
      <c r="AZ271" s="183"/>
      <c r="BA271" s="188"/>
      <c r="BB271" s="188"/>
      <c r="BC271" s="188"/>
      <c r="BD271" s="188"/>
      <c r="BE271" s="188"/>
      <c r="BF271" s="188"/>
      <c r="BG271" s="183"/>
      <c r="BH271" s="183"/>
      <c r="BI271" s="183"/>
      <c r="BJ271" s="183"/>
      <c r="BK271" s="183"/>
      <c r="BL271" s="183"/>
      <c r="BM271" s="183"/>
      <c r="BN271" s="183"/>
      <c r="BO271" s="183"/>
      <c r="BP271" s="183"/>
      <c r="BQ271" s="183"/>
      <c r="BR271" s="183"/>
      <c r="BS271" s="183"/>
      <c r="BT271" s="183"/>
      <c r="BU271" s="183"/>
      <c r="BV271" s="183"/>
      <c r="BW271" s="183"/>
      <c r="BX271" s="183"/>
      <c r="BY271" s="183"/>
      <c r="BZ271" s="183"/>
      <c r="CA271" s="183"/>
      <c r="CB271" s="183"/>
      <c r="CC271" s="183"/>
      <c r="CD271" s="183"/>
      <c r="CE271" s="183"/>
      <c r="CF271" s="183"/>
      <c r="CG271" s="183"/>
      <c r="CH271" s="183"/>
      <c r="CI271" s="183"/>
      <c r="CJ271" s="183"/>
      <c r="CK271" s="183"/>
      <c r="CL271" s="183"/>
      <c r="CM271" s="183"/>
      <c r="CN271" s="183"/>
      <c r="CO271" s="183"/>
      <c r="CP271" s="183"/>
      <c r="CQ271" s="183"/>
      <c r="CR271" s="183"/>
      <c r="CS271" s="183"/>
      <c r="CT271" s="183"/>
      <c r="CU271" s="183"/>
      <c r="CV271" s="183"/>
      <c r="CW271" s="183"/>
      <c r="CX271" s="183"/>
      <c r="CY271" s="183"/>
      <c r="CZ271" s="183"/>
      <c r="DA271" s="183"/>
      <c r="DB271" s="183"/>
      <c r="DC271" s="183"/>
      <c r="DD271" s="183"/>
      <c r="DE271" s="183"/>
      <c r="DF271" s="183"/>
      <c r="DG271" s="183"/>
      <c r="DH271" s="183"/>
    </row>
    <row r="272" spans="1:112" ht="9" customHeight="1" hidden="1">
      <c r="A272" s="201"/>
      <c r="B272" s="201"/>
      <c r="C272" s="201"/>
      <c r="D272" s="201"/>
      <c r="E272" s="8"/>
      <c r="F272" s="9"/>
      <c r="G272" s="9"/>
      <c r="H272" s="9"/>
      <c r="I272" s="9"/>
      <c r="J272" s="9"/>
      <c r="K272" s="9"/>
      <c r="L272" s="9"/>
      <c r="M272" s="9"/>
      <c r="N272" s="9"/>
      <c r="O272" s="196"/>
      <c r="P272" s="196"/>
      <c r="Q272" s="196"/>
      <c r="R272" s="196"/>
      <c r="S272" s="196"/>
      <c r="T272" s="196"/>
      <c r="U272" s="87"/>
      <c r="V272" s="87"/>
      <c r="W272" s="195"/>
      <c r="X272" s="196"/>
      <c r="Y272" s="199"/>
      <c r="Z272" s="184"/>
      <c r="AA272" s="184"/>
      <c r="AB272" s="184"/>
      <c r="AC272" s="184"/>
      <c r="AD272" s="184"/>
      <c r="AE272" s="184"/>
      <c r="AF272" s="184"/>
      <c r="AG272" s="184"/>
      <c r="AH272" s="184"/>
      <c r="AI272" s="184"/>
      <c r="AJ272" s="184"/>
      <c r="AK272" s="184"/>
      <c r="AL272" s="184"/>
      <c r="AM272" s="184"/>
      <c r="AN272" s="184"/>
      <c r="AO272" s="184"/>
      <c r="AP272" s="184"/>
      <c r="AQ272" s="184"/>
      <c r="AR272" s="184"/>
      <c r="AS272" s="184"/>
      <c r="AT272" s="184"/>
      <c r="AU272" s="184"/>
      <c r="AV272" s="184"/>
      <c r="AW272" s="184"/>
      <c r="AX272" s="184"/>
      <c r="AY272" s="184"/>
      <c r="AZ272" s="184"/>
      <c r="BA272" s="189"/>
      <c r="BB272" s="189"/>
      <c r="BC272" s="189"/>
      <c r="BD272" s="189"/>
      <c r="BE272" s="189"/>
      <c r="BF272" s="189"/>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c r="CH272" s="184"/>
      <c r="CI272" s="184"/>
      <c r="CJ272" s="184"/>
      <c r="CK272" s="184"/>
      <c r="CL272" s="184"/>
      <c r="CM272" s="184"/>
      <c r="CN272" s="184"/>
      <c r="CO272" s="184"/>
      <c r="CP272" s="184"/>
      <c r="CQ272" s="184"/>
      <c r="CR272" s="184"/>
      <c r="CS272" s="184"/>
      <c r="CT272" s="184"/>
      <c r="CU272" s="184"/>
      <c r="CV272" s="184"/>
      <c r="CW272" s="184"/>
      <c r="CX272" s="184"/>
      <c r="CY272" s="184"/>
      <c r="CZ272" s="184"/>
      <c r="DA272" s="184"/>
      <c r="DB272" s="184"/>
      <c r="DC272" s="184"/>
      <c r="DD272" s="184"/>
      <c r="DE272" s="184"/>
      <c r="DF272" s="184"/>
      <c r="DG272" s="184"/>
      <c r="DH272" s="184"/>
    </row>
    <row r="273" spans="1:112" ht="15" customHeight="1" hidden="1">
      <c r="A273" s="200" t="s">
        <v>554</v>
      </c>
      <c r="B273" s="200" t="s">
        <v>332</v>
      </c>
      <c r="C273" s="200" t="s">
        <v>333</v>
      </c>
      <c r="D273" s="200"/>
      <c r="E273" s="8"/>
      <c r="F273" s="9"/>
      <c r="G273" s="9"/>
      <c r="H273" s="9"/>
      <c r="I273" s="9"/>
      <c r="J273" s="9"/>
      <c r="K273" s="9"/>
      <c r="L273" s="9"/>
      <c r="M273" s="9"/>
      <c r="N273" s="9"/>
      <c r="O273" s="193">
        <f aca="true" t="shared" si="21" ref="O273:T273">W273+AC273+AI273+AO273+AU273+BA273+BG273+BM273+BS273+BY273+CE273+CK273+CQ273+CW273+DC273</f>
        <v>0</v>
      </c>
      <c r="P273" s="193">
        <f t="shared" si="21"/>
        <v>0</v>
      </c>
      <c r="Q273" s="193">
        <f t="shared" si="21"/>
        <v>0</v>
      </c>
      <c r="R273" s="193">
        <f t="shared" si="21"/>
        <v>0</v>
      </c>
      <c r="S273" s="193">
        <f t="shared" si="21"/>
        <v>0</v>
      </c>
      <c r="T273" s="193">
        <f t="shared" si="21"/>
        <v>0</v>
      </c>
      <c r="U273" s="87"/>
      <c r="V273" s="87"/>
      <c r="W273" s="194"/>
      <c r="X273" s="193"/>
      <c r="Y273" s="197"/>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7"/>
      <c r="BB273" s="187"/>
      <c r="BC273" s="187"/>
      <c r="BD273" s="187"/>
      <c r="BE273" s="187"/>
      <c r="BF273" s="187"/>
      <c r="BG273" s="182"/>
      <c r="BH273" s="182"/>
      <c r="BI273" s="182"/>
      <c r="BJ273" s="182"/>
      <c r="BK273" s="182"/>
      <c r="BL273" s="182"/>
      <c r="BM273" s="182"/>
      <c r="BN273" s="182"/>
      <c r="BO273" s="182"/>
      <c r="BP273" s="182"/>
      <c r="BQ273" s="182"/>
      <c r="BR273" s="182"/>
      <c r="BS273" s="182"/>
      <c r="BT273" s="182"/>
      <c r="BU273" s="182"/>
      <c r="BV273" s="182"/>
      <c r="BW273" s="182"/>
      <c r="BX273" s="182"/>
      <c r="BY273" s="182"/>
      <c r="BZ273" s="182"/>
      <c r="CA273" s="182"/>
      <c r="CB273" s="182"/>
      <c r="CC273" s="182"/>
      <c r="CD273" s="182"/>
      <c r="CE273" s="182"/>
      <c r="CF273" s="182"/>
      <c r="CG273" s="182"/>
      <c r="CH273" s="182"/>
      <c r="CI273" s="182"/>
      <c r="CJ273" s="182"/>
      <c r="CK273" s="182"/>
      <c r="CL273" s="182"/>
      <c r="CM273" s="182"/>
      <c r="CN273" s="182"/>
      <c r="CO273" s="182"/>
      <c r="CP273" s="182"/>
      <c r="CQ273" s="182"/>
      <c r="CR273" s="182"/>
      <c r="CS273" s="182"/>
      <c r="CT273" s="182"/>
      <c r="CU273" s="182"/>
      <c r="CV273" s="182"/>
      <c r="CW273" s="182"/>
      <c r="CX273" s="182"/>
      <c r="CY273" s="182"/>
      <c r="CZ273" s="182"/>
      <c r="DA273" s="182"/>
      <c r="DB273" s="182"/>
      <c r="DC273" s="182"/>
      <c r="DD273" s="182"/>
      <c r="DE273" s="182"/>
      <c r="DF273" s="182"/>
      <c r="DG273" s="182"/>
      <c r="DH273" s="182"/>
    </row>
    <row r="274" spans="1:112" ht="15.75" customHeight="1" hidden="1">
      <c r="A274" s="201"/>
      <c r="B274" s="201"/>
      <c r="C274" s="201"/>
      <c r="D274" s="201"/>
      <c r="E274" s="8"/>
      <c r="F274" s="9"/>
      <c r="G274" s="9"/>
      <c r="H274" s="9"/>
      <c r="I274" s="9"/>
      <c r="J274" s="9"/>
      <c r="K274" s="9"/>
      <c r="L274" s="9"/>
      <c r="M274" s="9"/>
      <c r="N274" s="9"/>
      <c r="O274" s="196"/>
      <c r="P274" s="196"/>
      <c r="Q274" s="196"/>
      <c r="R274" s="196"/>
      <c r="S274" s="196"/>
      <c r="T274" s="196"/>
      <c r="U274" s="87"/>
      <c r="V274" s="87"/>
      <c r="W274" s="195"/>
      <c r="X274" s="196"/>
      <c r="Y274" s="198"/>
      <c r="Z274" s="183"/>
      <c r="AA274" s="183"/>
      <c r="AB274" s="183"/>
      <c r="AC274" s="183"/>
      <c r="AD274" s="183"/>
      <c r="AE274" s="183"/>
      <c r="AF274" s="183"/>
      <c r="AG274" s="183"/>
      <c r="AH274" s="183"/>
      <c r="AI274" s="183"/>
      <c r="AJ274" s="183"/>
      <c r="AK274" s="183"/>
      <c r="AL274" s="183"/>
      <c r="AM274" s="183"/>
      <c r="AN274" s="183"/>
      <c r="AO274" s="183"/>
      <c r="AP274" s="183"/>
      <c r="AQ274" s="183"/>
      <c r="AR274" s="183"/>
      <c r="AS274" s="183"/>
      <c r="AT274" s="183"/>
      <c r="AU274" s="183"/>
      <c r="AV274" s="183"/>
      <c r="AW274" s="183"/>
      <c r="AX274" s="183"/>
      <c r="AY274" s="183"/>
      <c r="AZ274" s="183"/>
      <c r="BA274" s="188"/>
      <c r="BB274" s="188"/>
      <c r="BC274" s="188"/>
      <c r="BD274" s="188"/>
      <c r="BE274" s="188"/>
      <c r="BF274" s="188"/>
      <c r="BG274" s="183"/>
      <c r="BH274" s="183"/>
      <c r="BI274" s="183"/>
      <c r="BJ274" s="183"/>
      <c r="BK274" s="183"/>
      <c r="BL274" s="183"/>
      <c r="BM274" s="183"/>
      <c r="BN274" s="183"/>
      <c r="BO274" s="183"/>
      <c r="BP274" s="183"/>
      <c r="BQ274" s="183"/>
      <c r="BR274" s="183"/>
      <c r="BS274" s="183"/>
      <c r="BT274" s="183"/>
      <c r="BU274" s="183"/>
      <c r="BV274" s="183"/>
      <c r="BW274" s="183"/>
      <c r="BX274" s="183"/>
      <c r="BY274" s="183"/>
      <c r="BZ274" s="183"/>
      <c r="CA274" s="183"/>
      <c r="CB274" s="183"/>
      <c r="CC274" s="183"/>
      <c r="CD274" s="183"/>
      <c r="CE274" s="183"/>
      <c r="CF274" s="183"/>
      <c r="CG274" s="183"/>
      <c r="CH274" s="183"/>
      <c r="CI274" s="183"/>
      <c r="CJ274" s="183"/>
      <c r="CK274" s="183"/>
      <c r="CL274" s="183"/>
      <c r="CM274" s="183"/>
      <c r="CN274" s="183"/>
      <c r="CO274" s="183"/>
      <c r="CP274" s="183"/>
      <c r="CQ274" s="183"/>
      <c r="CR274" s="183"/>
      <c r="CS274" s="183"/>
      <c r="CT274" s="183"/>
      <c r="CU274" s="183"/>
      <c r="CV274" s="183"/>
      <c r="CW274" s="183"/>
      <c r="CX274" s="183"/>
      <c r="CY274" s="183"/>
      <c r="CZ274" s="183"/>
      <c r="DA274" s="183"/>
      <c r="DB274" s="183"/>
      <c r="DC274" s="183"/>
      <c r="DD274" s="183"/>
      <c r="DE274" s="183"/>
      <c r="DF274" s="183"/>
      <c r="DG274" s="183"/>
      <c r="DH274" s="183"/>
    </row>
    <row r="275" spans="1:112" ht="24" customHeight="1" hidden="1">
      <c r="A275" s="201"/>
      <c r="B275" s="201"/>
      <c r="C275" s="201"/>
      <c r="D275" s="201"/>
      <c r="E275" s="8"/>
      <c r="F275" s="9"/>
      <c r="G275" s="9"/>
      <c r="H275" s="9"/>
      <c r="I275" s="9"/>
      <c r="J275" s="9"/>
      <c r="K275" s="9"/>
      <c r="L275" s="9"/>
      <c r="M275" s="9"/>
      <c r="N275" s="9"/>
      <c r="O275" s="196"/>
      <c r="P275" s="196"/>
      <c r="Q275" s="196"/>
      <c r="R275" s="196"/>
      <c r="S275" s="196"/>
      <c r="T275" s="196"/>
      <c r="U275" s="87"/>
      <c r="V275" s="87"/>
      <c r="W275" s="195"/>
      <c r="X275" s="196"/>
      <c r="Y275" s="199"/>
      <c r="Z275" s="184"/>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4"/>
      <c r="AY275" s="184"/>
      <c r="AZ275" s="184"/>
      <c r="BA275" s="189"/>
      <c r="BB275" s="189"/>
      <c r="BC275" s="189"/>
      <c r="BD275" s="189"/>
      <c r="BE275" s="189"/>
      <c r="BF275" s="189"/>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c r="CH275" s="184"/>
      <c r="CI275" s="184"/>
      <c r="CJ275" s="184"/>
      <c r="CK275" s="184"/>
      <c r="CL275" s="184"/>
      <c r="CM275" s="184"/>
      <c r="CN275" s="184"/>
      <c r="CO275" s="184"/>
      <c r="CP275" s="184"/>
      <c r="CQ275" s="184"/>
      <c r="CR275" s="184"/>
      <c r="CS275" s="184"/>
      <c r="CT275" s="184"/>
      <c r="CU275" s="184"/>
      <c r="CV275" s="184"/>
      <c r="CW275" s="184"/>
      <c r="CX275" s="184"/>
      <c r="CY275" s="184"/>
      <c r="CZ275" s="184"/>
      <c r="DA275" s="184"/>
      <c r="DB275" s="184"/>
      <c r="DC275" s="184"/>
      <c r="DD275" s="184"/>
      <c r="DE275" s="184"/>
      <c r="DF275" s="184"/>
      <c r="DG275" s="184"/>
      <c r="DH275" s="184"/>
    </row>
    <row r="276" spans="1:112" ht="15" customHeight="1">
      <c r="A276" s="200" t="s">
        <v>555</v>
      </c>
      <c r="B276" s="200" t="s">
        <v>334</v>
      </c>
      <c r="C276" s="200" t="s">
        <v>335</v>
      </c>
      <c r="D276" s="330" t="s">
        <v>723</v>
      </c>
      <c r="E276" s="8"/>
      <c r="F276" s="200" t="s">
        <v>71</v>
      </c>
      <c r="G276" s="200" t="s">
        <v>722</v>
      </c>
      <c r="H276" s="200" t="s">
        <v>73</v>
      </c>
      <c r="I276" s="200"/>
      <c r="J276" s="200"/>
      <c r="K276" s="200"/>
      <c r="L276" s="200" t="s">
        <v>565</v>
      </c>
      <c r="M276" s="200" t="s">
        <v>164</v>
      </c>
      <c r="N276" s="200" t="s">
        <v>642</v>
      </c>
      <c r="O276" s="193">
        <f aca="true" t="shared" si="22" ref="O276:T276">W276+AC276+AI276+AO276+AU276+BA276+BG276+BM276+BS276+BY276+CE276+CK276+CQ276+CW276+DC276</f>
        <v>283.7</v>
      </c>
      <c r="P276" s="193">
        <f t="shared" si="22"/>
        <v>283.7</v>
      </c>
      <c r="Q276" s="193">
        <f t="shared" si="22"/>
        <v>0</v>
      </c>
      <c r="R276" s="193">
        <f t="shared" si="22"/>
        <v>0</v>
      </c>
      <c r="S276" s="193">
        <f t="shared" si="22"/>
        <v>0</v>
      </c>
      <c r="T276" s="193">
        <f t="shared" si="22"/>
        <v>0</v>
      </c>
      <c r="U276" s="87"/>
      <c r="V276" s="200"/>
      <c r="W276" s="194"/>
      <c r="X276" s="193"/>
      <c r="Y276" s="197"/>
      <c r="Z276" s="182"/>
      <c r="AA276" s="182"/>
      <c r="AB276" s="182"/>
      <c r="AC276" s="298">
        <v>283.7</v>
      </c>
      <c r="AD276" s="298">
        <v>283.7</v>
      </c>
      <c r="AE276" s="298">
        <v>0</v>
      </c>
      <c r="AF276" s="298"/>
      <c r="AG276" s="298"/>
      <c r="AH276" s="298"/>
      <c r="AI276" s="182"/>
      <c r="AJ276" s="182"/>
      <c r="AK276" s="182"/>
      <c r="AL276" s="182"/>
      <c r="AM276" s="182"/>
      <c r="AN276" s="182"/>
      <c r="AO276" s="182"/>
      <c r="AP276" s="182"/>
      <c r="AQ276" s="182"/>
      <c r="AR276" s="182"/>
      <c r="AS276" s="182"/>
      <c r="AT276" s="182"/>
      <c r="AU276" s="182"/>
      <c r="AV276" s="182"/>
      <c r="AW276" s="182"/>
      <c r="AX276" s="182"/>
      <c r="AY276" s="182"/>
      <c r="AZ276" s="182"/>
      <c r="BA276" s="187"/>
      <c r="BB276" s="187"/>
      <c r="BC276" s="187"/>
      <c r="BD276" s="187"/>
      <c r="BE276" s="187"/>
      <c r="BF276" s="187"/>
      <c r="BG276" s="182"/>
      <c r="BH276" s="182"/>
      <c r="BI276" s="182"/>
      <c r="BJ276" s="182"/>
      <c r="BK276" s="182"/>
      <c r="BL276" s="182"/>
      <c r="BM276" s="182"/>
      <c r="BN276" s="182"/>
      <c r="BO276" s="182"/>
      <c r="BP276" s="182"/>
      <c r="BQ276" s="182"/>
      <c r="BR276" s="182"/>
      <c r="BS276" s="182"/>
      <c r="BT276" s="182"/>
      <c r="BU276" s="182"/>
      <c r="BV276" s="182"/>
      <c r="BW276" s="182"/>
      <c r="BX276" s="182"/>
      <c r="BY276" s="182"/>
      <c r="BZ276" s="182"/>
      <c r="CA276" s="182"/>
      <c r="CB276" s="182"/>
      <c r="CC276" s="182"/>
      <c r="CD276" s="182"/>
      <c r="CE276" s="182"/>
      <c r="CF276" s="182"/>
      <c r="CG276" s="182"/>
      <c r="CH276" s="182"/>
      <c r="CI276" s="182"/>
      <c r="CJ276" s="182"/>
      <c r="CK276" s="182"/>
      <c r="CL276" s="182"/>
      <c r="CM276" s="182"/>
      <c r="CN276" s="182"/>
      <c r="CO276" s="182"/>
      <c r="CP276" s="182"/>
      <c r="CQ276" s="182"/>
      <c r="CR276" s="182"/>
      <c r="CS276" s="182"/>
      <c r="CT276" s="182"/>
      <c r="CU276" s="182"/>
      <c r="CV276" s="182"/>
      <c r="CW276" s="182"/>
      <c r="CX276" s="182"/>
      <c r="CY276" s="182"/>
      <c r="CZ276" s="182"/>
      <c r="DA276" s="182"/>
      <c r="DB276" s="182"/>
      <c r="DC276" s="182"/>
      <c r="DD276" s="182"/>
      <c r="DE276" s="182"/>
      <c r="DF276" s="182"/>
      <c r="DG276" s="182"/>
      <c r="DH276" s="182"/>
    </row>
    <row r="277" spans="1:112" ht="15.75" customHeight="1">
      <c r="A277" s="201"/>
      <c r="B277" s="201"/>
      <c r="C277" s="201"/>
      <c r="D277" s="367"/>
      <c r="E277" s="8"/>
      <c r="F277" s="201"/>
      <c r="G277" s="201"/>
      <c r="H277" s="201"/>
      <c r="I277" s="201"/>
      <c r="J277" s="201"/>
      <c r="K277" s="201"/>
      <c r="L277" s="201"/>
      <c r="M277" s="201"/>
      <c r="N277" s="201"/>
      <c r="O277" s="196"/>
      <c r="P277" s="196"/>
      <c r="Q277" s="196"/>
      <c r="R277" s="196"/>
      <c r="S277" s="196"/>
      <c r="T277" s="196"/>
      <c r="U277" s="87"/>
      <c r="V277" s="201"/>
      <c r="W277" s="195"/>
      <c r="X277" s="196"/>
      <c r="Y277" s="198"/>
      <c r="Z277" s="183"/>
      <c r="AA277" s="183"/>
      <c r="AB277" s="183"/>
      <c r="AC277" s="214"/>
      <c r="AD277" s="214"/>
      <c r="AE277" s="214"/>
      <c r="AF277" s="214"/>
      <c r="AG277" s="214"/>
      <c r="AH277" s="214"/>
      <c r="AI277" s="183"/>
      <c r="AJ277" s="183"/>
      <c r="AK277" s="183"/>
      <c r="AL277" s="183"/>
      <c r="AM277" s="183"/>
      <c r="AN277" s="183"/>
      <c r="AO277" s="183"/>
      <c r="AP277" s="183"/>
      <c r="AQ277" s="183"/>
      <c r="AR277" s="183"/>
      <c r="AS277" s="183"/>
      <c r="AT277" s="183"/>
      <c r="AU277" s="183"/>
      <c r="AV277" s="183"/>
      <c r="AW277" s="183"/>
      <c r="AX277" s="183"/>
      <c r="AY277" s="183"/>
      <c r="AZ277" s="183"/>
      <c r="BA277" s="188"/>
      <c r="BB277" s="188"/>
      <c r="BC277" s="188"/>
      <c r="BD277" s="188"/>
      <c r="BE277" s="188"/>
      <c r="BF277" s="188"/>
      <c r="BG277" s="183"/>
      <c r="BH277" s="183"/>
      <c r="BI277" s="183"/>
      <c r="BJ277" s="183"/>
      <c r="BK277" s="183"/>
      <c r="BL277" s="183"/>
      <c r="BM277" s="183"/>
      <c r="BN277" s="183"/>
      <c r="BO277" s="183"/>
      <c r="BP277" s="183"/>
      <c r="BQ277" s="183"/>
      <c r="BR277" s="183"/>
      <c r="BS277" s="183"/>
      <c r="BT277" s="183"/>
      <c r="BU277" s="183"/>
      <c r="BV277" s="183"/>
      <c r="BW277" s="183"/>
      <c r="BX277" s="183"/>
      <c r="BY277" s="183"/>
      <c r="BZ277" s="183"/>
      <c r="CA277" s="183"/>
      <c r="CB277" s="183"/>
      <c r="CC277" s="183"/>
      <c r="CD277" s="183"/>
      <c r="CE277" s="183"/>
      <c r="CF277" s="183"/>
      <c r="CG277" s="183"/>
      <c r="CH277" s="183"/>
      <c r="CI277" s="183"/>
      <c r="CJ277" s="183"/>
      <c r="CK277" s="183"/>
      <c r="CL277" s="183"/>
      <c r="CM277" s="183"/>
      <c r="CN277" s="183"/>
      <c r="CO277" s="183"/>
      <c r="CP277" s="183"/>
      <c r="CQ277" s="183"/>
      <c r="CR277" s="183"/>
      <c r="CS277" s="183"/>
      <c r="CT277" s="183"/>
      <c r="CU277" s="183"/>
      <c r="CV277" s="183"/>
      <c r="CW277" s="183"/>
      <c r="CX277" s="183"/>
      <c r="CY277" s="183"/>
      <c r="CZ277" s="183"/>
      <c r="DA277" s="183"/>
      <c r="DB277" s="183"/>
      <c r="DC277" s="183"/>
      <c r="DD277" s="183"/>
      <c r="DE277" s="183"/>
      <c r="DF277" s="183"/>
      <c r="DG277" s="183"/>
      <c r="DH277" s="183"/>
    </row>
    <row r="278" spans="1:112" ht="115.5" customHeight="1">
      <c r="A278" s="201"/>
      <c r="B278" s="201"/>
      <c r="C278" s="201"/>
      <c r="D278" s="367"/>
      <c r="E278" s="8"/>
      <c r="F278" s="201"/>
      <c r="G278" s="201"/>
      <c r="H278" s="201"/>
      <c r="I278" s="201"/>
      <c r="J278" s="201"/>
      <c r="K278" s="201"/>
      <c r="L278" s="201"/>
      <c r="M278" s="201"/>
      <c r="N278" s="201"/>
      <c r="O278" s="196"/>
      <c r="P278" s="196"/>
      <c r="Q278" s="196"/>
      <c r="R278" s="196"/>
      <c r="S278" s="196"/>
      <c r="T278" s="196"/>
      <c r="U278" s="87"/>
      <c r="V278" s="201"/>
      <c r="W278" s="195"/>
      <c r="X278" s="196"/>
      <c r="Y278" s="199"/>
      <c r="Z278" s="184"/>
      <c r="AA278" s="184"/>
      <c r="AB278" s="184"/>
      <c r="AC278" s="299"/>
      <c r="AD278" s="299"/>
      <c r="AE278" s="299"/>
      <c r="AF278" s="299"/>
      <c r="AG278" s="299"/>
      <c r="AH278" s="299"/>
      <c r="AI278" s="184"/>
      <c r="AJ278" s="184"/>
      <c r="AK278" s="184"/>
      <c r="AL278" s="184"/>
      <c r="AM278" s="184"/>
      <c r="AN278" s="184"/>
      <c r="AO278" s="184"/>
      <c r="AP278" s="184"/>
      <c r="AQ278" s="184"/>
      <c r="AR278" s="184"/>
      <c r="AS278" s="184"/>
      <c r="AT278" s="184"/>
      <c r="AU278" s="184"/>
      <c r="AV278" s="184"/>
      <c r="AW278" s="184"/>
      <c r="AX278" s="184"/>
      <c r="AY278" s="184"/>
      <c r="AZ278" s="184"/>
      <c r="BA278" s="189"/>
      <c r="BB278" s="189"/>
      <c r="BC278" s="189"/>
      <c r="BD278" s="189"/>
      <c r="BE278" s="189"/>
      <c r="BF278" s="189"/>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c r="CH278" s="184"/>
      <c r="CI278" s="184"/>
      <c r="CJ278" s="184"/>
      <c r="CK278" s="184"/>
      <c r="CL278" s="184"/>
      <c r="CM278" s="184"/>
      <c r="CN278" s="184"/>
      <c r="CO278" s="184"/>
      <c r="CP278" s="184"/>
      <c r="CQ278" s="184"/>
      <c r="CR278" s="184"/>
      <c r="CS278" s="184"/>
      <c r="CT278" s="184"/>
      <c r="CU278" s="184"/>
      <c r="CV278" s="184"/>
      <c r="CW278" s="184"/>
      <c r="CX278" s="184"/>
      <c r="CY278" s="184"/>
      <c r="CZ278" s="184"/>
      <c r="DA278" s="184"/>
      <c r="DB278" s="184"/>
      <c r="DC278" s="184"/>
      <c r="DD278" s="184"/>
      <c r="DE278" s="184"/>
      <c r="DF278" s="184"/>
      <c r="DG278" s="184"/>
      <c r="DH278" s="184"/>
    </row>
    <row r="279" spans="1:112" ht="15" customHeight="1" hidden="1">
      <c r="A279" s="200" t="s">
        <v>338</v>
      </c>
      <c r="B279" s="200" t="s">
        <v>336</v>
      </c>
      <c r="C279" s="200" t="s">
        <v>337</v>
      </c>
      <c r="D279" s="200"/>
      <c r="E279" s="8"/>
      <c r="F279" s="9"/>
      <c r="G279" s="9"/>
      <c r="H279" s="9"/>
      <c r="I279" s="9"/>
      <c r="J279" s="9"/>
      <c r="K279" s="9"/>
      <c r="L279" s="9"/>
      <c r="M279" s="9"/>
      <c r="N279" s="9"/>
      <c r="O279" s="193">
        <f aca="true" t="shared" si="23" ref="O279:T279">W279+AC279+AI279+AO279+AU279+BA279+BG279+BM279+BS279+BY279+CE279+CK279+CQ279+CW279+DC279</f>
        <v>0</v>
      </c>
      <c r="P279" s="193">
        <f t="shared" si="23"/>
        <v>0</v>
      </c>
      <c r="Q279" s="193">
        <f t="shared" si="23"/>
        <v>0</v>
      </c>
      <c r="R279" s="193">
        <f t="shared" si="23"/>
        <v>0</v>
      </c>
      <c r="S279" s="193">
        <f t="shared" si="23"/>
        <v>0</v>
      </c>
      <c r="T279" s="193">
        <f t="shared" si="23"/>
        <v>0</v>
      </c>
      <c r="U279" s="87"/>
      <c r="V279" s="87"/>
      <c r="W279" s="194"/>
      <c r="X279" s="193"/>
      <c r="Y279" s="197"/>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7"/>
      <c r="BB279" s="187"/>
      <c r="BC279" s="187"/>
      <c r="BD279" s="187"/>
      <c r="BE279" s="187"/>
      <c r="BF279" s="187"/>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row>
    <row r="280" spans="1:112" ht="15.75" customHeight="1" hidden="1">
      <c r="A280" s="201"/>
      <c r="B280" s="201"/>
      <c r="C280" s="201"/>
      <c r="D280" s="201"/>
      <c r="E280" s="8"/>
      <c r="F280" s="9"/>
      <c r="G280" s="9"/>
      <c r="H280" s="9"/>
      <c r="I280" s="9"/>
      <c r="J280" s="9"/>
      <c r="K280" s="9"/>
      <c r="L280" s="9"/>
      <c r="M280" s="9"/>
      <c r="N280" s="9"/>
      <c r="O280" s="196"/>
      <c r="P280" s="196"/>
      <c r="Q280" s="196"/>
      <c r="R280" s="196"/>
      <c r="S280" s="196"/>
      <c r="T280" s="196"/>
      <c r="U280" s="87"/>
      <c r="V280" s="87"/>
      <c r="W280" s="195"/>
      <c r="X280" s="196"/>
      <c r="Y280" s="198"/>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8"/>
      <c r="BB280" s="188"/>
      <c r="BC280" s="188"/>
      <c r="BD280" s="188"/>
      <c r="BE280" s="188"/>
      <c r="BF280" s="188"/>
      <c r="BG280" s="183"/>
      <c r="BH280" s="183"/>
      <c r="BI280" s="183"/>
      <c r="BJ280" s="183"/>
      <c r="BK280" s="183"/>
      <c r="BL280" s="183"/>
      <c r="BM280" s="183"/>
      <c r="BN280" s="183"/>
      <c r="BO280" s="183"/>
      <c r="BP280" s="183"/>
      <c r="BQ280" s="183"/>
      <c r="BR280" s="183"/>
      <c r="BS280" s="183"/>
      <c r="BT280" s="183"/>
      <c r="BU280" s="183"/>
      <c r="BV280" s="183"/>
      <c r="BW280" s="183"/>
      <c r="BX280" s="183"/>
      <c r="BY280" s="183"/>
      <c r="BZ280" s="183"/>
      <c r="CA280" s="183"/>
      <c r="CB280" s="183"/>
      <c r="CC280" s="183"/>
      <c r="CD280" s="183"/>
      <c r="CE280" s="183"/>
      <c r="CF280" s="183"/>
      <c r="CG280" s="183"/>
      <c r="CH280" s="183"/>
      <c r="CI280" s="183"/>
      <c r="CJ280" s="183"/>
      <c r="CK280" s="183"/>
      <c r="CL280" s="183"/>
      <c r="CM280" s="183"/>
      <c r="CN280" s="183"/>
      <c r="CO280" s="183"/>
      <c r="CP280" s="183"/>
      <c r="CQ280" s="183"/>
      <c r="CR280" s="183"/>
      <c r="CS280" s="183"/>
      <c r="CT280" s="183"/>
      <c r="CU280" s="183"/>
      <c r="CV280" s="183"/>
      <c r="CW280" s="183"/>
      <c r="CX280" s="183"/>
      <c r="CY280" s="183"/>
      <c r="CZ280" s="183"/>
      <c r="DA280" s="183"/>
      <c r="DB280" s="183"/>
      <c r="DC280" s="183"/>
      <c r="DD280" s="183"/>
      <c r="DE280" s="183"/>
      <c r="DF280" s="183"/>
      <c r="DG280" s="183"/>
      <c r="DH280" s="183"/>
    </row>
    <row r="281" spans="1:112" ht="15.75" customHeight="1" hidden="1">
      <c r="A281" s="201"/>
      <c r="B281" s="201"/>
      <c r="C281" s="201"/>
      <c r="D281" s="201"/>
      <c r="E281" s="8"/>
      <c r="F281" s="9"/>
      <c r="G281" s="9"/>
      <c r="H281" s="9"/>
      <c r="I281" s="9"/>
      <c r="J281" s="9"/>
      <c r="K281" s="9"/>
      <c r="L281" s="9"/>
      <c r="M281" s="9"/>
      <c r="N281" s="9"/>
      <c r="O281" s="196"/>
      <c r="P281" s="196"/>
      <c r="Q281" s="196"/>
      <c r="R281" s="196"/>
      <c r="S281" s="196"/>
      <c r="T281" s="196"/>
      <c r="U281" s="87"/>
      <c r="V281" s="87"/>
      <c r="W281" s="195"/>
      <c r="X281" s="196"/>
      <c r="Y281" s="199"/>
      <c r="Z281" s="184"/>
      <c r="AA281" s="184"/>
      <c r="AB281" s="184"/>
      <c r="AC281" s="184"/>
      <c r="AD281" s="184"/>
      <c r="AE281" s="184"/>
      <c r="AF281" s="184"/>
      <c r="AG281" s="184"/>
      <c r="AH281" s="184"/>
      <c r="AI281" s="184"/>
      <c r="AJ281" s="184"/>
      <c r="AK281" s="184"/>
      <c r="AL281" s="184"/>
      <c r="AM281" s="184"/>
      <c r="AN281" s="184"/>
      <c r="AO281" s="184"/>
      <c r="AP281" s="184"/>
      <c r="AQ281" s="184"/>
      <c r="AR281" s="184"/>
      <c r="AS281" s="184"/>
      <c r="AT281" s="184"/>
      <c r="AU281" s="184"/>
      <c r="AV281" s="184"/>
      <c r="AW281" s="184"/>
      <c r="AX281" s="184"/>
      <c r="AY281" s="184"/>
      <c r="AZ281" s="184"/>
      <c r="BA281" s="189"/>
      <c r="BB281" s="189"/>
      <c r="BC281" s="189"/>
      <c r="BD281" s="189"/>
      <c r="BE281" s="189"/>
      <c r="BF281" s="189"/>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c r="CH281" s="184"/>
      <c r="CI281" s="184"/>
      <c r="CJ281" s="184"/>
      <c r="CK281" s="184"/>
      <c r="CL281" s="184"/>
      <c r="CM281" s="184"/>
      <c r="CN281" s="184"/>
      <c r="CO281" s="184"/>
      <c r="CP281" s="184"/>
      <c r="CQ281" s="184"/>
      <c r="CR281" s="184"/>
      <c r="CS281" s="184"/>
      <c r="CT281" s="184"/>
      <c r="CU281" s="184"/>
      <c r="CV281" s="184"/>
      <c r="CW281" s="184"/>
      <c r="CX281" s="184"/>
      <c r="CY281" s="184"/>
      <c r="CZ281" s="184"/>
      <c r="DA281" s="184"/>
      <c r="DB281" s="184"/>
      <c r="DC281" s="184"/>
      <c r="DD281" s="184"/>
      <c r="DE281" s="184"/>
      <c r="DF281" s="184"/>
      <c r="DG281" s="184"/>
      <c r="DH281" s="184"/>
    </row>
    <row r="282" spans="1:112" ht="15" customHeight="1" hidden="1">
      <c r="A282" s="200" t="s">
        <v>341</v>
      </c>
      <c r="B282" s="200" t="s">
        <v>339</v>
      </c>
      <c r="C282" s="200" t="s">
        <v>340</v>
      </c>
      <c r="D282" s="200"/>
      <c r="E282" s="8"/>
      <c r="F282" s="9"/>
      <c r="G282" s="9"/>
      <c r="H282" s="9"/>
      <c r="I282" s="9"/>
      <c r="J282" s="9"/>
      <c r="K282" s="9"/>
      <c r="L282" s="9"/>
      <c r="M282" s="9"/>
      <c r="N282" s="9"/>
      <c r="O282" s="193">
        <f aca="true" t="shared" si="24" ref="O282:T282">W282+AC282+AI282+AO282+AU282+BA282+BG282+BM282+BS282+BY282+CE282+CK282+CQ282+CW282+DC282</f>
        <v>0</v>
      </c>
      <c r="P282" s="193">
        <f t="shared" si="24"/>
        <v>0</v>
      </c>
      <c r="Q282" s="193">
        <f t="shared" si="24"/>
        <v>0</v>
      </c>
      <c r="R282" s="193">
        <f t="shared" si="24"/>
        <v>0</v>
      </c>
      <c r="S282" s="193">
        <f t="shared" si="24"/>
        <v>0</v>
      </c>
      <c r="T282" s="193">
        <f t="shared" si="24"/>
        <v>0</v>
      </c>
      <c r="U282" s="87"/>
      <c r="V282" s="87"/>
      <c r="W282" s="194"/>
      <c r="X282" s="193"/>
      <c r="Y282" s="197"/>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7"/>
      <c r="BB282" s="187"/>
      <c r="BC282" s="187"/>
      <c r="BD282" s="187"/>
      <c r="BE282" s="187"/>
      <c r="BF282" s="187"/>
      <c r="BG282" s="182"/>
      <c r="BH282" s="182"/>
      <c r="BI282" s="182"/>
      <c r="BJ282" s="182"/>
      <c r="BK282" s="182"/>
      <c r="BL282" s="182"/>
      <c r="BM282" s="182"/>
      <c r="BN282" s="182"/>
      <c r="BO282" s="182"/>
      <c r="BP282" s="182"/>
      <c r="BQ282" s="182"/>
      <c r="BR282" s="182"/>
      <c r="BS282" s="182"/>
      <c r="BT282" s="182"/>
      <c r="BU282" s="182"/>
      <c r="BV282" s="182"/>
      <c r="BW282" s="182"/>
      <c r="BX282" s="182"/>
      <c r="BY282" s="182"/>
      <c r="BZ282" s="182"/>
      <c r="CA282" s="182"/>
      <c r="CB282" s="182"/>
      <c r="CC282" s="182"/>
      <c r="CD282" s="182"/>
      <c r="CE282" s="182"/>
      <c r="CF282" s="182"/>
      <c r="CG282" s="182"/>
      <c r="CH282" s="182"/>
      <c r="CI282" s="182"/>
      <c r="CJ282" s="182"/>
      <c r="CK282" s="182"/>
      <c r="CL282" s="182"/>
      <c r="CM282" s="182"/>
      <c r="CN282" s="182"/>
      <c r="CO282" s="182"/>
      <c r="CP282" s="182"/>
      <c r="CQ282" s="182"/>
      <c r="CR282" s="182"/>
      <c r="CS282" s="182"/>
      <c r="CT282" s="182"/>
      <c r="CU282" s="182"/>
      <c r="CV282" s="182"/>
      <c r="CW282" s="182"/>
      <c r="CX282" s="182"/>
      <c r="CY282" s="182"/>
      <c r="CZ282" s="182"/>
      <c r="DA282" s="182"/>
      <c r="DB282" s="182"/>
      <c r="DC282" s="182"/>
      <c r="DD282" s="182"/>
      <c r="DE282" s="182"/>
      <c r="DF282" s="182"/>
      <c r="DG282" s="182"/>
      <c r="DH282" s="182"/>
    </row>
    <row r="283" spans="1:112" ht="15.75" customHeight="1" hidden="1">
      <c r="A283" s="201"/>
      <c r="B283" s="201"/>
      <c r="C283" s="201"/>
      <c r="D283" s="201"/>
      <c r="E283" s="8"/>
      <c r="F283" s="9"/>
      <c r="G283" s="9"/>
      <c r="H283" s="9"/>
      <c r="I283" s="9"/>
      <c r="J283" s="9"/>
      <c r="K283" s="9"/>
      <c r="L283" s="9"/>
      <c r="M283" s="9"/>
      <c r="N283" s="9"/>
      <c r="O283" s="196"/>
      <c r="P283" s="196"/>
      <c r="Q283" s="196"/>
      <c r="R283" s="196"/>
      <c r="S283" s="196"/>
      <c r="T283" s="196"/>
      <c r="U283" s="87"/>
      <c r="V283" s="87"/>
      <c r="W283" s="195"/>
      <c r="X283" s="196"/>
      <c r="Y283" s="198"/>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183"/>
      <c r="AV283" s="183"/>
      <c r="AW283" s="183"/>
      <c r="AX283" s="183"/>
      <c r="AY283" s="183"/>
      <c r="AZ283" s="183"/>
      <c r="BA283" s="188"/>
      <c r="BB283" s="188"/>
      <c r="BC283" s="188"/>
      <c r="BD283" s="188"/>
      <c r="BE283" s="188"/>
      <c r="BF283" s="188"/>
      <c r="BG283" s="183"/>
      <c r="BH283" s="183"/>
      <c r="BI283" s="183"/>
      <c r="BJ283" s="183"/>
      <c r="BK283" s="183"/>
      <c r="BL283" s="183"/>
      <c r="BM283" s="183"/>
      <c r="BN283" s="183"/>
      <c r="BO283" s="183"/>
      <c r="BP283" s="183"/>
      <c r="BQ283" s="183"/>
      <c r="BR283" s="183"/>
      <c r="BS283" s="183"/>
      <c r="BT283" s="183"/>
      <c r="BU283" s="183"/>
      <c r="BV283" s="183"/>
      <c r="BW283" s="183"/>
      <c r="BX283" s="183"/>
      <c r="BY283" s="183"/>
      <c r="BZ283" s="183"/>
      <c r="CA283" s="183"/>
      <c r="CB283" s="183"/>
      <c r="CC283" s="183"/>
      <c r="CD283" s="183"/>
      <c r="CE283" s="183"/>
      <c r="CF283" s="183"/>
      <c r="CG283" s="183"/>
      <c r="CH283" s="183"/>
      <c r="CI283" s="183"/>
      <c r="CJ283" s="183"/>
      <c r="CK283" s="183"/>
      <c r="CL283" s="183"/>
      <c r="CM283" s="183"/>
      <c r="CN283" s="183"/>
      <c r="CO283" s="183"/>
      <c r="CP283" s="183"/>
      <c r="CQ283" s="183"/>
      <c r="CR283" s="183"/>
      <c r="CS283" s="183"/>
      <c r="CT283" s="183"/>
      <c r="CU283" s="183"/>
      <c r="CV283" s="183"/>
      <c r="CW283" s="183"/>
      <c r="CX283" s="183"/>
      <c r="CY283" s="183"/>
      <c r="CZ283" s="183"/>
      <c r="DA283" s="183"/>
      <c r="DB283" s="183"/>
      <c r="DC283" s="183"/>
      <c r="DD283" s="183"/>
      <c r="DE283" s="183"/>
      <c r="DF283" s="183"/>
      <c r="DG283" s="183"/>
      <c r="DH283" s="183"/>
    </row>
    <row r="284" spans="1:112" ht="15.75" customHeight="1" hidden="1">
      <c r="A284" s="201"/>
      <c r="B284" s="201"/>
      <c r="C284" s="201"/>
      <c r="D284" s="201"/>
      <c r="E284" s="8"/>
      <c r="F284" s="9"/>
      <c r="G284" s="9"/>
      <c r="H284" s="9"/>
      <c r="I284" s="9"/>
      <c r="J284" s="9"/>
      <c r="K284" s="9"/>
      <c r="L284" s="9"/>
      <c r="M284" s="9"/>
      <c r="N284" s="9"/>
      <c r="O284" s="196"/>
      <c r="P284" s="196"/>
      <c r="Q284" s="196"/>
      <c r="R284" s="196"/>
      <c r="S284" s="196"/>
      <c r="T284" s="196"/>
      <c r="U284" s="87"/>
      <c r="V284" s="87"/>
      <c r="W284" s="195"/>
      <c r="X284" s="196"/>
      <c r="Y284" s="199"/>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184"/>
      <c r="AV284" s="184"/>
      <c r="AW284" s="184"/>
      <c r="AX284" s="184"/>
      <c r="AY284" s="184"/>
      <c r="AZ284" s="184"/>
      <c r="BA284" s="189"/>
      <c r="BB284" s="189"/>
      <c r="BC284" s="189"/>
      <c r="BD284" s="189"/>
      <c r="BE284" s="189"/>
      <c r="BF284" s="189"/>
      <c r="BG284" s="184"/>
      <c r="BH284" s="184"/>
      <c r="BI284" s="184"/>
      <c r="BJ284" s="184"/>
      <c r="BK284" s="184"/>
      <c r="BL284" s="184"/>
      <c r="BM284" s="184"/>
      <c r="BN284" s="184"/>
      <c r="BO284" s="184"/>
      <c r="BP284" s="184"/>
      <c r="BQ284" s="184"/>
      <c r="BR284" s="184"/>
      <c r="BS284" s="184"/>
      <c r="BT284" s="184"/>
      <c r="BU284" s="184"/>
      <c r="BV284" s="184"/>
      <c r="BW284" s="184"/>
      <c r="BX284" s="184"/>
      <c r="BY284" s="184"/>
      <c r="BZ284" s="184"/>
      <c r="CA284" s="184"/>
      <c r="CB284" s="184"/>
      <c r="CC284" s="184"/>
      <c r="CD284" s="184"/>
      <c r="CE284" s="184"/>
      <c r="CF284" s="184"/>
      <c r="CG284" s="184"/>
      <c r="CH284" s="184"/>
      <c r="CI284" s="184"/>
      <c r="CJ284" s="184"/>
      <c r="CK284" s="184"/>
      <c r="CL284" s="184"/>
      <c r="CM284" s="184"/>
      <c r="CN284" s="184"/>
      <c r="CO284" s="184"/>
      <c r="CP284" s="184"/>
      <c r="CQ284" s="184"/>
      <c r="CR284" s="184"/>
      <c r="CS284" s="184"/>
      <c r="CT284" s="184"/>
      <c r="CU284" s="184"/>
      <c r="CV284" s="184"/>
      <c r="CW284" s="184"/>
      <c r="CX284" s="184"/>
      <c r="CY284" s="184"/>
      <c r="CZ284" s="184"/>
      <c r="DA284" s="184"/>
      <c r="DB284" s="184"/>
      <c r="DC284" s="184"/>
      <c r="DD284" s="184"/>
      <c r="DE284" s="184"/>
      <c r="DF284" s="184"/>
      <c r="DG284" s="184"/>
      <c r="DH284" s="184"/>
    </row>
    <row r="285" spans="1:112" ht="28.5" customHeight="1" hidden="1">
      <c r="A285" s="200" t="s">
        <v>344</v>
      </c>
      <c r="B285" s="200" t="s">
        <v>342</v>
      </c>
      <c r="C285" s="200" t="s">
        <v>343</v>
      </c>
      <c r="D285" s="200" t="s">
        <v>218</v>
      </c>
      <c r="E285" s="8"/>
      <c r="F285" s="200"/>
      <c r="G285" s="200"/>
      <c r="H285" s="200"/>
      <c r="I285" s="368"/>
      <c r="J285" s="200"/>
      <c r="K285" s="200"/>
      <c r="L285" s="200"/>
      <c r="M285" s="200"/>
      <c r="N285" s="200"/>
      <c r="O285" s="193">
        <f aca="true" t="shared" si="25" ref="O285:T285">W285+AC285+AI285+AO285+AU285+BA285+BG285+BM285+BS285+BY285+CE285+CK285+CQ285+CW285+DC285</f>
        <v>0</v>
      </c>
      <c r="P285" s="193">
        <f t="shared" si="25"/>
        <v>0</v>
      </c>
      <c r="Q285" s="193">
        <f t="shared" si="25"/>
        <v>0</v>
      </c>
      <c r="R285" s="193">
        <f t="shared" si="25"/>
        <v>0</v>
      </c>
      <c r="S285" s="193">
        <f t="shared" si="25"/>
        <v>0</v>
      </c>
      <c r="T285" s="193">
        <f t="shared" si="25"/>
        <v>0</v>
      </c>
      <c r="U285" s="87"/>
      <c r="V285" s="87"/>
      <c r="W285" s="194"/>
      <c r="X285" s="193"/>
      <c r="Y285" s="197"/>
      <c r="Z285" s="182"/>
      <c r="AA285" s="182"/>
      <c r="AB285" s="182"/>
      <c r="AC285" s="182">
        <v>0</v>
      </c>
      <c r="AD285" s="182">
        <v>0</v>
      </c>
      <c r="AE285" s="182">
        <v>0</v>
      </c>
      <c r="AF285" s="182">
        <v>0</v>
      </c>
      <c r="AG285" s="182">
        <v>0</v>
      </c>
      <c r="AH285" s="182">
        <v>0</v>
      </c>
      <c r="AI285" s="182"/>
      <c r="AJ285" s="182"/>
      <c r="AK285" s="182"/>
      <c r="AL285" s="182"/>
      <c r="AM285" s="182"/>
      <c r="AN285" s="182"/>
      <c r="AO285" s="182"/>
      <c r="AP285" s="182"/>
      <c r="AQ285" s="182"/>
      <c r="AR285" s="182"/>
      <c r="AS285" s="182"/>
      <c r="AT285" s="182"/>
      <c r="AU285" s="182"/>
      <c r="AV285" s="182"/>
      <c r="AW285" s="182"/>
      <c r="AX285" s="182"/>
      <c r="AY285" s="182"/>
      <c r="AZ285" s="182"/>
      <c r="BA285" s="187"/>
      <c r="BB285" s="187"/>
      <c r="BC285" s="187"/>
      <c r="BD285" s="187"/>
      <c r="BE285" s="187"/>
      <c r="BF285" s="187"/>
      <c r="BG285" s="182"/>
      <c r="BH285" s="182"/>
      <c r="BI285" s="182"/>
      <c r="BJ285" s="182"/>
      <c r="BK285" s="182"/>
      <c r="BL285" s="182"/>
      <c r="BM285" s="182"/>
      <c r="BN285" s="182"/>
      <c r="BO285" s="182"/>
      <c r="BP285" s="182"/>
      <c r="BQ285" s="182"/>
      <c r="BR285" s="182"/>
      <c r="BS285" s="182"/>
      <c r="BT285" s="182"/>
      <c r="BU285" s="182"/>
      <c r="BV285" s="182"/>
      <c r="BW285" s="182"/>
      <c r="BX285" s="182"/>
      <c r="BY285" s="182"/>
      <c r="BZ285" s="182"/>
      <c r="CA285" s="182"/>
      <c r="CB285" s="182"/>
      <c r="CC285" s="182"/>
      <c r="CD285" s="182"/>
      <c r="CE285" s="182"/>
      <c r="CF285" s="182"/>
      <c r="CG285" s="182"/>
      <c r="CH285" s="182"/>
      <c r="CI285" s="182"/>
      <c r="CJ285" s="182"/>
      <c r="CK285" s="182"/>
      <c r="CL285" s="182"/>
      <c r="CM285" s="182"/>
      <c r="CN285" s="182"/>
      <c r="CO285" s="182"/>
      <c r="CP285" s="182"/>
      <c r="CQ285" s="182"/>
      <c r="CR285" s="182"/>
      <c r="CS285" s="182"/>
      <c r="CT285" s="182"/>
      <c r="CU285" s="182"/>
      <c r="CV285" s="182"/>
      <c r="CW285" s="182"/>
      <c r="CX285" s="182"/>
      <c r="CY285" s="182"/>
      <c r="CZ285" s="182"/>
      <c r="DA285" s="182"/>
      <c r="DB285" s="182"/>
      <c r="DC285" s="182"/>
      <c r="DD285" s="182"/>
      <c r="DE285" s="182"/>
      <c r="DF285" s="182"/>
      <c r="DG285" s="182"/>
      <c r="DH285" s="182"/>
    </row>
    <row r="286" spans="1:112" ht="29.25" customHeight="1" hidden="1">
      <c r="A286" s="201"/>
      <c r="B286" s="201"/>
      <c r="C286" s="201"/>
      <c r="D286" s="201"/>
      <c r="E286" s="8"/>
      <c r="F286" s="201"/>
      <c r="G286" s="201"/>
      <c r="H286" s="201"/>
      <c r="I286" s="201"/>
      <c r="J286" s="201"/>
      <c r="K286" s="201"/>
      <c r="L286" s="201"/>
      <c r="M286" s="201"/>
      <c r="N286" s="201"/>
      <c r="O286" s="196"/>
      <c r="P286" s="196"/>
      <c r="Q286" s="196"/>
      <c r="R286" s="196"/>
      <c r="S286" s="196"/>
      <c r="T286" s="196"/>
      <c r="U286" s="87"/>
      <c r="V286" s="87"/>
      <c r="W286" s="195"/>
      <c r="X286" s="196"/>
      <c r="Y286" s="198"/>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183"/>
      <c r="AV286" s="183"/>
      <c r="AW286" s="183"/>
      <c r="AX286" s="183"/>
      <c r="AY286" s="183"/>
      <c r="AZ286" s="183"/>
      <c r="BA286" s="188"/>
      <c r="BB286" s="188"/>
      <c r="BC286" s="188"/>
      <c r="BD286" s="188"/>
      <c r="BE286" s="188"/>
      <c r="BF286" s="188"/>
      <c r="BG286" s="183"/>
      <c r="BH286" s="183"/>
      <c r="BI286" s="183"/>
      <c r="BJ286" s="183"/>
      <c r="BK286" s="183"/>
      <c r="BL286" s="183"/>
      <c r="BM286" s="183"/>
      <c r="BN286" s="183"/>
      <c r="BO286" s="183"/>
      <c r="BP286" s="183"/>
      <c r="BQ286" s="183"/>
      <c r="BR286" s="183"/>
      <c r="BS286" s="183"/>
      <c r="BT286" s="183"/>
      <c r="BU286" s="183"/>
      <c r="BV286" s="183"/>
      <c r="BW286" s="183"/>
      <c r="BX286" s="183"/>
      <c r="BY286" s="183"/>
      <c r="BZ286" s="183"/>
      <c r="CA286" s="183"/>
      <c r="CB286" s="183"/>
      <c r="CC286" s="183"/>
      <c r="CD286" s="183"/>
      <c r="CE286" s="183"/>
      <c r="CF286" s="183"/>
      <c r="CG286" s="183"/>
      <c r="CH286" s="183"/>
      <c r="CI286" s="183"/>
      <c r="CJ286" s="183"/>
      <c r="CK286" s="183"/>
      <c r="CL286" s="183"/>
      <c r="CM286" s="183"/>
      <c r="CN286" s="183"/>
      <c r="CO286" s="183"/>
      <c r="CP286" s="183"/>
      <c r="CQ286" s="183"/>
      <c r="CR286" s="183"/>
      <c r="CS286" s="183"/>
      <c r="CT286" s="183"/>
      <c r="CU286" s="183"/>
      <c r="CV286" s="183"/>
      <c r="CW286" s="183"/>
      <c r="CX286" s="183"/>
      <c r="CY286" s="183"/>
      <c r="CZ286" s="183"/>
      <c r="DA286" s="183"/>
      <c r="DB286" s="183"/>
      <c r="DC286" s="183"/>
      <c r="DD286" s="183"/>
      <c r="DE286" s="183"/>
      <c r="DF286" s="183"/>
      <c r="DG286" s="183"/>
      <c r="DH286" s="183"/>
    </row>
    <row r="287" spans="1:112" ht="39.75" customHeight="1" hidden="1">
      <c r="A287" s="201"/>
      <c r="B287" s="201"/>
      <c r="C287" s="201"/>
      <c r="D287" s="201"/>
      <c r="E287" s="8"/>
      <c r="F287" s="201"/>
      <c r="G287" s="201"/>
      <c r="H287" s="201"/>
      <c r="I287" s="201"/>
      <c r="J287" s="201"/>
      <c r="K287" s="201"/>
      <c r="L287" s="201"/>
      <c r="M287" s="201"/>
      <c r="N287" s="201"/>
      <c r="O287" s="196"/>
      <c r="P287" s="196"/>
      <c r="Q287" s="196"/>
      <c r="R287" s="196"/>
      <c r="S287" s="196"/>
      <c r="T287" s="196"/>
      <c r="U287" s="87"/>
      <c r="V287" s="87"/>
      <c r="W287" s="195"/>
      <c r="X287" s="196"/>
      <c r="Y287" s="199"/>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184"/>
      <c r="AV287" s="184"/>
      <c r="AW287" s="184"/>
      <c r="AX287" s="184"/>
      <c r="AY287" s="184"/>
      <c r="AZ287" s="184"/>
      <c r="BA287" s="189"/>
      <c r="BB287" s="189"/>
      <c r="BC287" s="189"/>
      <c r="BD287" s="189"/>
      <c r="BE287" s="189"/>
      <c r="BF287" s="189"/>
      <c r="BG287" s="184"/>
      <c r="BH287" s="184"/>
      <c r="BI287" s="184"/>
      <c r="BJ287" s="184"/>
      <c r="BK287" s="184"/>
      <c r="BL287" s="184"/>
      <c r="BM287" s="184"/>
      <c r="BN287" s="184"/>
      <c r="BO287" s="184"/>
      <c r="BP287" s="184"/>
      <c r="BQ287" s="184"/>
      <c r="BR287" s="184"/>
      <c r="BS287" s="184"/>
      <c r="BT287" s="184"/>
      <c r="BU287" s="184"/>
      <c r="BV287" s="184"/>
      <c r="BW287" s="184"/>
      <c r="BX287" s="184"/>
      <c r="BY287" s="184"/>
      <c r="BZ287" s="184"/>
      <c r="CA287" s="184"/>
      <c r="CB287" s="184"/>
      <c r="CC287" s="184"/>
      <c r="CD287" s="184"/>
      <c r="CE287" s="184"/>
      <c r="CF287" s="184"/>
      <c r="CG287" s="184"/>
      <c r="CH287" s="184"/>
      <c r="CI287" s="184"/>
      <c r="CJ287" s="184"/>
      <c r="CK287" s="184"/>
      <c r="CL287" s="184"/>
      <c r="CM287" s="184"/>
      <c r="CN287" s="184"/>
      <c r="CO287" s="184"/>
      <c r="CP287" s="184"/>
      <c r="CQ287" s="184"/>
      <c r="CR287" s="184"/>
      <c r="CS287" s="184"/>
      <c r="CT287" s="184"/>
      <c r="CU287" s="184"/>
      <c r="CV287" s="184"/>
      <c r="CW287" s="184"/>
      <c r="CX287" s="184"/>
      <c r="CY287" s="184"/>
      <c r="CZ287" s="184"/>
      <c r="DA287" s="184"/>
      <c r="DB287" s="184"/>
      <c r="DC287" s="184"/>
      <c r="DD287" s="184"/>
      <c r="DE287" s="184"/>
      <c r="DF287" s="184"/>
      <c r="DG287" s="184"/>
      <c r="DH287" s="184"/>
    </row>
    <row r="288" spans="1:112" ht="15" customHeight="1" hidden="1">
      <c r="A288" s="200" t="s">
        <v>556</v>
      </c>
      <c r="B288" s="200" t="s">
        <v>345</v>
      </c>
      <c r="C288" s="200" t="s">
        <v>346</v>
      </c>
      <c r="D288" s="200"/>
      <c r="E288" s="8"/>
      <c r="F288" s="9"/>
      <c r="G288" s="9"/>
      <c r="H288" s="9"/>
      <c r="I288" s="9"/>
      <c r="J288" s="9"/>
      <c r="K288" s="9"/>
      <c r="L288" s="9"/>
      <c r="M288" s="9"/>
      <c r="N288" s="9"/>
      <c r="O288" s="193">
        <f aca="true" t="shared" si="26" ref="O288:T288">W288+AC288+AI288+AO288+AU288+BA288+BG288+BM288+BS288+BY288+CE288+CK288+CQ288+CW288+DC288</f>
        <v>0</v>
      </c>
      <c r="P288" s="193">
        <f t="shared" si="26"/>
        <v>0</v>
      </c>
      <c r="Q288" s="193">
        <f t="shared" si="26"/>
        <v>0</v>
      </c>
      <c r="R288" s="193">
        <f t="shared" si="26"/>
        <v>0</v>
      </c>
      <c r="S288" s="193">
        <f t="shared" si="26"/>
        <v>0</v>
      </c>
      <c r="T288" s="193">
        <f t="shared" si="26"/>
        <v>0</v>
      </c>
      <c r="U288" s="87"/>
      <c r="V288" s="87"/>
      <c r="W288" s="194"/>
      <c r="X288" s="193"/>
      <c r="Y288" s="197"/>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2"/>
      <c r="AY288" s="182"/>
      <c r="AZ288" s="182"/>
      <c r="BA288" s="187"/>
      <c r="BB288" s="187"/>
      <c r="BC288" s="187"/>
      <c r="BD288" s="187"/>
      <c r="BE288" s="187"/>
      <c r="BF288" s="187"/>
      <c r="BG288" s="182"/>
      <c r="BH288" s="182"/>
      <c r="BI288" s="182"/>
      <c r="BJ288" s="182"/>
      <c r="BK288" s="182"/>
      <c r="BL288" s="182"/>
      <c r="BM288" s="182"/>
      <c r="BN288" s="182"/>
      <c r="BO288" s="182"/>
      <c r="BP288" s="182"/>
      <c r="BQ288" s="182"/>
      <c r="BR288" s="182"/>
      <c r="BS288" s="182"/>
      <c r="BT288" s="182"/>
      <c r="BU288" s="182"/>
      <c r="BV288" s="182"/>
      <c r="BW288" s="182"/>
      <c r="BX288" s="182"/>
      <c r="BY288" s="182"/>
      <c r="BZ288" s="182"/>
      <c r="CA288" s="182"/>
      <c r="CB288" s="182"/>
      <c r="CC288" s="182"/>
      <c r="CD288" s="182"/>
      <c r="CE288" s="182"/>
      <c r="CF288" s="182"/>
      <c r="CG288" s="182"/>
      <c r="CH288" s="182"/>
      <c r="CI288" s="182"/>
      <c r="CJ288" s="182"/>
      <c r="CK288" s="182"/>
      <c r="CL288" s="182"/>
      <c r="CM288" s="182"/>
      <c r="CN288" s="182"/>
      <c r="CO288" s="182"/>
      <c r="CP288" s="182"/>
      <c r="CQ288" s="182"/>
      <c r="CR288" s="182"/>
      <c r="CS288" s="182"/>
      <c r="CT288" s="182"/>
      <c r="CU288" s="182"/>
      <c r="CV288" s="182"/>
      <c r="CW288" s="182"/>
      <c r="CX288" s="182"/>
      <c r="CY288" s="182"/>
      <c r="CZ288" s="182"/>
      <c r="DA288" s="182"/>
      <c r="DB288" s="182"/>
      <c r="DC288" s="182"/>
      <c r="DD288" s="182"/>
      <c r="DE288" s="182"/>
      <c r="DF288" s="182"/>
      <c r="DG288" s="182"/>
      <c r="DH288" s="182"/>
    </row>
    <row r="289" spans="1:112" ht="15.75" customHeight="1" hidden="1">
      <c r="A289" s="201"/>
      <c r="B289" s="201"/>
      <c r="C289" s="201"/>
      <c r="D289" s="201"/>
      <c r="E289" s="8"/>
      <c r="F289" s="9"/>
      <c r="G289" s="9"/>
      <c r="H289" s="9"/>
      <c r="I289" s="9"/>
      <c r="J289" s="9"/>
      <c r="K289" s="9"/>
      <c r="L289" s="9"/>
      <c r="M289" s="9"/>
      <c r="N289" s="9"/>
      <c r="O289" s="196"/>
      <c r="P289" s="196"/>
      <c r="Q289" s="196"/>
      <c r="R289" s="196"/>
      <c r="S289" s="196"/>
      <c r="T289" s="196"/>
      <c r="U289" s="87"/>
      <c r="V289" s="87"/>
      <c r="W289" s="195"/>
      <c r="X289" s="196"/>
      <c r="Y289" s="198"/>
      <c r="Z289" s="183"/>
      <c r="AA289" s="183"/>
      <c r="AB289" s="183"/>
      <c r="AC289" s="183"/>
      <c r="AD289" s="183"/>
      <c r="AE289" s="183"/>
      <c r="AF289" s="183"/>
      <c r="AG289" s="183"/>
      <c r="AH289" s="183"/>
      <c r="AI289" s="183"/>
      <c r="AJ289" s="183"/>
      <c r="AK289" s="183"/>
      <c r="AL289" s="183"/>
      <c r="AM289" s="183"/>
      <c r="AN289" s="183"/>
      <c r="AO289" s="183"/>
      <c r="AP289" s="183"/>
      <c r="AQ289" s="183"/>
      <c r="AR289" s="183"/>
      <c r="AS289" s="183"/>
      <c r="AT289" s="183"/>
      <c r="AU289" s="183"/>
      <c r="AV289" s="183"/>
      <c r="AW289" s="183"/>
      <c r="AX289" s="183"/>
      <c r="AY289" s="183"/>
      <c r="AZ289" s="183"/>
      <c r="BA289" s="188"/>
      <c r="BB289" s="188"/>
      <c r="BC289" s="188"/>
      <c r="BD289" s="188"/>
      <c r="BE289" s="188"/>
      <c r="BF289" s="188"/>
      <c r="BG289" s="183"/>
      <c r="BH289" s="183"/>
      <c r="BI289" s="183"/>
      <c r="BJ289" s="183"/>
      <c r="BK289" s="183"/>
      <c r="BL289" s="183"/>
      <c r="BM289" s="183"/>
      <c r="BN289" s="183"/>
      <c r="BO289" s="183"/>
      <c r="BP289" s="183"/>
      <c r="BQ289" s="183"/>
      <c r="BR289" s="183"/>
      <c r="BS289" s="183"/>
      <c r="BT289" s="183"/>
      <c r="BU289" s="183"/>
      <c r="BV289" s="183"/>
      <c r="BW289" s="183"/>
      <c r="BX289" s="183"/>
      <c r="BY289" s="183"/>
      <c r="BZ289" s="183"/>
      <c r="CA289" s="183"/>
      <c r="CB289" s="183"/>
      <c r="CC289" s="183"/>
      <c r="CD289" s="183"/>
      <c r="CE289" s="183"/>
      <c r="CF289" s="183"/>
      <c r="CG289" s="183"/>
      <c r="CH289" s="183"/>
      <c r="CI289" s="183"/>
      <c r="CJ289" s="183"/>
      <c r="CK289" s="183"/>
      <c r="CL289" s="183"/>
      <c r="CM289" s="183"/>
      <c r="CN289" s="183"/>
      <c r="CO289" s="183"/>
      <c r="CP289" s="183"/>
      <c r="CQ289" s="183"/>
      <c r="CR289" s="183"/>
      <c r="CS289" s="183"/>
      <c r="CT289" s="183"/>
      <c r="CU289" s="183"/>
      <c r="CV289" s="183"/>
      <c r="CW289" s="183"/>
      <c r="CX289" s="183"/>
      <c r="CY289" s="183"/>
      <c r="CZ289" s="183"/>
      <c r="DA289" s="183"/>
      <c r="DB289" s="183"/>
      <c r="DC289" s="183"/>
      <c r="DD289" s="183"/>
      <c r="DE289" s="183"/>
      <c r="DF289" s="183"/>
      <c r="DG289" s="183"/>
      <c r="DH289" s="183"/>
    </row>
    <row r="290" spans="1:112" ht="15.75" customHeight="1" hidden="1">
      <c r="A290" s="201"/>
      <c r="B290" s="201"/>
      <c r="C290" s="201"/>
      <c r="D290" s="201"/>
      <c r="E290" s="8"/>
      <c r="F290" s="9"/>
      <c r="G290" s="9"/>
      <c r="H290" s="9"/>
      <c r="I290" s="9"/>
      <c r="J290" s="9"/>
      <c r="K290" s="9"/>
      <c r="L290" s="9"/>
      <c r="M290" s="9"/>
      <c r="N290" s="9"/>
      <c r="O290" s="196"/>
      <c r="P290" s="196"/>
      <c r="Q290" s="196"/>
      <c r="R290" s="196"/>
      <c r="S290" s="196"/>
      <c r="T290" s="196"/>
      <c r="U290" s="87"/>
      <c r="V290" s="87"/>
      <c r="W290" s="195"/>
      <c r="X290" s="196"/>
      <c r="Y290" s="199"/>
      <c r="Z290" s="184"/>
      <c r="AA290" s="184"/>
      <c r="AB290" s="184"/>
      <c r="AC290" s="184"/>
      <c r="AD290" s="184"/>
      <c r="AE290" s="184"/>
      <c r="AF290" s="184"/>
      <c r="AG290" s="184"/>
      <c r="AH290" s="184"/>
      <c r="AI290" s="184"/>
      <c r="AJ290" s="184"/>
      <c r="AK290" s="184"/>
      <c r="AL290" s="184"/>
      <c r="AM290" s="184"/>
      <c r="AN290" s="184"/>
      <c r="AO290" s="184"/>
      <c r="AP290" s="184"/>
      <c r="AQ290" s="184"/>
      <c r="AR290" s="184"/>
      <c r="AS290" s="184"/>
      <c r="AT290" s="184"/>
      <c r="AU290" s="184"/>
      <c r="AV290" s="184"/>
      <c r="AW290" s="184"/>
      <c r="AX290" s="184"/>
      <c r="AY290" s="184"/>
      <c r="AZ290" s="184"/>
      <c r="BA290" s="189"/>
      <c r="BB290" s="189"/>
      <c r="BC290" s="189"/>
      <c r="BD290" s="189"/>
      <c r="BE290" s="189"/>
      <c r="BF290" s="189"/>
      <c r="BG290" s="184"/>
      <c r="BH290" s="184"/>
      <c r="BI290" s="184"/>
      <c r="BJ290" s="184"/>
      <c r="BK290" s="184"/>
      <c r="BL290" s="184"/>
      <c r="BM290" s="184"/>
      <c r="BN290" s="184"/>
      <c r="BO290" s="184"/>
      <c r="BP290" s="184"/>
      <c r="BQ290" s="184"/>
      <c r="BR290" s="184"/>
      <c r="BS290" s="184"/>
      <c r="BT290" s="184"/>
      <c r="BU290" s="184"/>
      <c r="BV290" s="184"/>
      <c r="BW290" s="184"/>
      <c r="BX290" s="184"/>
      <c r="BY290" s="184"/>
      <c r="BZ290" s="184"/>
      <c r="CA290" s="184"/>
      <c r="CB290" s="184"/>
      <c r="CC290" s="184"/>
      <c r="CD290" s="184"/>
      <c r="CE290" s="184"/>
      <c r="CF290" s="184"/>
      <c r="CG290" s="184"/>
      <c r="CH290" s="184"/>
      <c r="CI290" s="184"/>
      <c r="CJ290" s="184"/>
      <c r="CK290" s="184"/>
      <c r="CL290" s="184"/>
      <c r="CM290" s="184"/>
      <c r="CN290" s="184"/>
      <c r="CO290" s="184"/>
      <c r="CP290" s="184"/>
      <c r="CQ290" s="184"/>
      <c r="CR290" s="184"/>
      <c r="CS290" s="184"/>
      <c r="CT290" s="184"/>
      <c r="CU290" s="184"/>
      <c r="CV290" s="184"/>
      <c r="CW290" s="184"/>
      <c r="CX290" s="184"/>
      <c r="CY290" s="184"/>
      <c r="CZ290" s="184"/>
      <c r="DA290" s="184"/>
      <c r="DB290" s="184"/>
      <c r="DC290" s="184"/>
      <c r="DD290" s="184"/>
      <c r="DE290" s="184"/>
      <c r="DF290" s="184"/>
      <c r="DG290" s="184"/>
      <c r="DH290" s="184"/>
    </row>
    <row r="291" spans="1:112" ht="15" customHeight="1" hidden="1">
      <c r="A291" s="200" t="s">
        <v>349</v>
      </c>
      <c r="B291" s="200" t="s">
        <v>347</v>
      </c>
      <c r="C291" s="200" t="s">
        <v>348</v>
      </c>
      <c r="D291" s="200"/>
      <c r="E291" s="8"/>
      <c r="F291" s="9"/>
      <c r="G291" s="9"/>
      <c r="H291" s="9"/>
      <c r="I291" s="9"/>
      <c r="J291" s="9"/>
      <c r="K291" s="9"/>
      <c r="L291" s="9"/>
      <c r="M291" s="9"/>
      <c r="N291" s="9"/>
      <c r="O291" s="193">
        <f aca="true" t="shared" si="27" ref="O291:T291">W291+AC291+AI291+AO291+AU291+BA291+BG291+BM291+BS291+BY291+CE291+CK291+CQ291+CW291+DC291</f>
        <v>0</v>
      </c>
      <c r="P291" s="193">
        <f t="shared" si="27"/>
        <v>0</v>
      </c>
      <c r="Q291" s="193">
        <f t="shared" si="27"/>
        <v>0</v>
      </c>
      <c r="R291" s="193">
        <f t="shared" si="27"/>
        <v>0</v>
      </c>
      <c r="S291" s="193">
        <f t="shared" si="27"/>
        <v>0</v>
      </c>
      <c r="T291" s="193">
        <f t="shared" si="27"/>
        <v>0</v>
      </c>
      <c r="U291" s="87"/>
      <c r="V291" s="87"/>
      <c r="W291" s="194"/>
      <c r="X291" s="193"/>
      <c r="Y291" s="197"/>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2"/>
      <c r="AY291" s="182"/>
      <c r="AZ291" s="182"/>
      <c r="BA291" s="187"/>
      <c r="BB291" s="187"/>
      <c r="BC291" s="187"/>
      <c r="BD291" s="187"/>
      <c r="BE291" s="187"/>
      <c r="BF291" s="187"/>
      <c r="BG291" s="182"/>
      <c r="BH291" s="182"/>
      <c r="BI291" s="182"/>
      <c r="BJ291" s="182"/>
      <c r="BK291" s="182"/>
      <c r="BL291" s="182"/>
      <c r="BM291" s="182"/>
      <c r="BN291" s="182"/>
      <c r="BO291" s="182"/>
      <c r="BP291" s="182"/>
      <c r="BQ291" s="182"/>
      <c r="BR291" s="182"/>
      <c r="BS291" s="182"/>
      <c r="BT291" s="182"/>
      <c r="BU291" s="182"/>
      <c r="BV291" s="182"/>
      <c r="BW291" s="182"/>
      <c r="BX291" s="182"/>
      <c r="BY291" s="182"/>
      <c r="BZ291" s="182"/>
      <c r="CA291" s="182"/>
      <c r="CB291" s="182"/>
      <c r="CC291" s="182"/>
      <c r="CD291" s="182"/>
      <c r="CE291" s="182"/>
      <c r="CF291" s="182"/>
      <c r="CG291" s="182"/>
      <c r="CH291" s="182"/>
      <c r="CI291" s="182"/>
      <c r="CJ291" s="182"/>
      <c r="CK291" s="182"/>
      <c r="CL291" s="182"/>
      <c r="CM291" s="182"/>
      <c r="CN291" s="182"/>
      <c r="CO291" s="182"/>
      <c r="CP291" s="182"/>
      <c r="CQ291" s="182"/>
      <c r="CR291" s="182"/>
      <c r="CS291" s="182"/>
      <c r="CT291" s="182"/>
      <c r="CU291" s="182"/>
      <c r="CV291" s="182"/>
      <c r="CW291" s="182"/>
      <c r="CX291" s="182"/>
      <c r="CY291" s="182"/>
      <c r="CZ291" s="182"/>
      <c r="DA291" s="182"/>
      <c r="DB291" s="182"/>
      <c r="DC291" s="182"/>
      <c r="DD291" s="182"/>
      <c r="DE291" s="182"/>
      <c r="DF291" s="182"/>
      <c r="DG291" s="182"/>
      <c r="DH291" s="182"/>
    </row>
    <row r="292" spans="1:112" ht="15.75" customHeight="1" hidden="1">
      <c r="A292" s="201"/>
      <c r="B292" s="201"/>
      <c r="C292" s="201"/>
      <c r="D292" s="201"/>
      <c r="E292" s="8"/>
      <c r="F292" s="9"/>
      <c r="G292" s="9"/>
      <c r="H292" s="9"/>
      <c r="I292" s="9"/>
      <c r="J292" s="9"/>
      <c r="K292" s="9"/>
      <c r="L292" s="9"/>
      <c r="M292" s="9"/>
      <c r="N292" s="9"/>
      <c r="O292" s="196"/>
      <c r="P292" s="196"/>
      <c r="Q292" s="196"/>
      <c r="R292" s="196"/>
      <c r="S292" s="196"/>
      <c r="T292" s="196"/>
      <c r="U292" s="87"/>
      <c r="V292" s="87"/>
      <c r="W292" s="195"/>
      <c r="X292" s="196"/>
      <c r="Y292" s="198"/>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3"/>
      <c r="AY292" s="183"/>
      <c r="AZ292" s="183"/>
      <c r="BA292" s="188"/>
      <c r="BB292" s="188"/>
      <c r="BC292" s="188"/>
      <c r="BD292" s="188"/>
      <c r="BE292" s="188"/>
      <c r="BF292" s="188"/>
      <c r="BG292" s="183"/>
      <c r="BH292" s="183"/>
      <c r="BI292" s="183"/>
      <c r="BJ292" s="183"/>
      <c r="BK292" s="183"/>
      <c r="BL292" s="183"/>
      <c r="BM292" s="183"/>
      <c r="BN292" s="183"/>
      <c r="BO292" s="183"/>
      <c r="BP292" s="183"/>
      <c r="BQ292" s="183"/>
      <c r="BR292" s="183"/>
      <c r="BS292" s="183"/>
      <c r="BT292" s="183"/>
      <c r="BU292" s="183"/>
      <c r="BV292" s="183"/>
      <c r="BW292" s="183"/>
      <c r="BX292" s="183"/>
      <c r="BY292" s="183"/>
      <c r="BZ292" s="183"/>
      <c r="CA292" s="183"/>
      <c r="CB292" s="183"/>
      <c r="CC292" s="183"/>
      <c r="CD292" s="183"/>
      <c r="CE292" s="183"/>
      <c r="CF292" s="183"/>
      <c r="CG292" s="183"/>
      <c r="CH292" s="183"/>
      <c r="CI292" s="183"/>
      <c r="CJ292" s="183"/>
      <c r="CK292" s="183"/>
      <c r="CL292" s="183"/>
      <c r="CM292" s="183"/>
      <c r="CN292" s="183"/>
      <c r="CO292" s="183"/>
      <c r="CP292" s="183"/>
      <c r="CQ292" s="183"/>
      <c r="CR292" s="183"/>
      <c r="CS292" s="183"/>
      <c r="CT292" s="183"/>
      <c r="CU292" s="183"/>
      <c r="CV292" s="183"/>
      <c r="CW292" s="183"/>
      <c r="CX292" s="183"/>
      <c r="CY292" s="183"/>
      <c r="CZ292" s="183"/>
      <c r="DA292" s="183"/>
      <c r="DB292" s="183"/>
      <c r="DC292" s="183"/>
      <c r="DD292" s="183"/>
      <c r="DE292" s="183"/>
      <c r="DF292" s="183"/>
      <c r="DG292" s="183"/>
      <c r="DH292" s="183"/>
    </row>
    <row r="293" spans="1:112" ht="15.75" customHeight="1" hidden="1">
      <c r="A293" s="201"/>
      <c r="B293" s="201"/>
      <c r="C293" s="201"/>
      <c r="D293" s="201"/>
      <c r="E293" s="8"/>
      <c r="F293" s="9"/>
      <c r="G293" s="9"/>
      <c r="H293" s="9"/>
      <c r="I293" s="9"/>
      <c r="J293" s="9"/>
      <c r="K293" s="9"/>
      <c r="L293" s="9"/>
      <c r="M293" s="9"/>
      <c r="N293" s="9"/>
      <c r="O293" s="196"/>
      <c r="P293" s="196"/>
      <c r="Q293" s="196"/>
      <c r="R293" s="196"/>
      <c r="S293" s="196"/>
      <c r="T293" s="196"/>
      <c r="U293" s="87"/>
      <c r="V293" s="87"/>
      <c r="W293" s="195"/>
      <c r="X293" s="196"/>
      <c r="Y293" s="199"/>
      <c r="Z293" s="184"/>
      <c r="AA293" s="184"/>
      <c r="AB293" s="184"/>
      <c r="AC293" s="184"/>
      <c r="AD293" s="184"/>
      <c r="AE293" s="184"/>
      <c r="AF293" s="184"/>
      <c r="AG293" s="184"/>
      <c r="AH293" s="184"/>
      <c r="AI293" s="184"/>
      <c r="AJ293" s="184"/>
      <c r="AK293" s="184"/>
      <c r="AL293" s="184"/>
      <c r="AM293" s="184"/>
      <c r="AN293" s="184"/>
      <c r="AO293" s="184"/>
      <c r="AP293" s="184"/>
      <c r="AQ293" s="184"/>
      <c r="AR293" s="184"/>
      <c r="AS293" s="184"/>
      <c r="AT293" s="184"/>
      <c r="AU293" s="184"/>
      <c r="AV293" s="184"/>
      <c r="AW293" s="184"/>
      <c r="AX293" s="184"/>
      <c r="AY293" s="184"/>
      <c r="AZ293" s="184"/>
      <c r="BA293" s="189"/>
      <c r="BB293" s="189"/>
      <c r="BC293" s="189"/>
      <c r="BD293" s="189"/>
      <c r="BE293" s="189"/>
      <c r="BF293" s="189"/>
      <c r="BG293" s="184"/>
      <c r="BH293" s="184"/>
      <c r="BI293" s="184"/>
      <c r="BJ293" s="184"/>
      <c r="BK293" s="184"/>
      <c r="BL293" s="184"/>
      <c r="BM293" s="184"/>
      <c r="BN293" s="184"/>
      <c r="BO293" s="184"/>
      <c r="BP293" s="184"/>
      <c r="BQ293" s="184"/>
      <c r="BR293" s="184"/>
      <c r="BS293" s="184"/>
      <c r="BT293" s="184"/>
      <c r="BU293" s="184"/>
      <c r="BV293" s="184"/>
      <c r="BW293" s="184"/>
      <c r="BX293" s="184"/>
      <c r="BY293" s="184"/>
      <c r="BZ293" s="184"/>
      <c r="CA293" s="184"/>
      <c r="CB293" s="184"/>
      <c r="CC293" s="184"/>
      <c r="CD293" s="184"/>
      <c r="CE293" s="184"/>
      <c r="CF293" s="184"/>
      <c r="CG293" s="184"/>
      <c r="CH293" s="184"/>
      <c r="CI293" s="184"/>
      <c r="CJ293" s="184"/>
      <c r="CK293" s="184"/>
      <c r="CL293" s="184"/>
      <c r="CM293" s="184"/>
      <c r="CN293" s="184"/>
      <c r="CO293" s="184"/>
      <c r="CP293" s="184"/>
      <c r="CQ293" s="184"/>
      <c r="CR293" s="184"/>
      <c r="CS293" s="184"/>
      <c r="CT293" s="184"/>
      <c r="CU293" s="184"/>
      <c r="CV293" s="184"/>
      <c r="CW293" s="184"/>
      <c r="CX293" s="184"/>
      <c r="CY293" s="184"/>
      <c r="CZ293" s="184"/>
      <c r="DA293" s="184"/>
      <c r="DB293" s="184"/>
      <c r="DC293" s="184"/>
      <c r="DD293" s="184"/>
      <c r="DE293" s="184"/>
      <c r="DF293" s="184"/>
      <c r="DG293" s="184"/>
      <c r="DH293" s="184"/>
    </row>
    <row r="294" spans="1:112" ht="15" customHeight="1" hidden="1">
      <c r="A294" s="200" t="s">
        <v>557</v>
      </c>
      <c r="B294" s="200" t="s">
        <v>350</v>
      </c>
      <c r="C294" s="200" t="s">
        <v>351</v>
      </c>
      <c r="D294" s="200"/>
      <c r="E294" s="8"/>
      <c r="F294" s="9"/>
      <c r="G294" s="9"/>
      <c r="H294" s="9"/>
      <c r="I294" s="9"/>
      <c r="J294" s="9"/>
      <c r="K294" s="9"/>
      <c r="L294" s="9"/>
      <c r="M294" s="9"/>
      <c r="N294" s="9"/>
      <c r="O294" s="193">
        <f aca="true" t="shared" si="28" ref="O294:T294">W294+AC294+AI294+AO294+AU294+BA294+BG294+BM294+BS294+BY294+CE294+CK294+CQ294+CW294+DC294</f>
        <v>0</v>
      </c>
      <c r="P294" s="193">
        <f t="shared" si="28"/>
        <v>0</v>
      </c>
      <c r="Q294" s="193">
        <f t="shared" si="28"/>
        <v>0</v>
      </c>
      <c r="R294" s="193">
        <f t="shared" si="28"/>
        <v>0</v>
      </c>
      <c r="S294" s="193">
        <f t="shared" si="28"/>
        <v>0</v>
      </c>
      <c r="T294" s="193">
        <f t="shared" si="28"/>
        <v>0</v>
      </c>
      <c r="U294" s="87"/>
      <c r="V294" s="87"/>
      <c r="W294" s="194"/>
      <c r="X294" s="193"/>
      <c r="Y294" s="197"/>
      <c r="Z294" s="182"/>
      <c r="AA294" s="182"/>
      <c r="AB294" s="182"/>
      <c r="AC294" s="182"/>
      <c r="AD294" s="182"/>
      <c r="AE294" s="182"/>
      <c r="AF294" s="182"/>
      <c r="AG294" s="182"/>
      <c r="AH294" s="182"/>
      <c r="AI294" s="182"/>
      <c r="AJ294" s="182"/>
      <c r="AK294" s="182"/>
      <c r="AL294" s="182"/>
      <c r="AM294" s="182"/>
      <c r="AN294" s="182"/>
      <c r="AO294" s="182"/>
      <c r="AP294" s="182"/>
      <c r="AQ294" s="182"/>
      <c r="AR294" s="182"/>
      <c r="AS294" s="182"/>
      <c r="AT294" s="182"/>
      <c r="AU294" s="182"/>
      <c r="AV294" s="182"/>
      <c r="AW294" s="182"/>
      <c r="AX294" s="182"/>
      <c r="AY294" s="182"/>
      <c r="AZ294" s="182"/>
      <c r="BA294" s="187"/>
      <c r="BB294" s="187"/>
      <c r="BC294" s="187"/>
      <c r="BD294" s="187"/>
      <c r="BE294" s="187"/>
      <c r="BF294" s="187"/>
      <c r="BG294" s="182"/>
      <c r="BH294" s="182"/>
      <c r="BI294" s="182"/>
      <c r="BJ294" s="182"/>
      <c r="BK294" s="182"/>
      <c r="BL294" s="182"/>
      <c r="BM294" s="182"/>
      <c r="BN294" s="182"/>
      <c r="BO294" s="182"/>
      <c r="BP294" s="182"/>
      <c r="BQ294" s="182"/>
      <c r="BR294" s="182"/>
      <c r="BS294" s="182"/>
      <c r="BT294" s="182"/>
      <c r="BU294" s="182"/>
      <c r="BV294" s="182"/>
      <c r="BW294" s="182"/>
      <c r="BX294" s="182"/>
      <c r="BY294" s="182"/>
      <c r="BZ294" s="182"/>
      <c r="CA294" s="182"/>
      <c r="CB294" s="182"/>
      <c r="CC294" s="182"/>
      <c r="CD294" s="182"/>
      <c r="CE294" s="182"/>
      <c r="CF294" s="182"/>
      <c r="CG294" s="182"/>
      <c r="CH294" s="182"/>
      <c r="CI294" s="182"/>
      <c r="CJ294" s="182"/>
      <c r="CK294" s="182"/>
      <c r="CL294" s="182"/>
      <c r="CM294" s="182"/>
      <c r="CN294" s="182"/>
      <c r="CO294" s="182"/>
      <c r="CP294" s="182"/>
      <c r="CQ294" s="182"/>
      <c r="CR294" s="182"/>
      <c r="CS294" s="182"/>
      <c r="CT294" s="182"/>
      <c r="CU294" s="182"/>
      <c r="CV294" s="182"/>
      <c r="CW294" s="182"/>
      <c r="CX294" s="182"/>
      <c r="CY294" s="182"/>
      <c r="CZ294" s="182"/>
      <c r="DA294" s="182"/>
      <c r="DB294" s="182"/>
      <c r="DC294" s="182"/>
      <c r="DD294" s="182"/>
      <c r="DE294" s="182"/>
      <c r="DF294" s="182"/>
      <c r="DG294" s="182"/>
      <c r="DH294" s="182"/>
    </row>
    <row r="295" spans="1:112" ht="15.75" customHeight="1" hidden="1">
      <c r="A295" s="201"/>
      <c r="B295" s="201"/>
      <c r="C295" s="201"/>
      <c r="D295" s="201"/>
      <c r="E295" s="8"/>
      <c r="F295" s="9"/>
      <c r="G295" s="9"/>
      <c r="H295" s="9"/>
      <c r="I295" s="9"/>
      <c r="J295" s="9"/>
      <c r="K295" s="9"/>
      <c r="L295" s="9"/>
      <c r="M295" s="9"/>
      <c r="N295" s="9"/>
      <c r="O295" s="196"/>
      <c r="P295" s="196"/>
      <c r="Q295" s="196"/>
      <c r="R295" s="196"/>
      <c r="S295" s="196"/>
      <c r="T295" s="196"/>
      <c r="U295" s="87"/>
      <c r="V295" s="87"/>
      <c r="W295" s="195"/>
      <c r="X295" s="196"/>
      <c r="Y295" s="198"/>
      <c r="Z295" s="183"/>
      <c r="AA295" s="183"/>
      <c r="AB295" s="183"/>
      <c r="AC295" s="183"/>
      <c r="AD295" s="183"/>
      <c r="AE295" s="183"/>
      <c r="AF295" s="183"/>
      <c r="AG295" s="183"/>
      <c r="AH295" s="183"/>
      <c r="AI295" s="183"/>
      <c r="AJ295" s="183"/>
      <c r="AK295" s="183"/>
      <c r="AL295" s="183"/>
      <c r="AM295" s="183"/>
      <c r="AN295" s="183"/>
      <c r="AO295" s="183"/>
      <c r="AP295" s="183"/>
      <c r="AQ295" s="183"/>
      <c r="AR295" s="183"/>
      <c r="AS295" s="183"/>
      <c r="AT295" s="183"/>
      <c r="AU295" s="183"/>
      <c r="AV295" s="183"/>
      <c r="AW295" s="183"/>
      <c r="AX295" s="183"/>
      <c r="AY295" s="183"/>
      <c r="AZ295" s="183"/>
      <c r="BA295" s="188"/>
      <c r="BB295" s="188"/>
      <c r="BC295" s="188"/>
      <c r="BD295" s="188"/>
      <c r="BE295" s="188"/>
      <c r="BF295" s="188"/>
      <c r="BG295" s="183"/>
      <c r="BH295" s="183"/>
      <c r="BI295" s="183"/>
      <c r="BJ295" s="183"/>
      <c r="BK295" s="183"/>
      <c r="BL295" s="183"/>
      <c r="BM295" s="183"/>
      <c r="BN295" s="183"/>
      <c r="BO295" s="183"/>
      <c r="BP295" s="183"/>
      <c r="BQ295" s="183"/>
      <c r="BR295" s="183"/>
      <c r="BS295" s="183"/>
      <c r="BT295" s="183"/>
      <c r="BU295" s="183"/>
      <c r="BV295" s="183"/>
      <c r="BW295" s="183"/>
      <c r="BX295" s="183"/>
      <c r="BY295" s="183"/>
      <c r="BZ295" s="183"/>
      <c r="CA295" s="183"/>
      <c r="CB295" s="183"/>
      <c r="CC295" s="183"/>
      <c r="CD295" s="183"/>
      <c r="CE295" s="183"/>
      <c r="CF295" s="183"/>
      <c r="CG295" s="183"/>
      <c r="CH295" s="183"/>
      <c r="CI295" s="183"/>
      <c r="CJ295" s="183"/>
      <c r="CK295" s="183"/>
      <c r="CL295" s="183"/>
      <c r="CM295" s="183"/>
      <c r="CN295" s="183"/>
      <c r="CO295" s="183"/>
      <c r="CP295" s="183"/>
      <c r="CQ295" s="183"/>
      <c r="CR295" s="183"/>
      <c r="CS295" s="183"/>
      <c r="CT295" s="183"/>
      <c r="CU295" s="183"/>
      <c r="CV295" s="183"/>
      <c r="CW295" s="183"/>
      <c r="CX295" s="183"/>
      <c r="CY295" s="183"/>
      <c r="CZ295" s="183"/>
      <c r="DA295" s="183"/>
      <c r="DB295" s="183"/>
      <c r="DC295" s="183"/>
      <c r="DD295" s="183"/>
      <c r="DE295" s="183"/>
      <c r="DF295" s="183"/>
      <c r="DG295" s="183"/>
      <c r="DH295" s="183"/>
    </row>
    <row r="296" spans="1:112" ht="15.75" customHeight="1" hidden="1">
      <c r="A296" s="201"/>
      <c r="B296" s="201"/>
      <c r="C296" s="201"/>
      <c r="D296" s="201"/>
      <c r="E296" s="8"/>
      <c r="F296" s="9"/>
      <c r="G296" s="9"/>
      <c r="H296" s="9"/>
      <c r="I296" s="9"/>
      <c r="J296" s="9"/>
      <c r="K296" s="9"/>
      <c r="L296" s="9"/>
      <c r="M296" s="9"/>
      <c r="N296" s="9"/>
      <c r="O296" s="196"/>
      <c r="P296" s="196"/>
      <c r="Q296" s="196"/>
      <c r="R296" s="196"/>
      <c r="S296" s="196"/>
      <c r="T296" s="196"/>
      <c r="U296" s="87"/>
      <c r="V296" s="87"/>
      <c r="W296" s="195"/>
      <c r="X296" s="196"/>
      <c r="Y296" s="199"/>
      <c r="Z296" s="184"/>
      <c r="AA296" s="184"/>
      <c r="AB296" s="184"/>
      <c r="AC296" s="184"/>
      <c r="AD296" s="184"/>
      <c r="AE296" s="184"/>
      <c r="AF296" s="184"/>
      <c r="AG296" s="184"/>
      <c r="AH296" s="184"/>
      <c r="AI296" s="184"/>
      <c r="AJ296" s="184"/>
      <c r="AK296" s="184"/>
      <c r="AL296" s="184"/>
      <c r="AM296" s="184"/>
      <c r="AN296" s="184"/>
      <c r="AO296" s="184"/>
      <c r="AP296" s="184"/>
      <c r="AQ296" s="184"/>
      <c r="AR296" s="184"/>
      <c r="AS296" s="184"/>
      <c r="AT296" s="184"/>
      <c r="AU296" s="184"/>
      <c r="AV296" s="184"/>
      <c r="AW296" s="184"/>
      <c r="AX296" s="184"/>
      <c r="AY296" s="184"/>
      <c r="AZ296" s="184"/>
      <c r="BA296" s="189"/>
      <c r="BB296" s="189"/>
      <c r="BC296" s="189"/>
      <c r="BD296" s="189"/>
      <c r="BE296" s="189"/>
      <c r="BF296" s="189"/>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c r="CH296" s="184"/>
      <c r="CI296" s="184"/>
      <c r="CJ296" s="184"/>
      <c r="CK296" s="184"/>
      <c r="CL296" s="184"/>
      <c r="CM296" s="184"/>
      <c r="CN296" s="184"/>
      <c r="CO296" s="184"/>
      <c r="CP296" s="184"/>
      <c r="CQ296" s="184"/>
      <c r="CR296" s="184"/>
      <c r="CS296" s="184"/>
      <c r="CT296" s="184"/>
      <c r="CU296" s="184"/>
      <c r="CV296" s="184"/>
      <c r="CW296" s="184"/>
      <c r="CX296" s="184"/>
      <c r="CY296" s="184"/>
      <c r="CZ296" s="184"/>
      <c r="DA296" s="184"/>
      <c r="DB296" s="184"/>
      <c r="DC296" s="184"/>
      <c r="DD296" s="184"/>
      <c r="DE296" s="184"/>
      <c r="DF296" s="184"/>
      <c r="DG296" s="184"/>
      <c r="DH296" s="184"/>
    </row>
    <row r="297" spans="1:112" ht="256.5">
      <c r="A297" s="137"/>
      <c r="B297" s="137"/>
      <c r="C297" s="137"/>
      <c r="D297" s="137"/>
      <c r="E297" s="8"/>
      <c r="F297" s="9"/>
      <c r="G297" s="9"/>
      <c r="H297" s="9"/>
      <c r="I297" s="9"/>
      <c r="J297" s="9"/>
      <c r="K297" s="9"/>
      <c r="L297" s="70" t="s">
        <v>762</v>
      </c>
      <c r="M297" s="70" t="s">
        <v>116</v>
      </c>
      <c r="N297" s="70" t="s">
        <v>763</v>
      </c>
      <c r="O297" s="50"/>
      <c r="P297" s="50"/>
      <c r="Q297" s="50"/>
      <c r="R297" s="50"/>
      <c r="S297" s="50"/>
      <c r="T297" s="50"/>
      <c r="U297" s="87"/>
      <c r="V297" s="87"/>
      <c r="W297" s="130"/>
      <c r="X297" s="50"/>
      <c r="Y297" s="112"/>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1"/>
      <c r="BB297" s="111"/>
      <c r="BC297" s="111"/>
      <c r="BD297" s="111"/>
      <c r="BE297" s="111"/>
      <c r="BF297" s="111"/>
      <c r="BG297" s="110"/>
      <c r="BH297" s="110"/>
      <c r="BI297" s="110"/>
      <c r="BJ297" s="110"/>
      <c r="BK297" s="110"/>
      <c r="BL297" s="110"/>
      <c r="BM297" s="110"/>
      <c r="BN297" s="110"/>
      <c r="BO297" s="110"/>
      <c r="BP297" s="110"/>
      <c r="BQ297" s="110"/>
      <c r="BR297" s="110"/>
      <c r="BS297" s="110"/>
      <c r="BT297" s="110"/>
      <c r="BU297" s="110"/>
      <c r="BV297" s="110"/>
      <c r="BW297" s="110"/>
      <c r="BX297" s="110"/>
      <c r="BY297" s="110"/>
      <c r="BZ297" s="110"/>
      <c r="CA297" s="110"/>
      <c r="CB297" s="110"/>
      <c r="CC297" s="110"/>
      <c r="CD297" s="110"/>
      <c r="CE297" s="110"/>
      <c r="CF297" s="110"/>
      <c r="CG297" s="110"/>
      <c r="CH297" s="110"/>
      <c r="CI297" s="110"/>
      <c r="CJ297" s="110"/>
      <c r="CK297" s="110"/>
      <c r="CL297" s="110"/>
      <c r="CM297" s="110"/>
      <c r="CN297" s="110"/>
      <c r="CO297" s="110"/>
      <c r="CP297" s="110"/>
      <c r="CQ297" s="110"/>
      <c r="CR297" s="110"/>
      <c r="CS297" s="110"/>
      <c r="CT297" s="110"/>
      <c r="CU297" s="110"/>
      <c r="CV297" s="110"/>
      <c r="CW297" s="110"/>
      <c r="CX297" s="110"/>
      <c r="CY297" s="110"/>
      <c r="CZ297" s="110"/>
      <c r="DA297" s="110"/>
      <c r="DB297" s="110"/>
      <c r="DC297" s="110"/>
      <c r="DD297" s="110"/>
      <c r="DE297" s="110"/>
      <c r="DF297" s="110"/>
      <c r="DG297" s="110"/>
      <c r="DH297" s="110"/>
    </row>
    <row r="298" spans="1:112" ht="15.75" customHeight="1">
      <c r="A298" s="200" t="s">
        <v>748</v>
      </c>
      <c r="B298" s="200" t="s">
        <v>400</v>
      </c>
      <c r="C298" s="200" t="s">
        <v>401</v>
      </c>
      <c r="D298" s="200" t="s">
        <v>402</v>
      </c>
      <c r="E298" s="8"/>
      <c r="F298" s="202" t="s">
        <v>303</v>
      </c>
      <c r="G298" s="202" t="s">
        <v>403</v>
      </c>
      <c r="H298" s="202" t="s">
        <v>305</v>
      </c>
      <c r="I298" s="185" t="s">
        <v>74</v>
      </c>
      <c r="J298" s="212" t="s">
        <v>404</v>
      </c>
      <c r="K298" s="212" t="s">
        <v>88</v>
      </c>
      <c r="L298" s="209" t="s">
        <v>405</v>
      </c>
      <c r="M298" s="209" t="s">
        <v>406</v>
      </c>
      <c r="N298" s="209" t="s">
        <v>643</v>
      </c>
      <c r="O298" s="193">
        <f aca="true" t="shared" si="29" ref="O298:T298">W298+AC298+AI298+AO298+AU298+BA298+BG298+BM298+BS298+BY298+CE298+CK298+CQ298+CW298+DC298</f>
        <v>2512.31</v>
      </c>
      <c r="P298" s="193">
        <f t="shared" si="29"/>
        <v>2512.31</v>
      </c>
      <c r="Q298" s="193">
        <f t="shared" si="29"/>
        <v>3162.5</v>
      </c>
      <c r="R298" s="193">
        <f t="shared" si="29"/>
        <v>2909.75</v>
      </c>
      <c r="S298" s="193">
        <f t="shared" si="29"/>
        <v>2909.75</v>
      </c>
      <c r="T298" s="193">
        <f t="shared" si="29"/>
        <v>2909.75</v>
      </c>
      <c r="U298" s="87"/>
      <c r="V298" s="212"/>
      <c r="W298" s="194"/>
      <c r="X298" s="193"/>
      <c r="Y298" s="197"/>
      <c r="Z298" s="182"/>
      <c r="AA298" s="182"/>
      <c r="AB298" s="182"/>
      <c r="AC298" s="182"/>
      <c r="AD298" s="182"/>
      <c r="AE298" s="182"/>
      <c r="AF298" s="206"/>
      <c r="AG298" s="206"/>
      <c r="AH298" s="206"/>
      <c r="AI298" s="182"/>
      <c r="AJ298" s="182"/>
      <c r="AK298" s="182"/>
      <c r="AL298" s="182"/>
      <c r="AM298" s="182"/>
      <c r="AN298" s="182"/>
      <c r="AO298" s="182"/>
      <c r="AP298" s="182"/>
      <c r="AQ298" s="182"/>
      <c r="AR298" s="182"/>
      <c r="AS298" s="182"/>
      <c r="AT298" s="182"/>
      <c r="AU298" s="182"/>
      <c r="AV298" s="182"/>
      <c r="AW298" s="182"/>
      <c r="AX298" s="182"/>
      <c r="AY298" s="182"/>
      <c r="AZ298" s="182"/>
      <c r="BA298" s="187"/>
      <c r="BB298" s="187"/>
      <c r="BC298" s="187"/>
      <c r="BD298" s="187"/>
      <c r="BE298" s="187"/>
      <c r="BF298" s="187"/>
      <c r="BG298" s="182"/>
      <c r="BH298" s="182"/>
      <c r="BI298" s="182"/>
      <c r="BJ298" s="182"/>
      <c r="BK298" s="182"/>
      <c r="BL298" s="182"/>
      <c r="BM298" s="182"/>
      <c r="BN298" s="182"/>
      <c r="BO298" s="182"/>
      <c r="BP298" s="182"/>
      <c r="BQ298" s="182"/>
      <c r="BR298" s="182"/>
      <c r="BS298" s="182"/>
      <c r="BT298" s="182"/>
      <c r="BU298" s="182"/>
      <c r="BV298" s="182"/>
      <c r="BW298" s="182"/>
      <c r="BX298" s="182"/>
      <c r="BY298" s="182"/>
      <c r="BZ298" s="182"/>
      <c r="CA298" s="182"/>
      <c r="CB298" s="182"/>
      <c r="CC298" s="182"/>
      <c r="CD298" s="182"/>
      <c r="CE298" s="182"/>
      <c r="CF298" s="182"/>
      <c r="CG298" s="182"/>
      <c r="CH298" s="182"/>
      <c r="CI298" s="182"/>
      <c r="CJ298" s="182"/>
      <c r="CK298" s="182"/>
      <c r="CL298" s="182"/>
      <c r="CM298" s="182"/>
      <c r="CN298" s="182"/>
      <c r="CO298" s="182"/>
      <c r="CP298" s="182"/>
      <c r="CQ298" s="182"/>
      <c r="CR298" s="182"/>
      <c r="CS298" s="182"/>
      <c r="CT298" s="182"/>
      <c r="CU298" s="182"/>
      <c r="CV298" s="182"/>
      <c r="CW298" s="182"/>
      <c r="CX298" s="182"/>
      <c r="CY298" s="182"/>
      <c r="CZ298" s="182"/>
      <c r="DA298" s="182"/>
      <c r="DB298" s="182"/>
      <c r="DC298" s="182">
        <v>2512.31</v>
      </c>
      <c r="DD298" s="182">
        <v>2512.31</v>
      </c>
      <c r="DE298" s="182">
        <v>3162.5</v>
      </c>
      <c r="DF298" s="182">
        <v>2909.75</v>
      </c>
      <c r="DG298" s="182">
        <v>2909.75</v>
      </c>
      <c r="DH298" s="182">
        <v>2909.75</v>
      </c>
    </row>
    <row r="299" spans="1:112" ht="15.75" customHeight="1">
      <c r="A299" s="201"/>
      <c r="B299" s="201"/>
      <c r="C299" s="201"/>
      <c r="D299" s="201"/>
      <c r="E299" s="8"/>
      <c r="F299" s="201"/>
      <c r="G299" s="201"/>
      <c r="H299" s="201"/>
      <c r="I299" s="211"/>
      <c r="J299" s="212"/>
      <c r="K299" s="212"/>
      <c r="L299" s="210"/>
      <c r="M299" s="210"/>
      <c r="N299" s="210"/>
      <c r="O299" s="196"/>
      <c r="P299" s="196"/>
      <c r="Q299" s="196"/>
      <c r="R299" s="196"/>
      <c r="S299" s="196"/>
      <c r="T299" s="196"/>
      <c r="U299" s="87"/>
      <c r="V299" s="212"/>
      <c r="W299" s="195"/>
      <c r="X299" s="196"/>
      <c r="Y299" s="198"/>
      <c r="Z299" s="183"/>
      <c r="AA299" s="183"/>
      <c r="AB299" s="183"/>
      <c r="AC299" s="183"/>
      <c r="AD299" s="183"/>
      <c r="AE299" s="183"/>
      <c r="AF299" s="207"/>
      <c r="AG299" s="207"/>
      <c r="AH299" s="207"/>
      <c r="AI299" s="183"/>
      <c r="AJ299" s="183"/>
      <c r="AK299" s="183"/>
      <c r="AL299" s="183"/>
      <c r="AM299" s="183"/>
      <c r="AN299" s="183"/>
      <c r="AO299" s="183"/>
      <c r="AP299" s="183"/>
      <c r="AQ299" s="183"/>
      <c r="AR299" s="183"/>
      <c r="AS299" s="183"/>
      <c r="AT299" s="183"/>
      <c r="AU299" s="183"/>
      <c r="AV299" s="183"/>
      <c r="AW299" s="183"/>
      <c r="AX299" s="183"/>
      <c r="AY299" s="183"/>
      <c r="AZ299" s="183"/>
      <c r="BA299" s="188"/>
      <c r="BB299" s="188"/>
      <c r="BC299" s="188"/>
      <c r="BD299" s="188"/>
      <c r="BE299" s="188"/>
      <c r="BF299" s="188"/>
      <c r="BG299" s="183"/>
      <c r="BH299" s="183"/>
      <c r="BI299" s="183"/>
      <c r="BJ299" s="183"/>
      <c r="BK299" s="183"/>
      <c r="BL299" s="183"/>
      <c r="BM299" s="183"/>
      <c r="BN299" s="183"/>
      <c r="BO299" s="183"/>
      <c r="BP299" s="183"/>
      <c r="BQ299" s="183"/>
      <c r="BR299" s="183"/>
      <c r="BS299" s="183"/>
      <c r="BT299" s="183"/>
      <c r="BU299" s="183"/>
      <c r="BV299" s="183"/>
      <c r="BW299" s="183"/>
      <c r="BX299" s="183"/>
      <c r="BY299" s="183"/>
      <c r="BZ299" s="183"/>
      <c r="CA299" s="183"/>
      <c r="CB299" s="183"/>
      <c r="CC299" s="183"/>
      <c r="CD299" s="183"/>
      <c r="CE299" s="183"/>
      <c r="CF299" s="183"/>
      <c r="CG299" s="183"/>
      <c r="CH299" s="183"/>
      <c r="CI299" s="183"/>
      <c r="CJ299" s="183"/>
      <c r="CK299" s="183"/>
      <c r="CL299" s="183"/>
      <c r="CM299" s="183"/>
      <c r="CN299" s="183"/>
      <c r="CO299" s="183"/>
      <c r="CP299" s="183"/>
      <c r="CQ299" s="183"/>
      <c r="CR299" s="183"/>
      <c r="CS299" s="183"/>
      <c r="CT299" s="183"/>
      <c r="CU299" s="183"/>
      <c r="CV299" s="183"/>
      <c r="CW299" s="183"/>
      <c r="CX299" s="183"/>
      <c r="CY299" s="183"/>
      <c r="CZ299" s="183"/>
      <c r="DA299" s="183"/>
      <c r="DB299" s="183"/>
      <c r="DC299" s="183"/>
      <c r="DD299" s="183"/>
      <c r="DE299" s="183"/>
      <c r="DF299" s="183"/>
      <c r="DG299" s="183"/>
      <c r="DH299" s="183"/>
    </row>
    <row r="300" spans="1:112" ht="15.75" customHeight="1">
      <c r="A300" s="201"/>
      <c r="B300" s="201"/>
      <c r="C300" s="201"/>
      <c r="D300" s="201"/>
      <c r="E300" s="8"/>
      <c r="F300" s="202" t="s">
        <v>71</v>
      </c>
      <c r="G300" s="202" t="s">
        <v>407</v>
      </c>
      <c r="H300" s="202" t="s">
        <v>73</v>
      </c>
      <c r="I300" s="211"/>
      <c r="J300" s="212"/>
      <c r="K300" s="212"/>
      <c r="L300" s="210"/>
      <c r="M300" s="210"/>
      <c r="N300" s="210"/>
      <c r="O300" s="196"/>
      <c r="P300" s="196"/>
      <c r="Q300" s="196"/>
      <c r="R300" s="196"/>
      <c r="S300" s="196"/>
      <c r="T300" s="196"/>
      <c r="U300" s="87"/>
      <c r="V300" s="212"/>
      <c r="W300" s="195"/>
      <c r="X300" s="196"/>
      <c r="Y300" s="198"/>
      <c r="Z300" s="183"/>
      <c r="AA300" s="183"/>
      <c r="AB300" s="183"/>
      <c r="AC300" s="183"/>
      <c r="AD300" s="183"/>
      <c r="AE300" s="183"/>
      <c r="AF300" s="207"/>
      <c r="AG300" s="207"/>
      <c r="AH300" s="207"/>
      <c r="AI300" s="183"/>
      <c r="AJ300" s="183"/>
      <c r="AK300" s="183"/>
      <c r="AL300" s="183"/>
      <c r="AM300" s="183"/>
      <c r="AN300" s="183"/>
      <c r="AO300" s="183"/>
      <c r="AP300" s="183"/>
      <c r="AQ300" s="183"/>
      <c r="AR300" s="183"/>
      <c r="AS300" s="183"/>
      <c r="AT300" s="183"/>
      <c r="AU300" s="183"/>
      <c r="AV300" s="183"/>
      <c r="AW300" s="183"/>
      <c r="AX300" s="183"/>
      <c r="AY300" s="183"/>
      <c r="AZ300" s="183"/>
      <c r="BA300" s="188"/>
      <c r="BB300" s="188"/>
      <c r="BC300" s="188"/>
      <c r="BD300" s="188"/>
      <c r="BE300" s="188"/>
      <c r="BF300" s="188"/>
      <c r="BG300" s="183"/>
      <c r="BH300" s="183"/>
      <c r="BI300" s="183"/>
      <c r="BJ300" s="183"/>
      <c r="BK300" s="183"/>
      <c r="BL300" s="183"/>
      <c r="BM300" s="183"/>
      <c r="BN300" s="183"/>
      <c r="BO300" s="183"/>
      <c r="BP300" s="183"/>
      <c r="BQ300" s="183"/>
      <c r="BR300" s="183"/>
      <c r="BS300" s="183"/>
      <c r="BT300" s="183"/>
      <c r="BU300" s="183"/>
      <c r="BV300" s="183"/>
      <c r="BW300" s="183"/>
      <c r="BX300" s="183"/>
      <c r="BY300" s="183"/>
      <c r="BZ300" s="183"/>
      <c r="CA300" s="183"/>
      <c r="CB300" s="183"/>
      <c r="CC300" s="183"/>
      <c r="CD300" s="183"/>
      <c r="CE300" s="183"/>
      <c r="CF300" s="183"/>
      <c r="CG300" s="183"/>
      <c r="CH300" s="183"/>
      <c r="CI300" s="183"/>
      <c r="CJ300" s="183"/>
      <c r="CK300" s="183"/>
      <c r="CL300" s="183"/>
      <c r="CM300" s="183"/>
      <c r="CN300" s="183"/>
      <c r="CO300" s="183"/>
      <c r="CP300" s="183"/>
      <c r="CQ300" s="183"/>
      <c r="CR300" s="183"/>
      <c r="CS300" s="183"/>
      <c r="CT300" s="183"/>
      <c r="CU300" s="183"/>
      <c r="CV300" s="183"/>
      <c r="CW300" s="183"/>
      <c r="CX300" s="183"/>
      <c r="CY300" s="183"/>
      <c r="CZ300" s="183"/>
      <c r="DA300" s="183"/>
      <c r="DB300" s="183"/>
      <c r="DC300" s="183"/>
      <c r="DD300" s="183"/>
      <c r="DE300" s="183"/>
      <c r="DF300" s="183"/>
      <c r="DG300" s="183"/>
      <c r="DH300" s="183"/>
    </row>
    <row r="301" spans="1:112" ht="82.5" customHeight="1">
      <c r="A301" s="201"/>
      <c r="B301" s="201"/>
      <c r="C301" s="201"/>
      <c r="D301" s="201"/>
      <c r="E301" s="8"/>
      <c r="F301" s="186"/>
      <c r="G301" s="186"/>
      <c r="H301" s="186"/>
      <c r="I301" s="211"/>
      <c r="J301" s="212"/>
      <c r="K301" s="212"/>
      <c r="L301" s="210"/>
      <c r="M301" s="210"/>
      <c r="N301" s="210"/>
      <c r="O301" s="196"/>
      <c r="P301" s="196"/>
      <c r="Q301" s="196"/>
      <c r="R301" s="196"/>
      <c r="S301" s="196"/>
      <c r="T301" s="196"/>
      <c r="U301" s="87"/>
      <c r="V301" s="212"/>
      <c r="W301" s="195"/>
      <c r="X301" s="196"/>
      <c r="Y301" s="199"/>
      <c r="Z301" s="184"/>
      <c r="AA301" s="184"/>
      <c r="AB301" s="184"/>
      <c r="AC301" s="184"/>
      <c r="AD301" s="184"/>
      <c r="AE301" s="184"/>
      <c r="AF301" s="208"/>
      <c r="AG301" s="208"/>
      <c r="AH301" s="208"/>
      <c r="AI301" s="184"/>
      <c r="AJ301" s="184"/>
      <c r="AK301" s="184"/>
      <c r="AL301" s="184"/>
      <c r="AM301" s="184"/>
      <c r="AN301" s="184"/>
      <c r="AO301" s="184"/>
      <c r="AP301" s="184"/>
      <c r="AQ301" s="184"/>
      <c r="AR301" s="184"/>
      <c r="AS301" s="184"/>
      <c r="AT301" s="184"/>
      <c r="AU301" s="184"/>
      <c r="AV301" s="184"/>
      <c r="AW301" s="184"/>
      <c r="AX301" s="184"/>
      <c r="AY301" s="184"/>
      <c r="AZ301" s="184"/>
      <c r="BA301" s="189"/>
      <c r="BB301" s="189"/>
      <c r="BC301" s="189"/>
      <c r="BD301" s="189"/>
      <c r="BE301" s="189"/>
      <c r="BF301" s="189"/>
      <c r="BG301" s="184"/>
      <c r="BH301" s="184"/>
      <c r="BI301" s="184"/>
      <c r="BJ301" s="184"/>
      <c r="BK301" s="184"/>
      <c r="BL301" s="184"/>
      <c r="BM301" s="184"/>
      <c r="BN301" s="184"/>
      <c r="BO301" s="184"/>
      <c r="BP301" s="184"/>
      <c r="BQ301" s="184"/>
      <c r="BR301" s="184"/>
      <c r="BS301" s="184"/>
      <c r="BT301" s="184"/>
      <c r="BU301" s="184"/>
      <c r="BV301" s="184"/>
      <c r="BW301" s="184"/>
      <c r="BX301" s="184"/>
      <c r="BY301" s="184"/>
      <c r="BZ301" s="184"/>
      <c r="CA301" s="184"/>
      <c r="CB301" s="184"/>
      <c r="CC301" s="184"/>
      <c r="CD301" s="184"/>
      <c r="CE301" s="184"/>
      <c r="CF301" s="184"/>
      <c r="CG301" s="184"/>
      <c r="CH301" s="184"/>
      <c r="CI301" s="184"/>
      <c r="CJ301" s="184"/>
      <c r="CK301" s="184"/>
      <c r="CL301" s="184"/>
      <c r="CM301" s="184"/>
      <c r="CN301" s="184"/>
      <c r="CO301" s="184"/>
      <c r="CP301" s="184"/>
      <c r="CQ301" s="184"/>
      <c r="CR301" s="184"/>
      <c r="CS301" s="184"/>
      <c r="CT301" s="184"/>
      <c r="CU301" s="184"/>
      <c r="CV301" s="184"/>
      <c r="CW301" s="184"/>
      <c r="CX301" s="184"/>
      <c r="CY301" s="184"/>
      <c r="CZ301" s="184"/>
      <c r="DA301" s="184"/>
      <c r="DB301" s="184"/>
      <c r="DC301" s="184"/>
      <c r="DD301" s="184"/>
      <c r="DE301" s="184"/>
      <c r="DF301" s="184"/>
      <c r="DG301" s="184"/>
      <c r="DH301" s="184"/>
    </row>
    <row r="302" spans="1:112" ht="54">
      <c r="A302" s="200" t="s">
        <v>749</v>
      </c>
      <c r="B302" s="200" t="s">
        <v>423</v>
      </c>
      <c r="C302" s="200" t="s">
        <v>424</v>
      </c>
      <c r="D302" s="203" t="s">
        <v>422</v>
      </c>
      <c r="E302" s="204"/>
      <c r="F302" s="14" t="s">
        <v>71</v>
      </c>
      <c r="G302" s="14" t="s">
        <v>425</v>
      </c>
      <c r="H302" s="14" t="s">
        <v>73</v>
      </c>
      <c r="I302" s="18"/>
      <c r="J302" s="18"/>
      <c r="K302" s="18"/>
      <c r="L302" s="200" t="s">
        <v>588</v>
      </c>
      <c r="M302" s="200" t="s">
        <v>164</v>
      </c>
      <c r="N302" s="200" t="s">
        <v>644</v>
      </c>
      <c r="O302" s="193">
        <f aca="true" t="shared" si="30" ref="O302:T302">W302+AC302+AI302+AO302+AU302+BA302+BG302+BM302+BS302+BY302+CE302+CK302+CQ302+CW302+DC302</f>
        <v>178.34</v>
      </c>
      <c r="P302" s="193">
        <f t="shared" si="30"/>
        <v>178.34</v>
      </c>
      <c r="Q302" s="193">
        <f t="shared" si="30"/>
        <v>697.14</v>
      </c>
      <c r="R302" s="193">
        <f t="shared" si="30"/>
        <v>0</v>
      </c>
      <c r="S302" s="193">
        <f t="shared" si="30"/>
        <v>0</v>
      </c>
      <c r="T302" s="193">
        <f t="shared" si="30"/>
        <v>0</v>
      </c>
      <c r="U302" s="87"/>
      <c r="V302" s="87"/>
      <c r="W302" s="194"/>
      <c r="X302" s="193"/>
      <c r="Y302" s="197"/>
      <c r="Z302" s="182"/>
      <c r="AA302" s="182"/>
      <c r="AB302" s="182"/>
      <c r="AC302" s="182">
        <v>178.34</v>
      </c>
      <c r="AD302" s="182">
        <v>178.34</v>
      </c>
      <c r="AE302" s="190">
        <f>484.68+212.46</f>
        <v>697.14</v>
      </c>
      <c r="AF302" s="187"/>
      <c r="AG302" s="187"/>
      <c r="AH302" s="187"/>
      <c r="AI302" s="182"/>
      <c r="AJ302" s="182"/>
      <c r="AK302" s="182"/>
      <c r="AL302" s="182"/>
      <c r="AM302" s="182"/>
      <c r="AN302" s="182"/>
      <c r="AO302" s="182"/>
      <c r="AP302" s="182"/>
      <c r="AQ302" s="182"/>
      <c r="AR302" s="182"/>
      <c r="AS302" s="182"/>
      <c r="AT302" s="182"/>
      <c r="AU302" s="182"/>
      <c r="AV302" s="182"/>
      <c r="AW302" s="182"/>
      <c r="AX302" s="182"/>
      <c r="AY302" s="182"/>
      <c r="AZ302" s="182"/>
      <c r="BA302" s="187"/>
      <c r="BB302" s="187"/>
      <c r="BC302" s="187"/>
      <c r="BD302" s="187"/>
      <c r="BE302" s="187"/>
      <c r="BF302" s="187"/>
      <c r="BG302" s="182"/>
      <c r="BH302" s="182"/>
      <c r="BI302" s="182"/>
      <c r="BJ302" s="182"/>
      <c r="BK302" s="182"/>
      <c r="BL302" s="182"/>
      <c r="BM302" s="182"/>
      <c r="BN302" s="182"/>
      <c r="BO302" s="182"/>
      <c r="BP302" s="182"/>
      <c r="BQ302" s="182"/>
      <c r="BR302" s="182"/>
      <c r="BS302" s="182"/>
      <c r="BT302" s="182"/>
      <c r="BU302" s="182"/>
      <c r="BV302" s="182"/>
      <c r="BW302" s="182"/>
      <c r="BX302" s="182"/>
      <c r="BY302" s="182"/>
      <c r="BZ302" s="182"/>
      <c r="CA302" s="182"/>
      <c r="CB302" s="182"/>
      <c r="CC302" s="182"/>
      <c r="CD302" s="182"/>
      <c r="CE302" s="182"/>
      <c r="CF302" s="182"/>
      <c r="CG302" s="182"/>
      <c r="CH302" s="182"/>
      <c r="CI302" s="182"/>
      <c r="CJ302" s="182"/>
      <c r="CK302" s="182"/>
      <c r="CL302" s="182"/>
      <c r="CM302" s="182"/>
      <c r="CN302" s="182"/>
      <c r="CO302" s="182"/>
      <c r="CP302" s="182"/>
      <c r="CQ302" s="182"/>
      <c r="CR302" s="182"/>
      <c r="CS302" s="182"/>
      <c r="CT302" s="182"/>
      <c r="CU302" s="182"/>
      <c r="CV302" s="182"/>
      <c r="CW302" s="182"/>
      <c r="CX302" s="182"/>
      <c r="CY302" s="182"/>
      <c r="CZ302" s="182"/>
      <c r="DA302" s="182"/>
      <c r="DB302" s="182"/>
      <c r="DC302" s="182"/>
      <c r="DD302" s="182"/>
      <c r="DE302" s="182"/>
      <c r="DF302" s="182"/>
      <c r="DG302" s="182"/>
      <c r="DH302" s="182"/>
    </row>
    <row r="303" spans="1:112" ht="82.5" customHeight="1">
      <c r="A303" s="201"/>
      <c r="B303" s="201"/>
      <c r="C303" s="201"/>
      <c r="D303" s="205"/>
      <c r="E303" s="204"/>
      <c r="F303" s="185" t="s">
        <v>426</v>
      </c>
      <c r="G303" s="185" t="s">
        <v>87</v>
      </c>
      <c r="H303" s="185" t="s">
        <v>427</v>
      </c>
      <c r="I303" s="185"/>
      <c r="J303" s="185"/>
      <c r="K303" s="185"/>
      <c r="L303" s="201"/>
      <c r="M303" s="201"/>
      <c r="N303" s="201"/>
      <c r="O303" s="193"/>
      <c r="P303" s="193"/>
      <c r="Q303" s="193"/>
      <c r="R303" s="193"/>
      <c r="S303" s="193"/>
      <c r="T303" s="193"/>
      <c r="U303" s="87"/>
      <c r="V303" s="185"/>
      <c r="W303" s="195"/>
      <c r="X303" s="196"/>
      <c r="Y303" s="198"/>
      <c r="Z303" s="183"/>
      <c r="AA303" s="183"/>
      <c r="AB303" s="183"/>
      <c r="AC303" s="183"/>
      <c r="AD303" s="183"/>
      <c r="AE303" s="191"/>
      <c r="AF303" s="188"/>
      <c r="AG303" s="188"/>
      <c r="AH303" s="188"/>
      <c r="AI303" s="183"/>
      <c r="AJ303" s="183"/>
      <c r="AK303" s="183"/>
      <c r="AL303" s="183"/>
      <c r="AM303" s="183"/>
      <c r="AN303" s="183"/>
      <c r="AO303" s="183"/>
      <c r="AP303" s="183"/>
      <c r="AQ303" s="183"/>
      <c r="AR303" s="183"/>
      <c r="AS303" s="183"/>
      <c r="AT303" s="183"/>
      <c r="AU303" s="183"/>
      <c r="AV303" s="183"/>
      <c r="AW303" s="183"/>
      <c r="AX303" s="183"/>
      <c r="AY303" s="183"/>
      <c r="AZ303" s="183"/>
      <c r="BA303" s="188"/>
      <c r="BB303" s="188"/>
      <c r="BC303" s="188"/>
      <c r="BD303" s="188"/>
      <c r="BE303" s="188"/>
      <c r="BF303" s="188"/>
      <c r="BG303" s="183"/>
      <c r="BH303" s="183"/>
      <c r="BI303" s="183"/>
      <c r="BJ303" s="183"/>
      <c r="BK303" s="183"/>
      <c r="BL303" s="183"/>
      <c r="BM303" s="183"/>
      <c r="BN303" s="183"/>
      <c r="BO303" s="183"/>
      <c r="BP303" s="183"/>
      <c r="BQ303" s="183"/>
      <c r="BR303" s="183"/>
      <c r="BS303" s="183"/>
      <c r="BT303" s="183"/>
      <c r="BU303" s="183"/>
      <c r="BV303" s="183"/>
      <c r="BW303" s="183"/>
      <c r="BX303" s="183"/>
      <c r="BY303" s="183"/>
      <c r="BZ303" s="183"/>
      <c r="CA303" s="183"/>
      <c r="CB303" s="183"/>
      <c r="CC303" s="183"/>
      <c r="CD303" s="183"/>
      <c r="CE303" s="183"/>
      <c r="CF303" s="183"/>
      <c r="CG303" s="183"/>
      <c r="CH303" s="183"/>
      <c r="CI303" s="183"/>
      <c r="CJ303" s="183"/>
      <c r="CK303" s="183"/>
      <c r="CL303" s="183"/>
      <c r="CM303" s="183"/>
      <c r="CN303" s="183"/>
      <c r="CO303" s="183"/>
      <c r="CP303" s="183"/>
      <c r="CQ303" s="183"/>
      <c r="CR303" s="183"/>
      <c r="CS303" s="183"/>
      <c r="CT303" s="183"/>
      <c r="CU303" s="183"/>
      <c r="CV303" s="183"/>
      <c r="CW303" s="183"/>
      <c r="CX303" s="183"/>
      <c r="CY303" s="183"/>
      <c r="CZ303" s="183"/>
      <c r="DA303" s="183"/>
      <c r="DB303" s="183"/>
      <c r="DC303" s="183"/>
      <c r="DD303" s="183"/>
      <c r="DE303" s="183"/>
      <c r="DF303" s="183"/>
      <c r="DG303" s="183"/>
      <c r="DH303" s="183"/>
    </row>
    <row r="304" spans="1:112" ht="33.75" customHeight="1">
      <c r="A304" s="201"/>
      <c r="B304" s="201"/>
      <c r="C304" s="201"/>
      <c r="D304" s="204"/>
      <c r="E304" s="204"/>
      <c r="F304" s="186"/>
      <c r="G304" s="186"/>
      <c r="H304" s="186"/>
      <c r="I304" s="186"/>
      <c r="J304" s="186"/>
      <c r="K304" s="186"/>
      <c r="L304" s="201"/>
      <c r="M304" s="201"/>
      <c r="N304" s="201"/>
      <c r="O304" s="193"/>
      <c r="P304" s="193"/>
      <c r="Q304" s="193"/>
      <c r="R304" s="193"/>
      <c r="S304" s="193"/>
      <c r="T304" s="193"/>
      <c r="U304" s="87"/>
      <c r="V304" s="186"/>
      <c r="W304" s="195"/>
      <c r="X304" s="196"/>
      <c r="Y304" s="199"/>
      <c r="Z304" s="184"/>
      <c r="AA304" s="184"/>
      <c r="AB304" s="184"/>
      <c r="AC304" s="184"/>
      <c r="AD304" s="184"/>
      <c r="AE304" s="192"/>
      <c r="AF304" s="189"/>
      <c r="AG304" s="189"/>
      <c r="AH304" s="189"/>
      <c r="AI304" s="184"/>
      <c r="AJ304" s="184"/>
      <c r="AK304" s="184"/>
      <c r="AL304" s="184"/>
      <c r="AM304" s="184"/>
      <c r="AN304" s="184"/>
      <c r="AO304" s="184"/>
      <c r="AP304" s="184"/>
      <c r="AQ304" s="184"/>
      <c r="AR304" s="184"/>
      <c r="AS304" s="184"/>
      <c r="AT304" s="184"/>
      <c r="AU304" s="184"/>
      <c r="AV304" s="184"/>
      <c r="AW304" s="184"/>
      <c r="AX304" s="184"/>
      <c r="AY304" s="184"/>
      <c r="AZ304" s="184"/>
      <c r="BA304" s="189"/>
      <c r="BB304" s="189"/>
      <c r="BC304" s="189"/>
      <c r="BD304" s="189"/>
      <c r="BE304" s="189"/>
      <c r="BF304" s="189"/>
      <c r="BG304" s="184"/>
      <c r="BH304" s="184"/>
      <c r="BI304" s="184"/>
      <c r="BJ304" s="184"/>
      <c r="BK304" s="184"/>
      <c r="BL304" s="184"/>
      <c r="BM304" s="184"/>
      <c r="BN304" s="184"/>
      <c r="BO304" s="184"/>
      <c r="BP304" s="184"/>
      <c r="BQ304" s="184"/>
      <c r="BR304" s="184"/>
      <c r="BS304" s="184"/>
      <c r="BT304" s="184"/>
      <c r="BU304" s="184"/>
      <c r="BV304" s="184"/>
      <c r="BW304" s="184"/>
      <c r="BX304" s="184"/>
      <c r="BY304" s="184"/>
      <c r="BZ304" s="184"/>
      <c r="CA304" s="184"/>
      <c r="CB304" s="184"/>
      <c r="CC304" s="184"/>
      <c r="CD304" s="184"/>
      <c r="CE304" s="184"/>
      <c r="CF304" s="184"/>
      <c r="CG304" s="184"/>
      <c r="CH304" s="184"/>
      <c r="CI304" s="184"/>
      <c r="CJ304" s="184"/>
      <c r="CK304" s="184"/>
      <c r="CL304" s="184"/>
      <c r="CM304" s="184"/>
      <c r="CN304" s="184"/>
      <c r="CO304" s="184"/>
      <c r="CP304" s="184"/>
      <c r="CQ304" s="184"/>
      <c r="CR304" s="184"/>
      <c r="CS304" s="184"/>
      <c r="CT304" s="184"/>
      <c r="CU304" s="184"/>
      <c r="CV304" s="184"/>
      <c r="CW304" s="184"/>
      <c r="CX304" s="184"/>
      <c r="CY304" s="184"/>
      <c r="CZ304" s="184"/>
      <c r="DA304" s="184"/>
      <c r="DB304" s="184"/>
      <c r="DC304" s="184"/>
      <c r="DD304" s="184"/>
      <c r="DE304" s="184"/>
      <c r="DF304" s="184"/>
      <c r="DG304" s="184"/>
      <c r="DH304" s="184"/>
    </row>
    <row r="305" spans="1:112" ht="15.75" customHeight="1">
      <c r="A305" s="259" t="s">
        <v>352</v>
      </c>
      <c r="B305" s="259" t="s">
        <v>353</v>
      </c>
      <c r="C305" s="200" t="s">
        <v>354</v>
      </c>
      <c r="D305" s="200"/>
      <c r="E305" s="8"/>
      <c r="F305" s="200"/>
      <c r="G305" s="200"/>
      <c r="H305" s="200"/>
      <c r="I305" s="200"/>
      <c r="J305" s="200"/>
      <c r="K305" s="200"/>
      <c r="L305" s="200"/>
      <c r="M305" s="200"/>
      <c r="N305" s="200"/>
      <c r="O305" s="193">
        <f aca="true" t="shared" si="31" ref="O305:T305">O308+O351</f>
        <v>50</v>
      </c>
      <c r="P305" s="193">
        <f t="shared" si="31"/>
        <v>50</v>
      </c>
      <c r="Q305" s="193">
        <f t="shared" si="31"/>
        <v>50</v>
      </c>
      <c r="R305" s="193">
        <f t="shared" si="31"/>
        <v>0</v>
      </c>
      <c r="S305" s="193">
        <f t="shared" si="31"/>
        <v>0</v>
      </c>
      <c r="T305" s="193">
        <f t="shared" si="31"/>
        <v>0</v>
      </c>
      <c r="U305" s="87"/>
      <c r="V305" s="200"/>
      <c r="W305" s="270">
        <f aca="true" t="shared" si="32" ref="W305:BA305">W308+W351</f>
        <v>0</v>
      </c>
      <c r="X305" s="272">
        <f t="shared" si="32"/>
        <v>0</v>
      </c>
      <c r="Y305" s="274">
        <f t="shared" si="32"/>
        <v>0</v>
      </c>
      <c r="Z305" s="277">
        <f t="shared" si="32"/>
        <v>0</v>
      </c>
      <c r="AA305" s="277">
        <f t="shared" si="32"/>
        <v>0</v>
      </c>
      <c r="AB305" s="277">
        <f>AB308+AB351</f>
        <v>0</v>
      </c>
      <c r="AC305" s="277">
        <f>AC308+AC351</f>
        <v>50</v>
      </c>
      <c r="AD305" s="277">
        <f>AD308+AD351</f>
        <v>50</v>
      </c>
      <c r="AE305" s="277">
        <f t="shared" si="32"/>
        <v>50</v>
      </c>
      <c r="AF305" s="277">
        <f t="shared" si="32"/>
        <v>0</v>
      </c>
      <c r="AG305" s="277">
        <f t="shared" si="32"/>
        <v>0</v>
      </c>
      <c r="AH305" s="277">
        <f>AH308+AH351</f>
        <v>0</v>
      </c>
      <c r="AI305" s="277">
        <f>AI308+AI351</f>
        <v>0</v>
      </c>
      <c r="AJ305" s="277">
        <f>AJ308+AJ351</f>
        <v>0</v>
      </c>
      <c r="AK305" s="277">
        <f t="shared" si="32"/>
        <v>0</v>
      </c>
      <c r="AL305" s="277">
        <f t="shared" si="32"/>
        <v>0</v>
      </c>
      <c r="AM305" s="277">
        <f t="shared" si="32"/>
        <v>0</v>
      </c>
      <c r="AN305" s="277">
        <f t="shared" si="32"/>
        <v>0</v>
      </c>
      <c r="AO305" s="277">
        <f>AO308+AO351</f>
        <v>0</v>
      </c>
      <c r="AP305" s="277">
        <f>AP308+AP351</f>
        <v>0</v>
      </c>
      <c r="AQ305" s="277">
        <f t="shared" si="32"/>
        <v>0</v>
      </c>
      <c r="AR305" s="277">
        <f t="shared" si="32"/>
        <v>0</v>
      </c>
      <c r="AS305" s="277">
        <f t="shared" si="32"/>
        <v>0</v>
      </c>
      <c r="AT305" s="277">
        <f t="shared" si="32"/>
        <v>0</v>
      </c>
      <c r="AU305" s="277">
        <f t="shared" si="32"/>
        <v>0</v>
      </c>
      <c r="AV305" s="277">
        <f t="shared" si="32"/>
        <v>0</v>
      </c>
      <c r="AW305" s="277">
        <f t="shared" si="32"/>
        <v>0</v>
      </c>
      <c r="AX305" s="277">
        <f t="shared" si="32"/>
        <v>0</v>
      </c>
      <c r="AY305" s="277">
        <f t="shared" si="32"/>
        <v>0</v>
      </c>
      <c r="AZ305" s="277">
        <f t="shared" si="32"/>
        <v>0</v>
      </c>
      <c r="BA305" s="280">
        <f t="shared" si="32"/>
        <v>0</v>
      </c>
      <c r="BB305" s="280">
        <f>BB308+BB351</f>
        <v>0</v>
      </c>
      <c r="BC305" s="280">
        <f aca="true" t="shared" si="33" ref="BC305:CH305">BC308+BC351</f>
        <v>0</v>
      </c>
      <c r="BD305" s="280">
        <f t="shared" si="33"/>
        <v>0</v>
      </c>
      <c r="BE305" s="280">
        <f t="shared" si="33"/>
        <v>0</v>
      </c>
      <c r="BF305" s="280">
        <f t="shared" si="33"/>
        <v>0</v>
      </c>
      <c r="BG305" s="277">
        <f>BG308+BG351</f>
        <v>0</v>
      </c>
      <c r="BH305" s="277">
        <f>BH308+BH351</f>
        <v>0</v>
      </c>
      <c r="BI305" s="277">
        <f t="shared" si="33"/>
        <v>0</v>
      </c>
      <c r="BJ305" s="277">
        <f t="shared" si="33"/>
        <v>0</v>
      </c>
      <c r="BK305" s="277">
        <f t="shared" si="33"/>
        <v>0</v>
      </c>
      <c r="BL305" s="277">
        <f t="shared" si="33"/>
        <v>0</v>
      </c>
      <c r="BM305" s="277">
        <f>BM308+BM351</f>
        <v>0</v>
      </c>
      <c r="BN305" s="277">
        <f>BN308+BN351</f>
        <v>0</v>
      </c>
      <c r="BO305" s="277">
        <f t="shared" si="33"/>
        <v>0</v>
      </c>
      <c r="BP305" s="277">
        <f t="shared" si="33"/>
        <v>0</v>
      </c>
      <c r="BQ305" s="277">
        <f t="shared" si="33"/>
        <v>0</v>
      </c>
      <c r="BR305" s="277">
        <f t="shared" si="33"/>
        <v>0</v>
      </c>
      <c r="BS305" s="277">
        <f>BS308+BS351</f>
        <v>0</v>
      </c>
      <c r="BT305" s="277">
        <f t="shared" si="33"/>
        <v>0</v>
      </c>
      <c r="BU305" s="277">
        <f t="shared" si="33"/>
        <v>0</v>
      </c>
      <c r="BV305" s="277">
        <f t="shared" si="33"/>
        <v>0</v>
      </c>
      <c r="BW305" s="277">
        <f t="shared" si="33"/>
        <v>0</v>
      </c>
      <c r="BX305" s="277">
        <f t="shared" si="33"/>
        <v>0</v>
      </c>
      <c r="BY305" s="277">
        <f t="shared" si="33"/>
        <v>0</v>
      </c>
      <c r="BZ305" s="277">
        <f t="shared" si="33"/>
        <v>0</v>
      </c>
      <c r="CA305" s="277">
        <f t="shared" si="33"/>
        <v>0</v>
      </c>
      <c r="CB305" s="277">
        <f t="shared" si="33"/>
        <v>0</v>
      </c>
      <c r="CC305" s="277">
        <f t="shared" si="33"/>
        <v>0</v>
      </c>
      <c r="CD305" s="277">
        <f t="shared" si="33"/>
        <v>0</v>
      </c>
      <c r="CE305" s="277">
        <f>CE308+CE351</f>
        <v>0</v>
      </c>
      <c r="CF305" s="277">
        <f t="shared" si="33"/>
        <v>0</v>
      </c>
      <c r="CG305" s="277">
        <f t="shared" si="33"/>
        <v>0</v>
      </c>
      <c r="CH305" s="277">
        <f t="shared" si="33"/>
        <v>0</v>
      </c>
      <c r="CI305" s="277">
        <f aca="true" t="shared" si="34" ref="CI305:DH305">CI308+CI351</f>
        <v>0</v>
      </c>
      <c r="CJ305" s="277">
        <f t="shared" si="34"/>
        <v>0</v>
      </c>
      <c r="CK305" s="277">
        <f>CK308+CK351</f>
        <v>0</v>
      </c>
      <c r="CL305" s="277">
        <f>CL308+CL351</f>
        <v>0</v>
      </c>
      <c r="CM305" s="277">
        <f t="shared" si="34"/>
        <v>0</v>
      </c>
      <c r="CN305" s="277">
        <f t="shared" si="34"/>
        <v>0</v>
      </c>
      <c r="CO305" s="277">
        <f t="shared" si="34"/>
        <v>0</v>
      </c>
      <c r="CP305" s="277">
        <f t="shared" si="34"/>
        <v>0</v>
      </c>
      <c r="CQ305" s="277">
        <f>CQ308+CQ351</f>
        <v>0</v>
      </c>
      <c r="CR305" s="277">
        <f>CR308+CR351</f>
        <v>0</v>
      </c>
      <c r="CS305" s="277">
        <f t="shared" si="34"/>
        <v>0</v>
      </c>
      <c r="CT305" s="277">
        <f t="shared" si="34"/>
        <v>0</v>
      </c>
      <c r="CU305" s="277">
        <f t="shared" si="34"/>
        <v>0</v>
      </c>
      <c r="CV305" s="277">
        <f t="shared" si="34"/>
        <v>0</v>
      </c>
      <c r="CW305" s="277">
        <f>CW308+CW351</f>
        <v>0</v>
      </c>
      <c r="CX305" s="277">
        <f>CX308+CX351</f>
        <v>0</v>
      </c>
      <c r="CY305" s="277">
        <f t="shared" si="34"/>
        <v>0</v>
      </c>
      <c r="CZ305" s="277">
        <f t="shared" si="34"/>
        <v>0</v>
      </c>
      <c r="DA305" s="277">
        <f t="shared" si="34"/>
        <v>0</v>
      </c>
      <c r="DB305" s="277">
        <f t="shared" si="34"/>
        <v>0</v>
      </c>
      <c r="DC305" s="277">
        <f>DC308+DC351</f>
        <v>0</v>
      </c>
      <c r="DD305" s="277">
        <f>DD308+DD351</f>
        <v>0</v>
      </c>
      <c r="DE305" s="277">
        <f t="shared" si="34"/>
        <v>0</v>
      </c>
      <c r="DF305" s="277">
        <f t="shared" si="34"/>
        <v>0</v>
      </c>
      <c r="DG305" s="277">
        <f t="shared" si="34"/>
        <v>0</v>
      </c>
      <c r="DH305" s="277">
        <f t="shared" si="34"/>
        <v>0</v>
      </c>
    </row>
    <row r="306" spans="1:112" ht="15.75" customHeight="1">
      <c r="A306" s="201"/>
      <c r="B306" s="201"/>
      <c r="C306" s="201"/>
      <c r="D306" s="201"/>
      <c r="E306" s="8"/>
      <c r="F306" s="201"/>
      <c r="G306" s="201"/>
      <c r="H306" s="201"/>
      <c r="I306" s="201"/>
      <c r="J306" s="201"/>
      <c r="K306" s="201"/>
      <c r="L306" s="201"/>
      <c r="M306" s="201"/>
      <c r="N306" s="201"/>
      <c r="O306" s="196"/>
      <c r="P306" s="196"/>
      <c r="Q306" s="196"/>
      <c r="R306" s="196"/>
      <c r="S306" s="196"/>
      <c r="T306" s="196"/>
      <c r="U306" s="87"/>
      <c r="V306" s="201"/>
      <c r="W306" s="271"/>
      <c r="X306" s="273"/>
      <c r="Y306" s="275"/>
      <c r="Z306" s="278"/>
      <c r="AA306" s="278"/>
      <c r="AB306" s="278"/>
      <c r="AC306" s="278"/>
      <c r="AD306" s="278"/>
      <c r="AE306" s="278"/>
      <c r="AF306" s="278"/>
      <c r="AG306" s="278"/>
      <c r="AH306" s="278"/>
      <c r="AI306" s="278"/>
      <c r="AJ306" s="278"/>
      <c r="AK306" s="278"/>
      <c r="AL306" s="278"/>
      <c r="AM306" s="278"/>
      <c r="AN306" s="278"/>
      <c r="AO306" s="278"/>
      <c r="AP306" s="278"/>
      <c r="AQ306" s="278"/>
      <c r="AR306" s="278"/>
      <c r="AS306" s="278"/>
      <c r="AT306" s="278"/>
      <c r="AU306" s="278"/>
      <c r="AV306" s="278"/>
      <c r="AW306" s="278"/>
      <c r="AX306" s="278"/>
      <c r="AY306" s="278"/>
      <c r="AZ306" s="278"/>
      <c r="BA306" s="281"/>
      <c r="BB306" s="281"/>
      <c r="BC306" s="281"/>
      <c r="BD306" s="281"/>
      <c r="BE306" s="281"/>
      <c r="BF306" s="281"/>
      <c r="BG306" s="278"/>
      <c r="BH306" s="278"/>
      <c r="BI306" s="278"/>
      <c r="BJ306" s="278"/>
      <c r="BK306" s="278"/>
      <c r="BL306" s="278"/>
      <c r="BM306" s="278"/>
      <c r="BN306" s="278"/>
      <c r="BO306" s="278"/>
      <c r="BP306" s="278"/>
      <c r="BQ306" s="278"/>
      <c r="BR306" s="278"/>
      <c r="BS306" s="278"/>
      <c r="BT306" s="278"/>
      <c r="BU306" s="278"/>
      <c r="BV306" s="278"/>
      <c r="BW306" s="278"/>
      <c r="BX306" s="278"/>
      <c r="BY306" s="278"/>
      <c r="BZ306" s="278"/>
      <c r="CA306" s="278"/>
      <c r="CB306" s="278"/>
      <c r="CC306" s="278"/>
      <c r="CD306" s="278"/>
      <c r="CE306" s="278"/>
      <c r="CF306" s="278"/>
      <c r="CG306" s="278"/>
      <c r="CH306" s="278"/>
      <c r="CI306" s="278"/>
      <c r="CJ306" s="278"/>
      <c r="CK306" s="278"/>
      <c r="CL306" s="278"/>
      <c r="CM306" s="278"/>
      <c r="CN306" s="278"/>
      <c r="CO306" s="278"/>
      <c r="CP306" s="278"/>
      <c r="CQ306" s="278"/>
      <c r="CR306" s="278"/>
      <c r="CS306" s="278"/>
      <c r="CT306" s="278"/>
      <c r="CU306" s="278"/>
      <c r="CV306" s="278"/>
      <c r="CW306" s="278"/>
      <c r="CX306" s="278"/>
      <c r="CY306" s="278"/>
      <c r="CZ306" s="278"/>
      <c r="DA306" s="278"/>
      <c r="DB306" s="278"/>
      <c r="DC306" s="278"/>
      <c r="DD306" s="278"/>
      <c r="DE306" s="278"/>
      <c r="DF306" s="278"/>
      <c r="DG306" s="278"/>
      <c r="DH306" s="278"/>
    </row>
    <row r="307" spans="1:112" ht="102" customHeight="1">
      <c r="A307" s="201"/>
      <c r="B307" s="201"/>
      <c r="C307" s="201"/>
      <c r="D307" s="201"/>
      <c r="E307" s="8"/>
      <c r="F307" s="201"/>
      <c r="G307" s="201"/>
      <c r="H307" s="201"/>
      <c r="I307" s="201"/>
      <c r="J307" s="201"/>
      <c r="K307" s="201"/>
      <c r="L307" s="201"/>
      <c r="M307" s="201"/>
      <c r="N307" s="201"/>
      <c r="O307" s="196"/>
      <c r="P307" s="196"/>
      <c r="Q307" s="196"/>
      <c r="R307" s="196"/>
      <c r="S307" s="196"/>
      <c r="T307" s="196"/>
      <c r="U307" s="87"/>
      <c r="V307" s="201"/>
      <c r="W307" s="271"/>
      <c r="X307" s="273"/>
      <c r="Y307" s="276"/>
      <c r="Z307" s="279"/>
      <c r="AA307" s="279"/>
      <c r="AB307" s="279"/>
      <c r="AC307" s="279"/>
      <c r="AD307" s="279"/>
      <c r="AE307" s="279"/>
      <c r="AF307" s="279"/>
      <c r="AG307" s="279"/>
      <c r="AH307" s="279"/>
      <c r="AI307" s="279"/>
      <c r="AJ307" s="279"/>
      <c r="AK307" s="279"/>
      <c r="AL307" s="279"/>
      <c r="AM307" s="279"/>
      <c r="AN307" s="279"/>
      <c r="AO307" s="279"/>
      <c r="AP307" s="279"/>
      <c r="AQ307" s="279"/>
      <c r="AR307" s="279"/>
      <c r="AS307" s="279"/>
      <c r="AT307" s="279"/>
      <c r="AU307" s="279"/>
      <c r="AV307" s="279"/>
      <c r="AW307" s="279"/>
      <c r="AX307" s="279"/>
      <c r="AY307" s="279"/>
      <c r="AZ307" s="279"/>
      <c r="BA307" s="282"/>
      <c r="BB307" s="282"/>
      <c r="BC307" s="282"/>
      <c r="BD307" s="282"/>
      <c r="BE307" s="282"/>
      <c r="BF307" s="282"/>
      <c r="BG307" s="279"/>
      <c r="BH307" s="279"/>
      <c r="BI307" s="279"/>
      <c r="BJ307" s="279"/>
      <c r="BK307" s="279"/>
      <c r="BL307" s="279"/>
      <c r="BM307" s="279"/>
      <c r="BN307" s="279"/>
      <c r="BO307" s="279"/>
      <c r="BP307" s="279"/>
      <c r="BQ307" s="279"/>
      <c r="BR307" s="279"/>
      <c r="BS307" s="279"/>
      <c r="BT307" s="279"/>
      <c r="BU307" s="279"/>
      <c r="BV307" s="279"/>
      <c r="BW307" s="279"/>
      <c r="BX307" s="279"/>
      <c r="BY307" s="279"/>
      <c r="BZ307" s="279"/>
      <c r="CA307" s="279"/>
      <c r="CB307" s="279"/>
      <c r="CC307" s="279"/>
      <c r="CD307" s="279"/>
      <c r="CE307" s="279"/>
      <c r="CF307" s="279"/>
      <c r="CG307" s="279"/>
      <c r="CH307" s="279"/>
      <c r="CI307" s="279"/>
      <c r="CJ307" s="279"/>
      <c r="CK307" s="279"/>
      <c r="CL307" s="279"/>
      <c r="CM307" s="279"/>
      <c r="CN307" s="279"/>
      <c r="CO307" s="279"/>
      <c r="CP307" s="279"/>
      <c r="CQ307" s="279"/>
      <c r="CR307" s="279"/>
      <c r="CS307" s="279"/>
      <c r="CT307" s="279"/>
      <c r="CU307" s="279"/>
      <c r="CV307" s="279"/>
      <c r="CW307" s="279"/>
      <c r="CX307" s="279"/>
      <c r="CY307" s="279"/>
      <c r="CZ307" s="279"/>
      <c r="DA307" s="279"/>
      <c r="DB307" s="279"/>
      <c r="DC307" s="279"/>
      <c r="DD307" s="279"/>
      <c r="DE307" s="279"/>
      <c r="DF307" s="279"/>
      <c r="DG307" s="279"/>
      <c r="DH307" s="279"/>
    </row>
    <row r="308" spans="1:112" ht="15.75" customHeight="1" hidden="1">
      <c r="A308" s="200" t="s">
        <v>355</v>
      </c>
      <c r="B308" s="200" t="s">
        <v>356</v>
      </c>
      <c r="C308" s="200" t="s">
        <v>357</v>
      </c>
      <c r="D308" s="200"/>
      <c r="E308" s="8"/>
      <c r="F308" s="9"/>
      <c r="G308" s="9"/>
      <c r="H308" s="9"/>
      <c r="I308" s="9"/>
      <c r="J308" s="9"/>
      <c r="K308" s="9"/>
      <c r="L308" s="9"/>
      <c r="M308" s="9"/>
      <c r="N308" s="9"/>
      <c r="O308" s="193">
        <f aca="true" t="shared" si="35" ref="O308:T308">SUM(O312:O350)</f>
        <v>0</v>
      </c>
      <c r="P308" s="193">
        <f t="shared" si="35"/>
        <v>0</v>
      </c>
      <c r="Q308" s="193">
        <f t="shared" si="35"/>
        <v>0</v>
      </c>
      <c r="R308" s="193">
        <f t="shared" si="35"/>
        <v>0</v>
      </c>
      <c r="S308" s="193">
        <f t="shared" si="35"/>
        <v>0</v>
      </c>
      <c r="T308" s="193">
        <f t="shared" si="35"/>
        <v>0</v>
      </c>
      <c r="U308" s="87"/>
      <c r="V308" s="87"/>
      <c r="W308" s="194">
        <f aca="true" t="shared" si="36" ref="W308:BA308">SUM(W312:W350)</f>
        <v>0</v>
      </c>
      <c r="X308" s="193">
        <f t="shared" si="36"/>
        <v>0</v>
      </c>
      <c r="Y308" s="197">
        <f t="shared" si="36"/>
        <v>0</v>
      </c>
      <c r="Z308" s="182">
        <f t="shared" si="36"/>
        <v>0</v>
      </c>
      <c r="AA308" s="182">
        <f t="shared" si="36"/>
        <v>0</v>
      </c>
      <c r="AB308" s="182">
        <f t="shared" si="36"/>
        <v>0</v>
      </c>
      <c r="AC308" s="182">
        <f>SUM(AC312:AC350)</f>
        <v>0</v>
      </c>
      <c r="AD308" s="182">
        <f>SUM(AD312:AD350)</f>
        <v>0</v>
      </c>
      <c r="AE308" s="182">
        <f t="shared" si="36"/>
        <v>0</v>
      </c>
      <c r="AF308" s="182">
        <f t="shared" si="36"/>
        <v>0</v>
      </c>
      <c r="AG308" s="182">
        <f t="shared" si="36"/>
        <v>0</v>
      </c>
      <c r="AH308" s="182">
        <f t="shared" si="36"/>
        <v>0</v>
      </c>
      <c r="AI308" s="182">
        <f>SUM(AI312:AI350)</f>
        <v>0</v>
      </c>
      <c r="AJ308" s="182">
        <f>SUM(AJ312:AJ350)</f>
        <v>0</v>
      </c>
      <c r="AK308" s="182">
        <f t="shared" si="36"/>
        <v>0</v>
      </c>
      <c r="AL308" s="182">
        <f t="shared" si="36"/>
        <v>0</v>
      </c>
      <c r="AM308" s="182">
        <f t="shared" si="36"/>
        <v>0</v>
      </c>
      <c r="AN308" s="182">
        <f t="shared" si="36"/>
        <v>0</v>
      </c>
      <c r="AO308" s="182">
        <f>SUM(AO312:AO350)</f>
        <v>0</v>
      </c>
      <c r="AP308" s="182">
        <f>SUM(AP312:AP350)</f>
        <v>0</v>
      </c>
      <c r="AQ308" s="182">
        <f t="shared" si="36"/>
        <v>0</v>
      </c>
      <c r="AR308" s="182">
        <f t="shared" si="36"/>
        <v>0</v>
      </c>
      <c r="AS308" s="182">
        <f t="shared" si="36"/>
        <v>0</v>
      </c>
      <c r="AT308" s="182">
        <f t="shared" si="36"/>
        <v>0</v>
      </c>
      <c r="AU308" s="182">
        <f t="shared" si="36"/>
        <v>0</v>
      </c>
      <c r="AV308" s="182">
        <f t="shared" si="36"/>
        <v>0</v>
      </c>
      <c r="AW308" s="182">
        <f t="shared" si="36"/>
        <v>0</v>
      </c>
      <c r="AX308" s="182">
        <f t="shared" si="36"/>
        <v>0</v>
      </c>
      <c r="AY308" s="182">
        <f t="shared" si="36"/>
        <v>0</v>
      </c>
      <c r="AZ308" s="182">
        <f t="shared" si="36"/>
        <v>0</v>
      </c>
      <c r="BA308" s="187">
        <f t="shared" si="36"/>
        <v>0</v>
      </c>
      <c r="BB308" s="187">
        <f>SUM(BB312:BB350)</f>
        <v>0</v>
      </c>
      <c r="BC308" s="187">
        <f aca="true" t="shared" si="37" ref="BC308:CH308">SUM(BC312:BC350)</f>
        <v>0</v>
      </c>
      <c r="BD308" s="187">
        <f t="shared" si="37"/>
        <v>0</v>
      </c>
      <c r="BE308" s="187">
        <f t="shared" si="37"/>
        <v>0</v>
      </c>
      <c r="BF308" s="187">
        <f t="shared" si="37"/>
        <v>0</v>
      </c>
      <c r="BG308" s="182">
        <f>SUM(BG312:BG350)</f>
        <v>0</v>
      </c>
      <c r="BH308" s="182">
        <f>SUM(BH312:BH350)</f>
        <v>0</v>
      </c>
      <c r="BI308" s="182">
        <f t="shared" si="37"/>
        <v>0</v>
      </c>
      <c r="BJ308" s="182">
        <f t="shared" si="37"/>
        <v>0</v>
      </c>
      <c r="BK308" s="182">
        <f t="shared" si="37"/>
        <v>0</v>
      </c>
      <c r="BL308" s="182">
        <f t="shared" si="37"/>
        <v>0</v>
      </c>
      <c r="BM308" s="182">
        <f>SUM(BM312:BM350)</f>
        <v>0</v>
      </c>
      <c r="BN308" s="182">
        <f>SUM(BN312:BN350)</f>
        <v>0</v>
      </c>
      <c r="BO308" s="182">
        <f t="shared" si="37"/>
        <v>0</v>
      </c>
      <c r="BP308" s="182">
        <f t="shared" si="37"/>
        <v>0</v>
      </c>
      <c r="BQ308" s="182">
        <f t="shared" si="37"/>
        <v>0</v>
      </c>
      <c r="BR308" s="182">
        <f t="shared" si="37"/>
        <v>0</v>
      </c>
      <c r="BS308" s="182">
        <f>SUM(BS312:BS350)</f>
        <v>0</v>
      </c>
      <c r="BT308" s="182">
        <f t="shared" si="37"/>
        <v>0</v>
      </c>
      <c r="BU308" s="182">
        <f t="shared" si="37"/>
        <v>0</v>
      </c>
      <c r="BV308" s="182">
        <f t="shared" si="37"/>
        <v>0</v>
      </c>
      <c r="BW308" s="182">
        <f t="shared" si="37"/>
        <v>0</v>
      </c>
      <c r="BX308" s="182">
        <f t="shared" si="37"/>
        <v>0</v>
      </c>
      <c r="BY308" s="182">
        <f t="shared" si="37"/>
        <v>0</v>
      </c>
      <c r="BZ308" s="182">
        <f t="shared" si="37"/>
        <v>0</v>
      </c>
      <c r="CA308" s="182">
        <f t="shared" si="37"/>
        <v>0</v>
      </c>
      <c r="CB308" s="182">
        <f t="shared" si="37"/>
        <v>0</v>
      </c>
      <c r="CC308" s="182">
        <f t="shared" si="37"/>
        <v>0</v>
      </c>
      <c r="CD308" s="182">
        <f t="shared" si="37"/>
        <v>0</v>
      </c>
      <c r="CE308" s="182">
        <f>SUM(CE312:CE350)</f>
        <v>0</v>
      </c>
      <c r="CF308" s="182">
        <f t="shared" si="37"/>
        <v>0</v>
      </c>
      <c r="CG308" s="182">
        <f t="shared" si="37"/>
        <v>0</v>
      </c>
      <c r="CH308" s="182">
        <f t="shared" si="37"/>
        <v>0</v>
      </c>
      <c r="CI308" s="182">
        <f aca="true" t="shared" si="38" ref="CI308:DH308">SUM(CI312:CI350)</f>
        <v>0</v>
      </c>
      <c r="CJ308" s="182">
        <f t="shared" si="38"/>
        <v>0</v>
      </c>
      <c r="CK308" s="182">
        <f>SUM(CK312:CK350)</f>
        <v>0</v>
      </c>
      <c r="CL308" s="182">
        <f>SUM(CL312:CL350)</f>
        <v>0</v>
      </c>
      <c r="CM308" s="182">
        <f t="shared" si="38"/>
        <v>0</v>
      </c>
      <c r="CN308" s="182">
        <f t="shared" si="38"/>
        <v>0</v>
      </c>
      <c r="CO308" s="182">
        <f t="shared" si="38"/>
        <v>0</v>
      </c>
      <c r="CP308" s="182">
        <f t="shared" si="38"/>
        <v>0</v>
      </c>
      <c r="CQ308" s="182">
        <f>SUM(CQ312:CQ350)</f>
        <v>0</v>
      </c>
      <c r="CR308" s="182">
        <f>SUM(CR312:CR350)</f>
        <v>0</v>
      </c>
      <c r="CS308" s="182">
        <f t="shared" si="38"/>
        <v>0</v>
      </c>
      <c r="CT308" s="182">
        <f t="shared" si="38"/>
        <v>0</v>
      </c>
      <c r="CU308" s="182">
        <f t="shared" si="38"/>
        <v>0</v>
      </c>
      <c r="CV308" s="182">
        <f t="shared" si="38"/>
        <v>0</v>
      </c>
      <c r="CW308" s="182">
        <f>SUM(CW312:CW350)</f>
        <v>0</v>
      </c>
      <c r="CX308" s="182">
        <f>SUM(CX312:CX350)</f>
        <v>0</v>
      </c>
      <c r="CY308" s="182">
        <f t="shared" si="38"/>
        <v>0</v>
      </c>
      <c r="CZ308" s="182">
        <f t="shared" si="38"/>
        <v>0</v>
      </c>
      <c r="DA308" s="182">
        <f t="shared" si="38"/>
        <v>0</v>
      </c>
      <c r="DB308" s="182">
        <f t="shared" si="38"/>
        <v>0</v>
      </c>
      <c r="DC308" s="182">
        <f>SUM(DC312:DC350)</f>
        <v>0</v>
      </c>
      <c r="DD308" s="182">
        <f>SUM(DD312:DD350)</f>
        <v>0</v>
      </c>
      <c r="DE308" s="182">
        <f t="shared" si="38"/>
        <v>0</v>
      </c>
      <c r="DF308" s="182">
        <f t="shared" si="38"/>
        <v>0</v>
      </c>
      <c r="DG308" s="182">
        <f t="shared" si="38"/>
        <v>0</v>
      </c>
      <c r="DH308" s="182">
        <f t="shared" si="38"/>
        <v>0</v>
      </c>
    </row>
    <row r="309" spans="1:112" ht="15.75" customHeight="1" hidden="1">
      <c r="A309" s="201"/>
      <c r="B309" s="201"/>
      <c r="C309" s="201"/>
      <c r="D309" s="201"/>
      <c r="E309" s="8"/>
      <c r="F309" s="9"/>
      <c r="G309" s="9"/>
      <c r="H309" s="9"/>
      <c r="I309" s="9"/>
      <c r="J309" s="9"/>
      <c r="K309" s="9"/>
      <c r="L309" s="9"/>
      <c r="M309" s="9"/>
      <c r="N309" s="9"/>
      <c r="O309" s="196"/>
      <c r="P309" s="196"/>
      <c r="Q309" s="196"/>
      <c r="R309" s="196"/>
      <c r="S309" s="196"/>
      <c r="T309" s="196"/>
      <c r="U309" s="87"/>
      <c r="V309" s="87"/>
      <c r="W309" s="195"/>
      <c r="X309" s="196"/>
      <c r="Y309" s="198"/>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3"/>
      <c r="AY309" s="183"/>
      <c r="AZ309" s="183"/>
      <c r="BA309" s="188"/>
      <c r="BB309" s="188"/>
      <c r="BC309" s="188"/>
      <c r="BD309" s="188"/>
      <c r="BE309" s="188"/>
      <c r="BF309" s="188"/>
      <c r="BG309" s="183"/>
      <c r="BH309" s="183"/>
      <c r="BI309" s="183"/>
      <c r="BJ309" s="183"/>
      <c r="BK309" s="183"/>
      <c r="BL309" s="183"/>
      <c r="BM309" s="183"/>
      <c r="BN309" s="183"/>
      <c r="BO309" s="183"/>
      <c r="BP309" s="183"/>
      <c r="BQ309" s="183"/>
      <c r="BR309" s="183"/>
      <c r="BS309" s="183"/>
      <c r="BT309" s="183"/>
      <c r="BU309" s="183"/>
      <c r="BV309" s="183"/>
      <c r="BW309" s="183"/>
      <c r="BX309" s="183"/>
      <c r="BY309" s="183"/>
      <c r="BZ309" s="183"/>
      <c r="CA309" s="183"/>
      <c r="CB309" s="183"/>
      <c r="CC309" s="183"/>
      <c r="CD309" s="183"/>
      <c r="CE309" s="183"/>
      <c r="CF309" s="183"/>
      <c r="CG309" s="183"/>
      <c r="CH309" s="183"/>
      <c r="CI309" s="183"/>
      <c r="CJ309" s="183"/>
      <c r="CK309" s="183"/>
      <c r="CL309" s="183"/>
      <c r="CM309" s="183"/>
      <c r="CN309" s="183"/>
      <c r="CO309" s="183"/>
      <c r="CP309" s="183"/>
      <c r="CQ309" s="183"/>
      <c r="CR309" s="183"/>
      <c r="CS309" s="183"/>
      <c r="CT309" s="183"/>
      <c r="CU309" s="183"/>
      <c r="CV309" s="183"/>
      <c r="CW309" s="183"/>
      <c r="CX309" s="183"/>
      <c r="CY309" s="183"/>
      <c r="CZ309" s="183"/>
      <c r="DA309" s="183"/>
      <c r="DB309" s="183"/>
      <c r="DC309" s="183"/>
      <c r="DD309" s="183"/>
      <c r="DE309" s="183"/>
      <c r="DF309" s="183"/>
      <c r="DG309" s="183"/>
      <c r="DH309" s="183"/>
    </row>
    <row r="310" spans="1:112" ht="36.75" customHeight="1" hidden="1">
      <c r="A310" s="201"/>
      <c r="B310" s="201"/>
      <c r="C310" s="201"/>
      <c r="D310" s="201"/>
      <c r="E310" s="8"/>
      <c r="F310" s="9"/>
      <c r="G310" s="9"/>
      <c r="H310" s="9"/>
      <c r="I310" s="9"/>
      <c r="J310" s="9"/>
      <c r="K310" s="9"/>
      <c r="L310" s="9"/>
      <c r="M310" s="9"/>
      <c r="N310" s="9"/>
      <c r="O310" s="196"/>
      <c r="P310" s="196"/>
      <c r="Q310" s="196"/>
      <c r="R310" s="196"/>
      <c r="S310" s="196"/>
      <c r="T310" s="196"/>
      <c r="U310" s="87"/>
      <c r="V310" s="87"/>
      <c r="W310" s="195"/>
      <c r="X310" s="196"/>
      <c r="Y310" s="199"/>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9"/>
      <c r="BB310" s="189"/>
      <c r="BC310" s="189"/>
      <c r="BD310" s="189"/>
      <c r="BE310" s="189"/>
      <c r="BF310" s="189"/>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c r="CH310" s="184"/>
      <c r="CI310" s="184"/>
      <c r="CJ310" s="184"/>
      <c r="CK310" s="184"/>
      <c r="CL310" s="184"/>
      <c r="CM310" s="184"/>
      <c r="CN310" s="184"/>
      <c r="CO310" s="184"/>
      <c r="CP310" s="184"/>
      <c r="CQ310" s="184"/>
      <c r="CR310" s="184"/>
      <c r="CS310" s="184"/>
      <c r="CT310" s="184"/>
      <c r="CU310" s="184"/>
      <c r="CV310" s="184"/>
      <c r="CW310" s="184"/>
      <c r="CX310" s="184"/>
      <c r="CY310" s="184"/>
      <c r="CZ310" s="184"/>
      <c r="DA310" s="184"/>
      <c r="DB310" s="184"/>
      <c r="DC310" s="184"/>
      <c r="DD310" s="184"/>
      <c r="DE310" s="184"/>
      <c r="DF310" s="184"/>
      <c r="DG310" s="184"/>
      <c r="DH310" s="184"/>
    </row>
    <row r="311" spans="1:112" ht="15.75" customHeight="1">
      <c r="A311" s="117"/>
      <c r="B311" s="117" t="s">
        <v>67</v>
      </c>
      <c r="C311" s="117" t="s">
        <v>0</v>
      </c>
      <c r="D311" s="117"/>
      <c r="E311" s="8"/>
      <c r="F311" s="9"/>
      <c r="G311" s="9"/>
      <c r="H311" s="9"/>
      <c r="I311" s="9"/>
      <c r="J311" s="9"/>
      <c r="K311" s="9"/>
      <c r="L311" s="9"/>
      <c r="M311" s="9"/>
      <c r="N311" s="9"/>
      <c r="O311" s="120" t="s">
        <v>0</v>
      </c>
      <c r="P311" s="120" t="s">
        <v>0</v>
      </c>
      <c r="Q311" s="120" t="s">
        <v>0</v>
      </c>
      <c r="R311" s="120" t="s">
        <v>0</v>
      </c>
      <c r="S311" s="120" t="s">
        <v>0</v>
      </c>
      <c r="T311" s="120" t="s">
        <v>0</v>
      </c>
      <c r="U311" s="87"/>
      <c r="V311" s="87"/>
      <c r="W311" s="129" t="s">
        <v>0</v>
      </c>
      <c r="X311" s="96" t="s">
        <v>0</v>
      </c>
      <c r="Y311" s="95" t="s">
        <v>0</v>
      </c>
      <c r="Z311" s="46" t="s">
        <v>0</v>
      </c>
      <c r="AA311" s="46" t="s">
        <v>0</v>
      </c>
      <c r="AB311" s="46" t="s">
        <v>0</v>
      </c>
      <c r="AC311" s="79" t="s">
        <v>0</v>
      </c>
      <c r="AD311" s="46" t="s">
        <v>0</v>
      </c>
      <c r="AE311" s="46" t="s">
        <v>0</v>
      </c>
      <c r="AF311" s="46" t="s">
        <v>0</v>
      </c>
      <c r="AG311" s="46" t="s">
        <v>0</v>
      </c>
      <c r="AH311" s="46" t="s">
        <v>0</v>
      </c>
      <c r="AI311" s="46" t="s">
        <v>0</v>
      </c>
      <c r="AJ311" s="46" t="s">
        <v>0</v>
      </c>
      <c r="AK311" s="46" t="s">
        <v>0</v>
      </c>
      <c r="AL311" s="46" t="s">
        <v>0</v>
      </c>
      <c r="AM311" s="46" t="s">
        <v>0</v>
      </c>
      <c r="AN311" s="46" t="s">
        <v>0</v>
      </c>
      <c r="AO311" s="46" t="s">
        <v>0</v>
      </c>
      <c r="AP311" s="46" t="s">
        <v>0</v>
      </c>
      <c r="AQ311" s="46" t="s">
        <v>0</v>
      </c>
      <c r="AR311" s="46" t="s">
        <v>0</v>
      </c>
      <c r="AS311" s="46" t="s">
        <v>0</v>
      </c>
      <c r="AT311" s="46" t="s">
        <v>0</v>
      </c>
      <c r="AU311" s="46" t="s">
        <v>0</v>
      </c>
      <c r="AV311" s="46" t="s">
        <v>0</v>
      </c>
      <c r="AW311" s="46" t="s">
        <v>0</v>
      </c>
      <c r="AX311" s="46" t="s">
        <v>0</v>
      </c>
      <c r="AY311" s="46" t="s">
        <v>0</v>
      </c>
      <c r="AZ311" s="46" t="s">
        <v>0</v>
      </c>
      <c r="BA311" s="89" t="s">
        <v>0</v>
      </c>
      <c r="BB311" s="89" t="s">
        <v>0</v>
      </c>
      <c r="BC311" s="89" t="s">
        <v>0</v>
      </c>
      <c r="BD311" s="89" t="s">
        <v>0</v>
      </c>
      <c r="BE311" s="89" t="s">
        <v>0</v>
      </c>
      <c r="BF311" s="89" t="s">
        <v>0</v>
      </c>
      <c r="BG311" s="46" t="s">
        <v>0</v>
      </c>
      <c r="BH311" s="46" t="s">
        <v>0</v>
      </c>
      <c r="BI311" s="46" t="s">
        <v>0</v>
      </c>
      <c r="BJ311" s="46" t="s">
        <v>0</v>
      </c>
      <c r="BK311" s="46" t="s">
        <v>0</v>
      </c>
      <c r="BL311" s="46" t="s">
        <v>0</v>
      </c>
      <c r="BM311" s="46" t="s">
        <v>0</v>
      </c>
      <c r="BN311" s="46" t="s">
        <v>0</v>
      </c>
      <c r="BO311" s="46" t="s">
        <v>0</v>
      </c>
      <c r="BP311" s="46" t="s">
        <v>0</v>
      </c>
      <c r="BQ311" s="46" t="s">
        <v>0</v>
      </c>
      <c r="BR311" s="46" t="s">
        <v>0</v>
      </c>
      <c r="BS311" s="46" t="s">
        <v>0</v>
      </c>
      <c r="BT311" s="46" t="s">
        <v>0</v>
      </c>
      <c r="BU311" s="46" t="s">
        <v>0</v>
      </c>
      <c r="BV311" s="46" t="s">
        <v>0</v>
      </c>
      <c r="BW311" s="46" t="s">
        <v>0</v>
      </c>
      <c r="BX311" s="46" t="s">
        <v>0</v>
      </c>
      <c r="BY311" s="46" t="s">
        <v>0</v>
      </c>
      <c r="BZ311" s="46" t="s">
        <v>0</v>
      </c>
      <c r="CA311" s="46" t="s">
        <v>0</v>
      </c>
      <c r="CB311" s="46" t="s">
        <v>0</v>
      </c>
      <c r="CC311" s="46" t="s">
        <v>0</v>
      </c>
      <c r="CD311" s="46" t="s">
        <v>0</v>
      </c>
      <c r="CE311" s="79" t="s">
        <v>0</v>
      </c>
      <c r="CF311" s="46" t="s">
        <v>0</v>
      </c>
      <c r="CG311" s="46" t="s">
        <v>0</v>
      </c>
      <c r="CH311" s="46" t="s">
        <v>0</v>
      </c>
      <c r="CI311" s="46" t="s">
        <v>0</v>
      </c>
      <c r="CJ311" s="46" t="s">
        <v>0</v>
      </c>
      <c r="CK311" s="74" t="s">
        <v>0</v>
      </c>
      <c r="CL311" s="46" t="s">
        <v>0</v>
      </c>
      <c r="CM311" s="46" t="s">
        <v>0</v>
      </c>
      <c r="CN311" s="46" t="s">
        <v>0</v>
      </c>
      <c r="CO311" s="46" t="s">
        <v>0</v>
      </c>
      <c r="CP311" s="46" t="s">
        <v>0</v>
      </c>
      <c r="CQ311" s="74" t="s">
        <v>0</v>
      </c>
      <c r="CR311" s="46" t="s">
        <v>0</v>
      </c>
      <c r="CS311" s="46" t="s">
        <v>0</v>
      </c>
      <c r="CT311" s="46" t="s">
        <v>0</v>
      </c>
      <c r="CU311" s="46" t="s">
        <v>0</v>
      </c>
      <c r="CV311" s="46" t="s">
        <v>0</v>
      </c>
      <c r="CW311" s="46" t="s">
        <v>0</v>
      </c>
      <c r="CX311" s="46" t="s">
        <v>0</v>
      </c>
      <c r="CY311" s="46" t="s">
        <v>0</v>
      </c>
      <c r="CZ311" s="46" t="s">
        <v>0</v>
      </c>
      <c r="DA311" s="46" t="s">
        <v>0</v>
      </c>
      <c r="DB311" s="46" t="s">
        <v>0</v>
      </c>
      <c r="DC311" s="46" t="s">
        <v>0</v>
      </c>
      <c r="DD311" s="46" t="s">
        <v>0</v>
      </c>
      <c r="DE311" s="46" t="s">
        <v>0</v>
      </c>
      <c r="DF311" s="46" t="s">
        <v>0</v>
      </c>
      <c r="DG311" s="46" t="s">
        <v>0</v>
      </c>
      <c r="DH311" s="46" t="s">
        <v>0</v>
      </c>
    </row>
    <row r="312" spans="1:112" ht="15" customHeight="1" hidden="1">
      <c r="A312" s="200" t="s">
        <v>358</v>
      </c>
      <c r="B312" s="200" t="s">
        <v>359</v>
      </c>
      <c r="C312" s="200" t="s">
        <v>360</v>
      </c>
      <c r="D312" s="200"/>
      <c r="E312" s="8"/>
      <c r="F312" s="9"/>
      <c r="G312" s="9"/>
      <c r="H312" s="9"/>
      <c r="I312" s="9"/>
      <c r="J312" s="9"/>
      <c r="K312" s="9"/>
      <c r="L312" s="9"/>
      <c r="M312" s="9"/>
      <c r="N312" s="9"/>
      <c r="O312" s="193">
        <f aca="true" t="shared" si="39" ref="O312:T312">W312+AC312+AI312+AO312+AU312+BA312+BG312+BM312+BS312+BY312+CE312+CK312+CQ312+CW312+DC312</f>
        <v>0</v>
      </c>
      <c r="P312" s="193">
        <f t="shared" si="39"/>
        <v>0</v>
      </c>
      <c r="Q312" s="193">
        <f t="shared" si="39"/>
        <v>0</v>
      </c>
      <c r="R312" s="193">
        <f t="shared" si="39"/>
        <v>0</v>
      </c>
      <c r="S312" s="193">
        <f t="shared" si="39"/>
        <v>0</v>
      </c>
      <c r="T312" s="193">
        <f t="shared" si="39"/>
        <v>0</v>
      </c>
      <c r="U312" s="87"/>
      <c r="V312" s="87"/>
      <c r="W312" s="194"/>
      <c r="X312" s="193"/>
      <c r="Y312" s="197"/>
      <c r="Z312" s="182"/>
      <c r="AA312" s="182"/>
      <c r="AB312" s="182"/>
      <c r="AC312" s="182"/>
      <c r="AD312" s="182"/>
      <c r="AE312" s="182"/>
      <c r="AF312" s="182"/>
      <c r="AG312" s="182"/>
      <c r="AH312" s="182"/>
      <c r="AI312" s="182"/>
      <c r="AJ312" s="182"/>
      <c r="AK312" s="182"/>
      <c r="AL312" s="182"/>
      <c r="AM312" s="182"/>
      <c r="AN312" s="182"/>
      <c r="AO312" s="182"/>
      <c r="AP312" s="182"/>
      <c r="AQ312" s="182"/>
      <c r="AR312" s="182"/>
      <c r="AS312" s="182"/>
      <c r="AT312" s="182"/>
      <c r="AU312" s="182"/>
      <c r="AV312" s="182"/>
      <c r="AW312" s="182"/>
      <c r="AX312" s="182"/>
      <c r="AY312" s="182"/>
      <c r="AZ312" s="182"/>
      <c r="BA312" s="187"/>
      <c r="BB312" s="187"/>
      <c r="BC312" s="187"/>
      <c r="BD312" s="187"/>
      <c r="BE312" s="187"/>
      <c r="BF312" s="187"/>
      <c r="BG312" s="182"/>
      <c r="BH312" s="182"/>
      <c r="BI312" s="182"/>
      <c r="BJ312" s="182"/>
      <c r="BK312" s="182"/>
      <c r="BL312" s="182"/>
      <c r="BM312" s="182"/>
      <c r="BN312" s="182"/>
      <c r="BO312" s="182"/>
      <c r="BP312" s="182"/>
      <c r="BQ312" s="182"/>
      <c r="BR312" s="182"/>
      <c r="BS312" s="182"/>
      <c r="BT312" s="182"/>
      <c r="BU312" s="182"/>
      <c r="BV312" s="182"/>
      <c r="BW312" s="182"/>
      <c r="BX312" s="182"/>
      <c r="BY312" s="182"/>
      <c r="BZ312" s="182"/>
      <c r="CA312" s="182"/>
      <c r="CB312" s="182"/>
      <c r="CC312" s="182"/>
      <c r="CD312" s="182"/>
      <c r="CE312" s="182"/>
      <c r="CF312" s="182"/>
      <c r="CG312" s="182"/>
      <c r="CH312" s="182"/>
      <c r="CI312" s="182"/>
      <c r="CJ312" s="182"/>
      <c r="CK312" s="182"/>
      <c r="CL312" s="182"/>
      <c r="CM312" s="182"/>
      <c r="CN312" s="182"/>
      <c r="CO312" s="182"/>
      <c r="CP312" s="182"/>
      <c r="CQ312" s="182"/>
      <c r="CR312" s="182"/>
      <c r="CS312" s="182"/>
      <c r="CT312" s="182"/>
      <c r="CU312" s="182"/>
      <c r="CV312" s="182"/>
      <c r="CW312" s="182"/>
      <c r="CX312" s="182"/>
      <c r="CY312" s="182"/>
      <c r="CZ312" s="182"/>
      <c r="DA312" s="182"/>
      <c r="DB312" s="182"/>
      <c r="DC312" s="182"/>
      <c r="DD312" s="182"/>
      <c r="DE312" s="182"/>
      <c r="DF312" s="182"/>
      <c r="DG312" s="182"/>
      <c r="DH312" s="182"/>
    </row>
    <row r="313" spans="1:112" ht="15.75" customHeight="1" hidden="1">
      <c r="A313" s="201"/>
      <c r="B313" s="201"/>
      <c r="C313" s="201"/>
      <c r="D313" s="201"/>
      <c r="E313" s="8"/>
      <c r="F313" s="9"/>
      <c r="G313" s="9"/>
      <c r="H313" s="9"/>
      <c r="I313" s="9"/>
      <c r="J313" s="9"/>
      <c r="K313" s="9"/>
      <c r="L313" s="9"/>
      <c r="M313" s="9"/>
      <c r="N313" s="9"/>
      <c r="O313" s="196"/>
      <c r="P313" s="196"/>
      <c r="Q313" s="196"/>
      <c r="R313" s="196"/>
      <c r="S313" s="196"/>
      <c r="T313" s="196"/>
      <c r="U313" s="87"/>
      <c r="V313" s="87"/>
      <c r="W313" s="195"/>
      <c r="X313" s="196"/>
      <c r="Y313" s="198"/>
      <c r="Z313" s="183"/>
      <c r="AA313" s="183"/>
      <c r="AB313" s="183"/>
      <c r="AC313" s="183"/>
      <c r="AD313" s="183"/>
      <c r="AE313" s="183"/>
      <c r="AF313" s="183"/>
      <c r="AG313" s="183"/>
      <c r="AH313" s="183"/>
      <c r="AI313" s="183"/>
      <c r="AJ313" s="183"/>
      <c r="AK313" s="183"/>
      <c r="AL313" s="183"/>
      <c r="AM313" s="183"/>
      <c r="AN313" s="183"/>
      <c r="AO313" s="183"/>
      <c r="AP313" s="183"/>
      <c r="AQ313" s="183"/>
      <c r="AR313" s="183"/>
      <c r="AS313" s="183"/>
      <c r="AT313" s="183"/>
      <c r="AU313" s="183"/>
      <c r="AV313" s="183"/>
      <c r="AW313" s="183"/>
      <c r="AX313" s="183"/>
      <c r="AY313" s="183"/>
      <c r="AZ313" s="183"/>
      <c r="BA313" s="188"/>
      <c r="BB313" s="188"/>
      <c r="BC313" s="188"/>
      <c r="BD313" s="188"/>
      <c r="BE313" s="188"/>
      <c r="BF313" s="188"/>
      <c r="BG313" s="183"/>
      <c r="BH313" s="183"/>
      <c r="BI313" s="183"/>
      <c r="BJ313" s="183"/>
      <c r="BK313" s="183"/>
      <c r="BL313" s="183"/>
      <c r="BM313" s="183"/>
      <c r="BN313" s="183"/>
      <c r="BO313" s="183"/>
      <c r="BP313" s="183"/>
      <c r="BQ313" s="183"/>
      <c r="BR313" s="183"/>
      <c r="BS313" s="183"/>
      <c r="BT313" s="183"/>
      <c r="BU313" s="183"/>
      <c r="BV313" s="183"/>
      <c r="BW313" s="183"/>
      <c r="BX313" s="183"/>
      <c r="BY313" s="183"/>
      <c r="BZ313" s="183"/>
      <c r="CA313" s="183"/>
      <c r="CB313" s="183"/>
      <c r="CC313" s="183"/>
      <c r="CD313" s="183"/>
      <c r="CE313" s="183"/>
      <c r="CF313" s="183"/>
      <c r="CG313" s="183"/>
      <c r="CH313" s="183"/>
      <c r="CI313" s="183"/>
      <c r="CJ313" s="183"/>
      <c r="CK313" s="183"/>
      <c r="CL313" s="183"/>
      <c r="CM313" s="183"/>
      <c r="CN313" s="183"/>
      <c r="CO313" s="183"/>
      <c r="CP313" s="183"/>
      <c r="CQ313" s="183"/>
      <c r="CR313" s="183"/>
      <c r="CS313" s="183"/>
      <c r="CT313" s="183"/>
      <c r="CU313" s="183"/>
      <c r="CV313" s="183"/>
      <c r="CW313" s="183"/>
      <c r="CX313" s="183"/>
      <c r="CY313" s="183"/>
      <c r="CZ313" s="183"/>
      <c r="DA313" s="183"/>
      <c r="DB313" s="183"/>
      <c r="DC313" s="183"/>
      <c r="DD313" s="183"/>
      <c r="DE313" s="183"/>
      <c r="DF313" s="183"/>
      <c r="DG313" s="183"/>
      <c r="DH313" s="183"/>
    </row>
    <row r="314" spans="1:112" ht="15.75" customHeight="1" hidden="1">
      <c r="A314" s="201"/>
      <c r="B314" s="201"/>
      <c r="C314" s="201"/>
      <c r="D314" s="201"/>
      <c r="E314" s="8"/>
      <c r="F314" s="9"/>
      <c r="G314" s="9"/>
      <c r="H314" s="9"/>
      <c r="I314" s="9"/>
      <c r="J314" s="9"/>
      <c r="K314" s="9"/>
      <c r="L314" s="9"/>
      <c r="M314" s="9"/>
      <c r="N314" s="9"/>
      <c r="O314" s="196"/>
      <c r="P314" s="196"/>
      <c r="Q314" s="196"/>
      <c r="R314" s="196"/>
      <c r="S314" s="196"/>
      <c r="T314" s="196"/>
      <c r="U314" s="87"/>
      <c r="V314" s="87"/>
      <c r="W314" s="195"/>
      <c r="X314" s="196"/>
      <c r="Y314" s="199"/>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9"/>
      <c r="BB314" s="189"/>
      <c r="BC314" s="189"/>
      <c r="BD314" s="189"/>
      <c r="BE314" s="189"/>
      <c r="BF314" s="189"/>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c r="CH314" s="184"/>
      <c r="CI314" s="184"/>
      <c r="CJ314" s="184"/>
      <c r="CK314" s="184"/>
      <c r="CL314" s="184"/>
      <c r="CM314" s="184"/>
      <c r="CN314" s="184"/>
      <c r="CO314" s="184"/>
      <c r="CP314" s="184"/>
      <c r="CQ314" s="184"/>
      <c r="CR314" s="184"/>
      <c r="CS314" s="184"/>
      <c r="CT314" s="184"/>
      <c r="CU314" s="184"/>
      <c r="CV314" s="184"/>
      <c r="CW314" s="184"/>
      <c r="CX314" s="184"/>
      <c r="CY314" s="184"/>
      <c r="CZ314" s="184"/>
      <c r="DA314" s="184"/>
      <c r="DB314" s="184"/>
      <c r="DC314" s="184"/>
      <c r="DD314" s="184"/>
      <c r="DE314" s="184"/>
      <c r="DF314" s="184"/>
      <c r="DG314" s="184"/>
      <c r="DH314" s="184"/>
    </row>
    <row r="315" spans="1:112" ht="15" customHeight="1" hidden="1">
      <c r="A315" s="200" t="s">
        <v>361</v>
      </c>
      <c r="B315" s="200" t="s">
        <v>362</v>
      </c>
      <c r="C315" s="200" t="s">
        <v>363</v>
      </c>
      <c r="D315" s="200"/>
      <c r="E315" s="8"/>
      <c r="F315" s="9"/>
      <c r="G315" s="9"/>
      <c r="H315" s="9"/>
      <c r="I315" s="9"/>
      <c r="J315" s="9"/>
      <c r="K315" s="9"/>
      <c r="L315" s="9"/>
      <c r="M315" s="9"/>
      <c r="N315" s="9"/>
      <c r="O315" s="193">
        <f aca="true" t="shared" si="40" ref="O315:T315">W315+AC315+AI315+AO315+AU315+BA315+BG315+BM315+BS315+BY315+CE315+CK315+CQ315+CW315+DC315</f>
        <v>0</v>
      </c>
      <c r="P315" s="193">
        <f t="shared" si="40"/>
        <v>0</v>
      </c>
      <c r="Q315" s="193">
        <f t="shared" si="40"/>
        <v>0</v>
      </c>
      <c r="R315" s="193">
        <f t="shared" si="40"/>
        <v>0</v>
      </c>
      <c r="S315" s="193">
        <f t="shared" si="40"/>
        <v>0</v>
      </c>
      <c r="T315" s="193">
        <f t="shared" si="40"/>
        <v>0</v>
      </c>
      <c r="U315" s="87"/>
      <c r="V315" s="87"/>
      <c r="W315" s="194"/>
      <c r="X315" s="193"/>
      <c r="Y315" s="197"/>
      <c r="Z315" s="182"/>
      <c r="AA315" s="182"/>
      <c r="AB315" s="182"/>
      <c r="AC315" s="182"/>
      <c r="AD315" s="182"/>
      <c r="AE315" s="182"/>
      <c r="AF315" s="182"/>
      <c r="AG315" s="182"/>
      <c r="AH315" s="182"/>
      <c r="AI315" s="182"/>
      <c r="AJ315" s="182"/>
      <c r="AK315" s="182"/>
      <c r="AL315" s="182"/>
      <c r="AM315" s="182"/>
      <c r="AN315" s="182"/>
      <c r="AO315" s="182"/>
      <c r="AP315" s="182"/>
      <c r="AQ315" s="182"/>
      <c r="AR315" s="182"/>
      <c r="AS315" s="182"/>
      <c r="AT315" s="182"/>
      <c r="AU315" s="182"/>
      <c r="AV315" s="182"/>
      <c r="AW315" s="182"/>
      <c r="AX315" s="182"/>
      <c r="AY315" s="182"/>
      <c r="AZ315" s="182"/>
      <c r="BA315" s="187"/>
      <c r="BB315" s="187"/>
      <c r="BC315" s="187"/>
      <c r="BD315" s="187"/>
      <c r="BE315" s="187"/>
      <c r="BF315" s="187"/>
      <c r="BG315" s="182"/>
      <c r="BH315" s="182"/>
      <c r="BI315" s="182"/>
      <c r="BJ315" s="182"/>
      <c r="BK315" s="182"/>
      <c r="BL315" s="182"/>
      <c r="BM315" s="182"/>
      <c r="BN315" s="182"/>
      <c r="BO315" s="182"/>
      <c r="BP315" s="182"/>
      <c r="BQ315" s="182"/>
      <c r="BR315" s="182"/>
      <c r="BS315" s="182"/>
      <c r="BT315" s="182"/>
      <c r="BU315" s="182"/>
      <c r="BV315" s="182"/>
      <c r="BW315" s="182"/>
      <c r="BX315" s="182"/>
      <c r="BY315" s="182"/>
      <c r="BZ315" s="182"/>
      <c r="CA315" s="182"/>
      <c r="CB315" s="182"/>
      <c r="CC315" s="182"/>
      <c r="CD315" s="182"/>
      <c r="CE315" s="182"/>
      <c r="CF315" s="182"/>
      <c r="CG315" s="182"/>
      <c r="CH315" s="182"/>
      <c r="CI315" s="182"/>
      <c r="CJ315" s="182"/>
      <c r="CK315" s="182"/>
      <c r="CL315" s="182"/>
      <c r="CM315" s="182"/>
      <c r="CN315" s="182"/>
      <c r="CO315" s="182"/>
      <c r="CP315" s="182"/>
      <c r="CQ315" s="182"/>
      <c r="CR315" s="182"/>
      <c r="CS315" s="182"/>
      <c r="CT315" s="182"/>
      <c r="CU315" s="182"/>
      <c r="CV315" s="182"/>
      <c r="CW315" s="182"/>
      <c r="CX315" s="182"/>
      <c r="CY315" s="182"/>
      <c r="CZ315" s="182"/>
      <c r="DA315" s="182"/>
      <c r="DB315" s="182"/>
      <c r="DC315" s="182"/>
      <c r="DD315" s="182"/>
      <c r="DE315" s="182"/>
      <c r="DF315" s="182"/>
      <c r="DG315" s="182"/>
      <c r="DH315" s="182"/>
    </row>
    <row r="316" spans="1:112" ht="15.75" customHeight="1" hidden="1">
      <c r="A316" s="201"/>
      <c r="B316" s="201"/>
      <c r="C316" s="201"/>
      <c r="D316" s="201"/>
      <c r="E316" s="8"/>
      <c r="F316" s="9"/>
      <c r="G316" s="9"/>
      <c r="H316" s="9"/>
      <c r="I316" s="9"/>
      <c r="J316" s="9"/>
      <c r="K316" s="9"/>
      <c r="L316" s="9"/>
      <c r="M316" s="9"/>
      <c r="N316" s="9"/>
      <c r="O316" s="196"/>
      <c r="P316" s="196"/>
      <c r="Q316" s="196"/>
      <c r="R316" s="196"/>
      <c r="S316" s="196"/>
      <c r="T316" s="196"/>
      <c r="U316" s="87"/>
      <c r="V316" s="87"/>
      <c r="W316" s="195"/>
      <c r="X316" s="196"/>
      <c r="Y316" s="198"/>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8"/>
      <c r="BB316" s="188"/>
      <c r="BC316" s="188"/>
      <c r="BD316" s="188"/>
      <c r="BE316" s="188"/>
      <c r="BF316" s="188"/>
      <c r="BG316" s="183"/>
      <c r="BH316" s="183"/>
      <c r="BI316" s="183"/>
      <c r="BJ316" s="183"/>
      <c r="BK316" s="183"/>
      <c r="BL316" s="183"/>
      <c r="BM316" s="183"/>
      <c r="BN316" s="183"/>
      <c r="BO316" s="183"/>
      <c r="BP316" s="183"/>
      <c r="BQ316" s="183"/>
      <c r="BR316" s="183"/>
      <c r="BS316" s="183"/>
      <c r="BT316" s="183"/>
      <c r="BU316" s="183"/>
      <c r="BV316" s="183"/>
      <c r="BW316" s="183"/>
      <c r="BX316" s="183"/>
      <c r="BY316" s="183"/>
      <c r="BZ316" s="183"/>
      <c r="CA316" s="183"/>
      <c r="CB316" s="183"/>
      <c r="CC316" s="183"/>
      <c r="CD316" s="183"/>
      <c r="CE316" s="183"/>
      <c r="CF316" s="183"/>
      <c r="CG316" s="183"/>
      <c r="CH316" s="183"/>
      <c r="CI316" s="183"/>
      <c r="CJ316" s="183"/>
      <c r="CK316" s="183"/>
      <c r="CL316" s="183"/>
      <c r="CM316" s="183"/>
      <c r="CN316" s="183"/>
      <c r="CO316" s="183"/>
      <c r="CP316" s="183"/>
      <c r="CQ316" s="183"/>
      <c r="CR316" s="183"/>
      <c r="CS316" s="183"/>
      <c r="CT316" s="183"/>
      <c r="CU316" s="183"/>
      <c r="CV316" s="183"/>
      <c r="CW316" s="183"/>
      <c r="CX316" s="183"/>
      <c r="CY316" s="183"/>
      <c r="CZ316" s="183"/>
      <c r="DA316" s="183"/>
      <c r="DB316" s="183"/>
      <c r="DC316" s="183"/>
      <c r="DD316" s="183"/>
      <c r="DE316" s="183"/>
      <c r="DF316" s="183"/>
      <c r="DG316" s="183"/>
      <c r="DH316" s="183"/>
    </row>
    <row r="317" spans="1:112" ht="15.75" customHeight="1" hidden="1">
      <c r="A317" s="201"/>
      <c r="B317" s="201"/>
      <c r="C317" s="201"/>
      <c r="D317" s="201"/>
      <c r="E317" s="8"/>
      <c r="F317" s="9"/>
      <c r="G317" s="9"/>
      <c r="H317" s="9"/>
      <c r="I317" s="9"/>
      <c r="J317" s="9"/>
      <c r="K317" s="9"/>
      <c r="L317" s="9"/>
      <c r="M317" s="9"/>
      <c r="N317" s="9"/>
      <c r="O317" s="196"/>
      <c r="P317" s="196"/>
      <c r="Q317" s="196"/>
      <c r="R317" s="196"/>
      <c r="S317" s="196"/>
      <c r="T317" s="196"/>
      <c r="U317" s="87"/>
      <c r="V317" s="87"/>
      <c r="W317" s="195"/>
      <c r="X317" s="196"/>
      <c r="Y317" s="199"/>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9"/>
      <c r="BB317" s="189"/>
      <c r="BC317" s="189"/>
      <c r="BD317" s="189"/>
      <c r="BE317" s="189"/>
      <c r="BF317" s="189"/>
      <c r="BG317" s="184"/>
      <c r="BH317" s="184"/>
      <c r="BI317" s="184"/>
      <c r="BJ317" s="184"/>
      <c r="BK317" s="184"/>
      <c r="BL317" s="184"/>
      <c r="BM317" s="184"/>
      <c r="BN317" s="184"/>
      <c r="BO317" s="184"/>
      <c r="BP317" s="184"/>
      <c r="BQ317" s="184"/>
      <c r="BR317" s="184"/>
      <c r="BS317" s="184"/>
      <c r="BT317" s="184"/>
      <c r="BU317" s="184"/>
      <c r="BV317" s="184"/>
      <c r="BW317" s="184"/>
      <c r="BX317" s="184"/>
      <c r="BY317" s="184"/>
      <c r="BZ317" s="184"/>
      <c r="CA317" s="184"/>
      <c r="CB317" s="184"/>
      <c r="CC317" s="184"/>
      <c r="CD317" s="184"/>
      <c r="CE317" s="184"/>
      <c r="CF317" s="184"/>
      <c r="CG317" s="184"/>
      <c r="CH317" s="184"/>
      <c r="CI317" s="184"/>
      <c r="CJ317" s="184"/>
      <c r="CK317" s="184"/>
      <c r="CL317" s="184"/>
      <c r="CM317" s="184"/>
      <c r="CN317" s="184"/>
      <c r="CO317" s="184"/>
      <c r="CP317" s="184"/>
      <c r="CQ317" s="184"/>
      <c r="CR317" s="184"/>
      <c r="CS317" s="184"/>
      <c r="CT317" s="184"/>
      <c r="CU317" s="184"/>
      <c r="CV317" s="184"/>
      <c r="CW317" s="184"/>
      <c r="CX317" s="184"/>
      <c r="CY317" s="184"/>
      <c r="CZ317" s="184"/>
      <c r="DA317" s="184"/>
      <c r="DB317" s="184"/>
      <c r="DC317" s="184"/>
      <c r="DD317" s="184"/>
      <c r="DE317" s="184"/>
      <c r="DF317" s="184"/>
      <c r="DG317" s="184"/>
      <c r="DH317" s="184"/>
    </row>
    <row r="318" spans="1:112" ht="15" customHeight="1" hidden="1">
      <c r="A318" s="200" t="s">
        <v>364</v>
      </c>
      <c r="B318" s="200" t="s">
        <v>365</v>
      </c>
      <c r="C318" s="200" t="s">
        <v>366</v>
      </c>
      <c r="D318" s="200"/>
      <c r="E318" s="8"/>
      <c r="F318" s="9"/>
      <c r="G318" s="9"/>
      <c r="H318" s="9"/>
      <c r="I318" s="9"/>
      <c r="J318" s="9"/>
      <c r="K318" s="9"/>
      <c r="L318" s="9"/>
      <c r="M318" s="9"/>
      <c r="N318" s="9"/>
      <c r="O318" s="193">
        <f aca="true" t="shared" si="41" ref="O318:T318">W318+AC318+AI318+AO318+AU318+BA318+BG318+BM318+BS318+BY318+CE318+CK318+CQ318+CW318+DC318</f>
        <v>0</v>
      </c>
      <c r="P318" s="193">
        <f t="shared" si="41"/>
        <v>0</v>
      </c>
      <c r="Q318" s="193">
        <f t="shared" si="41"/>
        <v>0</v>
      </c>
      <c r="R318" s="193">
        <f t="shared" si="41"/>
        <v>0</v>
      </c>
      <c r="S318" s="193">
        <f t="shared" si="41"/>
        <v>0</v>
      </c>
      <c r="T318" s="193">
        <f t="shared" si="41"/>
        <v>0</v>
      </c>
      <c r="U318" s="87"/>
      <c r="V318" s="87"/>
      <c r="W318" s="194"/>
      <c r="X318" s="193"/>
      <c r="Y318" s="197"/>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2"/>
      <c r="AU318" s="182"/>
      <c r="AV318" s="182"/>
      <c r="AW318" s="182"/>
      <c r="AX318" s="182"/>
      <c r="AY318" s="182"/>
      <c r="AZ318" s="182"/>
      <c r="BA318" s="187"/>
      <c r="BB318" s="187"/>
      <c r="BC318" s="187"/>
      <c r="BD318" s="187"/>
      <c r="BE318" s="187"/>
      <c r="BF318" s="187"/>
      <c r="BG318" s="182"/>
      <c r="BH318" s="182"/>
      <c r="BI318" s="182"/>
      <c r="BJ318" s="182"/>
      <c r="BK318" s="182"/>
      <c r="BL318" s="182"/>
      <c r="BM318" s="182"/>
      <c r="BN318" s="182"/>
      <c r="BO318" s="182"/>
      <c r="BP318" s="182"/>
      <c r="BQ318" s="182"/>
      <c r="BR318" s="182"/>
      <c r="BS318" s="182"/>
      <c r="BT318" s="182"/>
      <c r="BU318" s="182"/>
      <c r="BV318" s="182"/>
      <c r="BW318" s="182"/>
      <c r="BX318" s="182"/>
      <c r="BY318" s="182"/>
      <c r="BZ318" s="182"/>
      <c r="CA318" s="182"/>
      <c r="CB318" s="182"/>
      <c r="CC318" s="182"/>
      <c r="CD318" s="182"/>
      <c r="CE318" s="182"/>
      <c r="CF318" s="182"/>
      <c r="CG318" s="182"/>
      <c r="CH318" s="182"/>
      <c r="CI318" s="182"/>
      <c r="CJ318" s="182"/>
      <c r="CK318" s="182"/>
      <c r="CL318" s="182"/>
      <c r="CM318" s="182"/>
      <c r="CN318" s="182"/>
      <c r="CO318" s="182"/>
      <c r="CP318" s="182"/>
      <c r="CQ318" s="182"/>
      <c r="CR318" s="182"/>
      <c r="CS318" s="182"/>
      <c r="CT318" s="182"/>
      <c r="CU318" s="182"/>
      <c r="CV318" s="182"/>
      <c r="CW318" s="182"/>
      <c r="CX318" s="182"/>
      <c r="CY318" s="182"/>
      <c r="CZ318" s="182"/>
      <c r="DA318" s="182"/>
      <c r="DB318" s="182"/>
      <c r="DC318" s="182"/>
      <c r="DD318" s="182"/>
      <c r="DE318" s="182"/>
      <c r="DF318" s="182"/>
      <c r="DG318" s="182"/>
      <c r="DH318" s="182"/>
    </row>
    <row r="319" spans="1:112" ht="15.75" customHeight="1" hidden="1">
      <c r="A319" s="201"/>
      <c r="B319" s="201"/>
      <c r="C319" s="201"/>
      <c r="D319" s="201"/>
      <c r="E319" s="8"/>
      <c r="F319" s="9"/>
      <c r="G319" s="9"/>
      <c r="H319" s="9"/>
      <c r="I319" s="9"/>
      <c r="J319" s="9"/>
      <c r="K319" s="9"/>
      <c r="L319" s="9"/>
      <c r="M319" s="9"/>
      <c r="N319" s="9"/>
      <c r="O319" s="196"/>
      <c r="P319" s="196"/>
      <c r="Q319" s="196"/>
      <c r="R319" s="196"/>
      <c r="S319" s="196"/>
      <c r="T319" s="196"/>
      <c r="U319" s="87"/>
      <c r="V319" s="87"/>
      <c r="W319" s="195"/>
      <c r="X319" s="196"/>
      <c r="Y319" s="198"/>
      <c r="Z319" s="183"/>
      <c r="AA319" s="183"/>
      <c r="AB319" s="183"/>
      <c r="AC319" s="183"/>
      <c r="AD319" s="183"/>
      <c r="AE319" s="183"/>
      <c r="AF319" s="183"/>
      <c r="AG319" s="183"/>
      <c r="AH319" s="183"/>
      <c r="AI319" s="183"/>
      <c r="AJ319" s="183"/>
      <c r="AK319" s="183"/>
      <c r="AL319" s="183"/>
      <c r="AM319" s="183"/>
      <c r="AN319" s="183"/>
      <c r="AO319" s="183"/>
      <c r="AP319" s="183"/>
      <c r="AQ319" s="183"/>
      <c r="AR319" s="183"/>
      <c r="AS319" s="183"/>
      <c r="AT319" s="183"/>
      <c r="AU319" s="183"/>
      <c r="AV319" s="183"/>
      <c r="AW319" s="183"/>
      <c r="AX319" s="183"/>
      <c r="AY319" s="183"/>
      <c r="AZ319" s="183"/>
      <c r="BA319" s="188"/>
      <c r="BB319" s="188"/>
      <c r="BC319" s="188"/>
      <c r="BD319" s="188"/>
      <c r="BE319" s="188"/>
      <c r="BF319" s="188"/>
      <c r="BG319" s="183"/>
      <c r="BH319" s="183"/>
      <c r="BI319" s="183"/>
      <c r="BJ319" s="183"/>
      <c r="BK319" s="183"/>
      <c r="BL319" s="183"/>
      <c r="BM319" s="183"/>
      <c r="BN319" s="183"/>
      <c r="BO319" s="183"/>
      <c r="BP319" s="183"/>
      <c r="BQ319" s="183"/>
      <c r="BR319" s="183"/>
      <c r="BS319" s="183"/>
      <c r="BT319" s="183"/>
      <c r="BU319" s="183"/>
      <c r="BV319" s="183"/>
      <c r="BW319" s="183"/>
      <c r="BX319" s="183"/>
      <c r="BY319" s="183"/>
      <c r="BZ319" s="183"/>
      <c r="CA319" s="183"/>
      <c r="CB319" s="183"/>
      <c r="CC319" s="183"/>
      <c r="CD319" s="183"/>
      <c r="CE319" s="183"/>
      <c r="CF319" s="183"/>
      <c r="CG319" s="183"/>
      <c r="CH319" s="183"/>
      <c r="CI319" s="183"/>
      <c r="CJ319" s="183"/>
      <c r="CK319" s="183"/>
      <c r="CL319" s="183"/>
      <c r="CM319" s="183"/>
      <c r="CN319" s="183"/>
      <c r="CO319" s="183"/>
      <c r="CP319" s="183"/>
      <c r="CQ319" s="183"/>
      <c r="CR319" s="183"/>
      <c r="CS319" s="183"/>
      <c r="CT319" s="183"/>
      <c r="CU319" s="183"/>
      <c r="CV319" s="183"/>
      <c r="CW319" s="183"/>
      <c r="CX319" s="183"/>
      <c r="CY319" s="183"/>
      <c r="CZ319" s="183"/>
      <c r="DA319" s="183"/>
      <c r="DB319" s="183"/>
      <c r="DC319" s="183"/>
      <c r="DD319" s="183"/>
      <c r="DE319" s="183"/>
      <c r="DF319" s="183"/>
      <c r="DG319" s="183"/>
      <c r="DH319" s="183"/>
    </row>
    <row r="320" spans="1:112" ht="15.75" customHeight="1" hidden="1">
      <c r="A320" s="201"/>
      <c r="B320" s="201"/>
      <c r="C320" s="201"/>
      <c r="D320" s="201"/>
      <c r="E320" s="8"/>
      <c r="F320" s="9"/>
      <c r="G320" s="9"/>
      <c r="H320" s="9"/>
      <c r="I320" s="9"/>
      <c r="J320" s="9"/>
      <c r="K320" s="9"/>
      <c r="L320" s="9"/>
      <c r="M320" s="9"/>
      <c r="N320" s="9"/>
      <c r="O320" s="196"/>
      <c r="P320" s="196"/>
      <c r="Q320" s="196"/>
      <c r="R320" s="196"/>
      <c r="S320" s="196"/>
      <c r="T320" s="196"/>
      <c r="U320" s="87"/>
      <c r="V320" s="87"/>
      <c r="W320" s="195"/>
      <c r="X320" s="196"/>
      <c r="Y320" s="199"/>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9"/>
      <c r="BB320" s="189"/>
      <c r="BC320" s="189"/>
      <c r="BD320" s="189"/>
      <c r="BE320" s="189"/>
      <c r="BF320" s="189"/>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c r="CH320" s="184"/>
      <c r="CI320" s="184"/>
      <c r="CJ320" s="184"/>
      <c r="CK320" s="184"/>
      <c r="CL320" s="184"/>
      <c r="CM320" s="184"/>
      <c r="CN320" s="184"/>
      <c r="CO320" s="184"/>
      <c r="CP320" s="184"/>
      <c r="CQ320" s="184"/>
      <c r="CR320" s="184"/>
      <c r="CS320" s="184"/>
      <c r="CT320" s="184"/>
      <c r="CU320" s="184"/>
      <c r="CV320" s="184"/>
      <c r="CW320" s="184"/>
      <c r="CX320" s="184"/>
      <c r="CY320" s="184"/>
      <c r="CZ320" s="184"/>
      <c r="DA320" s="184"/>
      <c r="DB320" s="184"/>
      <c r="DC320" s="184"/>
      <c r="DD320" s="184"/>
      <c r="DE320" s="184"/>
      <c r="DF320" s="184"/>
      <c r="DG320" s="184"/>
      <c r="DH320" s="184"/>
    </row>
    <row r="321" spans="1:112" ht="15" customHeight="1" hidden="1">
      <c r="A321" s="200" t="s">
        <v>367</v>
      </c>
      <c r="B321" s="200" t="s">
        <v>368</v>
      </c>
      <c r="C321" s="200" t="s">
        <v>369</v>
      </c>
      <c r="D321" s="200"/>
      <c r="E321" s="8"/>
      <c r="F321" s="9"/>
      <c r="G321" s="9"/>
      <c r="H321" s="9"/>
      <c r="I321" s="9"/>
      <c r="J321" s="9"/>
      <c r="K321" s="9"/>
      <c r="L321" s="9"/>
      <c r="M321" s="9"/>
      <c r="N321" s="9"/>
      <c r="O321" s="193">
        <f aca="true" t="shared" si="42" ref="O321:T321">W321+AC321+AI321+AO321+AU321+BA321+BG321+BM321+BS321+BY321+CE321+CK321+CQ321+CW321+DC321</f>
        <v>0</v>
      </c>
      <c r="P321" s="193">
        <f t="shared" si="42"/>
        <v>0</v>
      </c>
      <c r="Q321" s="193">
        <f t="shared" si="42"/>
        <v>0</v>
      </c>
      <c r="R321" s="193">
        <f t="shared" si="42"/>
        <v>0</v>
      </c>
      <c r="S321" s="193">
        <f t="shared" si="42"/>
        <v>0</v>
      </c>
      <c r="T321" s="193">
        <f t="shared" si="42"/>
        <v>0</v>
      </c>
      <c r="U321" s="87"/>
      <c r="V321" s="87"/>
      <c r="W321" s="194"/>
      <c r="X321" s="193"/>
      <c r="Y321" s="197"/>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182"/>
      <c r="AV321" s="182"/>
      <c r="AW321" s="182"/>
      <c r="AX321" s="182"/>
      <c r="AY321" s="182"/>
      <c r="AZ321" s="182"/>
      <c r="BA321" s="187"/>
      <c r="BB321" s="187"/>
      <c r="BC321" s="187"/>
      <c r="BD321" s="187"/>
      <c r="BE321" s="187"/>
      <c r="BF321" s="187"/>
      <c r="BG321" s="182"/>
      <c r="BH321" s="182"/>
      <c r="BI321" s="182"/>
      <c r="BJ321" s="182"/>
      <c r="BK321" s="182"/>
      <c r="BL321" s="182"/>
      <c r="BM321" s="182"/>
      <c r="BN321" s="182"/>
      <c r="BO321" s="182"/>
      <c r="BP321" s="182"/>
      <c r="BQ321" s="182"/>
      <c r="BR321" s="182"/>
      <c r="BS321" s="182"/>
      <c r="BT321" s="182"/>
      <c r="BU321" s="182"/>
      <c r="BV321" s="182"/>
      <c r="BW321" s="182"/>
      <c r="BX321" s="182"/>
      <c r="BY321" s="182"/>
      <c r="BZ321" s="182"/>
      <c r="CA321" s="182"/>
      <c r="CB321" s="182"/>
      <c r="CC321" s="182"/>
      <c r="CD321" s="182"/>
      <c r="CE321" s="182"/>
      <c r="CF321" s="182"/>
      <c r="CG321" s="182"/>
      <c r="CH321" s="182"/>
      <c r="CI321" s="182"/>
      <c r="CJ321" s="182"/>
      <c r="CK321" s="182"/>
      <c r="CL321" s="182"/>
      <c r="CM321" s="182"/>
      <c r="CN321" s="182"/>
      <c r="CO321" s="182"/>
      <c r="CP321" s="182"/>
      <c r="CQ321" s="182"/>
      <c r="CR321" s="182"/>
      <c r="CS321" s="182"/>
      <c r="CT321" s="182"/>
      <c r="CU321" s="182"/>
      <c r="CV321" s="182"/>
      <c r="CW321" s="182"/>
      <c r="CX321" s="182"/>
      <c r="CY321" s="182"/>
      <c r="CZ321" s="182"/>
      <c r="DA321" s="182"/>
      <c r="DB321" s="182"/>
      <c r="DC321" s="182"/>
      <c r="DD321" s="182"/>
      <c r="DE321" s="182"/>
      <c r="DF321" s="182"/>
      <c r="DG321" s="182"/>
      <c r="DH321" s="182"/>
    </row>
    <row r="322" spans="1:112" ht="15.75" customHeight="1" hidden="1">
      <c r="A322" s="201"/>
      <c r="B322" s="201"/>
      <c r="C322" s="201"/>
      <c r="D322" s="201"/>
      <c r="E322" s="8"/>
      <c r="F322" s="9"/>
      <c r="G322" s="9"/>
      <c r="H322" s="9"/>
      <c r="I322" s="9"/>
      <c r="J322" s="9"/>
      <c r="K322" s="9"/>
      <c r="L322" s="9"/>
      <c r="M322" s="9"/>
      <c r="N322" s="9"/>
      <c r="O322" s="196"/>
      <c r="P322" s="196"/>
      <c r="Q322" s="196"/>
      <c r="R322" s="196"/>
      <c r="S322" s="196"/>
      <c r="T322" s="196"/>
      <c r="U322" s="87"/>
      <c r="V322" s="87"/>
      <c r="W322" s="195"/>
      <c r="X322" s="196"/>
      <c r="Y322" s="198"/>
      <c r="Z322" s="183"/>
      <c r="AA322" s="183"/>
      <c r="AB322" s="183"/>
      <c r="AC322" s="183"/>
      <c r="AD322" s="183"/>
      <c r="AE322" s="183"/>
      <c r="AF322" s="183"/>
      <c r="AG322" s="183"/>
      <c r="AH322" s="183"/>
      <c r="AI322" s="183"/>
      <c r="AJ322" s="183"/>
      <c r="AK322" s="183"/>
      <c r="AL322" s="183"/>
      <c r="AM322" s="183"/>
      <c r="AN322" s="183"/>
      <c r="AO322" s="183"/>
      <c r="AP322" s="183"/>
      <c r="AQ322" s="183"/>
      <c r="AR322" s="183"/>
      <c r="AS322" s="183"/>
      <c r="AT322" s="183"/>
      <c r="AU322" s="183"/>
      <c r="AV322" s="183"/>
      <c r="AW322" s="183"/>
      <c r="AX322" s="183"/>
      <c r="AY322" s="183"/>
      <c r="AZ322" s="183"/>
      <c r="BA322" s="188"/>
      <c r="BB322" s="188"/>
      <c r="BC322" s="188"/>
      <c r="BD322" s="188"/>
      <c r="BE322" s="188"/>
      <c r="BF322" s="188"/>
      <c r="BG322" s="183"/>
      <c r="BH322" s="183"/>
      <c r="BI322" s="183"/>
      <c r="BJ322" s="183"/>
      <c r="BK322" s="183"/>
      <c r="BL322" s="183"/>
      <c r="BM322" s="183"/>
      <c r="BN322" s="183"/>
      <c r="BO322" s="183"/>
      <c r="BP322" s="183"/>
      <c r="BQ322" s="183"/>
      <c r="BR322" s="183"/>
      <c r="BS322" s="183"/>
      <c r="BT322" s="183"/>
      <c r="BU322" s="183"/>
      <c r="BV322" s="183"/>
      <c r="BW322" s="183"/>
      <c r="BX322" s="183"/>
      <c r="BY322" s="183"/>
      <c r="BZ322" s="183"/>
      <c r="CA322" s="183"/>
      <c r="CB322" s="183"/>
      <c r="CC322" s="183"/>
      <c r="CD322" s="183"/>
      <c r="CE322" s="183"/>
      <c r="CF322" s="183"/>
      <c r="CG322" s="183"/>
      <c r="CH322" s="183"/>
      <c r="CI322" s="183"/>
      <c r="CJ322" s="183"/>
      <c r="CK322" s="183"/>
      <c r="CL322" s="183"/>
      <c r="CM322" s="183"/>
      <c r="CN322" s="183"/>
      <c r="CO322" s="183"/>
      <c r="CP322" s="183"/>
      <c r="CQ322" s="183"/>
      <c r="CR322" s="183"/>
      <c r="CS322" s="183"/>
      <c r="CT322" s="183"/>
      <c r="CU322" s="183"/>
      <c r="CV322" s="183"/>
      <c r="CW322" s="183"/>
      <c r="CX322" s="183"/>
      <c r="CY322" s="183"/>
      <c r="CZ322" s="183"/>
      <c r="DA322" s="183"/>
      <c r="DB322" s="183"/>
      <c r="DC322" s="183"/>
      <c r="DD322" s="183"/>
      <c r="DE322" s="183"/>
      <c r="DF322" s="183"/>
      <c r="DG322" s="183"/>
      <c r="DH322" s="183"/>
    </row>
    <row r="323" spans="1:112" ht="15.75" customHeight="1" hidden="1">
      <c r="A323" s="201"/>
      <c r="B323" s="201"/>
      <c r="C323" s="201"/>
      <c r="D323" s="201"/>
      <c r="E323" s="8"/>
      <c r="F323" s="9"/>
      <c r="G323" s="9"/>
      <c r="H323" s="9"/>
      <c r="I323" s="9"/>
      <c r="J323" s="9"/>
      <c r="K323" s="9"/>
      <c r="L323" s="9"/>
      <c r="M323" s="9"/>
      <c r="N323" s="9"/>
      <c r="O323" s="196"/>
      <c r="P323" s="196"/>
      <c r="Q323" s="196"/>
      <c r="R323" s="196"/>
      <c r="S323" s="196"/>
      <c r="T323" s="196"/>
      <c r="U323" s="87"/>
      <c r="V323" s="87"/>
      <c r="W323" s="195"/>
      <c r="X323" s="196"/>
      <c r="Y323" s="199"/>
      <c r="Z323" s="184"/>
      <c r="AA323" s="184"/>
      <c r="AB323" s="184"/>
      <c r="AC323" s="184"/>
      <c r="AD323" s="184"/>
      <c r="AE323" s="184"/>
      <c r="AF323" s="184"/>
      <c r="AG323" s="184"/>
      <c r="AH323" s="184"/>
      <c r="AI323" s="184"/>
      <c r="AJ323" s="184"/>
      <c r="AK323" s="184"/>
      <c r="AL323" s="184"/>
      <c r="AM323" s="184"/>
      <c r="AN323" s="184"/>
      <c r="AO323" s="184"/>
      <c r="AP323" s="184"/>
      <c r="AQ323" s="184"/>
      <c r="AR323" s="184"/>
      <c r="AS323" s="184"/>
      <c r="AT323" s="184"/>
      <c r="AU323" s="184"/>
      <c r="AV323" s="184"/>
      <c r="AW323" s="184"/>
      <c r="AX323" s="184"/>
      <c r="AY323" s="184"/>
      <c r="AZ323" s="184"/>
      <c r="BA323" s="189"/>
      <c r="BB323" s="189"/>
      <c r="BC323" s="189"/>
      <c r="BD323" s="189"/>
      <c r="BE323" s="189"/>
      <c r="BF323" s="189"/>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c r="CH323" s="184"/>
      <c r="CI323" s="184"/>
      <c r="CJ323" s="184"/>
      <c r="CK323" s="184"/>
      <c r="CL323" s="184"/>
      <c r="CM323" s="184"/>
      <c r="CN323" s="184"/>
      <c r="CO323" s="184"/>
      <c r="CP323" s="184"/>
      <c r="CQ323" s="184"/>
      <c r="CR323" s="184"/>
      <c r="CS323" s="184"/>
      <c r="CT323" s="184"/>
      <c r="CU323" s="184"/>
      <c r="CV323" s="184"/>
      <c r="CW323" s="184"/>
      <c r="CX323" s="184"/>
      <c r="CY323" s="184"/>
      <c r="CZ323" s="184"/>
      <c r="DA323" s="184"/>
      <c r="DB323" s="184"/>
      <c r="DC323" s="184"/>
      <c r="DD323" s="184"/>
      <c r="DE323" s="184"/>
      <c r="DF323" s="184"/>
      <c r="DG323" s="184"/>
      <c r="DH323" s="184"/>
    </row>
    <row r="324" spans="1:112" ht="15" customHeight="1" hidden="1">
      <c r="A324" s="200" t="s">
        <v>370</v>
      </c>
      <c r="B324" s="200" t="s">
        <v>371</v>
      </c>
      <c r="C324" s="200" t="s">
        <v>372</v>
      </c>
      <c r="D324" s="200"/>
      <c r="E324" s="8"/>
      <c r="F324" s="9"/>
      <c r="G324" s="9"/>
      <c r="H324" s="9"/>
      <c r="I324" s="9"/>
      <c r="J324" s="9"/>
      <c r="K324" s="9"/>
      <c r="L324" s="9"/>
      <c r="M324" s="9"/>
      <c r="N324" s="9"/>
      <c r="O324" s="193">
        <f aca="true" t="shared" si="43" ref="O324:T324">W324+AC324+AI324+AO324+AU324+BA324+BG324+BM324+BS324+BY324+CE324+CK324+CQ324+CW324+DC324</f>
        <v>0</v>
      </c>
      <c r="P324" s="193">
        <f t="shared" si="43"/>
        <v>0</v>
      </c>
      <c r="Q324" s="193">
        <f t="shared" si="43"/>
        <v>0</v>
      </c>
      <c r="R324" s="193">
        <f t="shared" si="43"/>
        <v>0</v>
      </c>
      <c r="S324" s="193">
        <f t="shared" si="43"/>
        <v>0</v>
      </c>
      <c r="T324" s="193">
        <f t="shared" si="43"/>
        <v>0</v>
      </c>
      <c r="U324" s="87"/>
      <c r="V324" s="87"/>
      <c r="W324" s="194"/>
      <c r="X324" s="193"/>
      <c r="Y324" s="197"/>
      <c r="Z324" s="182"/>
      <c r="AA324" s="182"/>
      <c r="AB324" s="182"/>
      <c r="AC324" s="182"/>
      <c r="AD324" s="182"/>
      <c r="AE324" s="182"/>
      <c r="AF324" s="182"/>
      <c r="AG324" s="182"/>
      <c r="AH324" s="182"/>
      <c r="AI324" s="182"/>
      <c r="AJ324" s="182"/>
      <c r="AK324" s="182"/>
      <c r="AL324" s="182"/>
      <c r="AM324" s="182"/>
      <c r="AN324" s="182"/>
      <c r="AO324" s="182"/>
      <c r="AP324" s="182"/>
      <c r="AQ324" s="182"/>
      <c r="AR324" s="182"/>
      <c r="AS324" s="182"/>
      <c r="AT324" s="182"/>
      <c r="AU324" s="182"/>
      <c r="AV324" s="182"/>
      <c r="AW324" s="182"/>
      <c r="AX324" s="182"/>
      <c r="AY324" s="182"/>
      <c r="AZ324" s="182"/>
      <c r="BA324" s="187"/>
      <c r="BB324" s="187"/>
      <c r="BC324" s="187"/>
      <c r="BD324" s="187"/>
      <c r="BE324" s="187"/>
      <c r="BF324" s="187"/>
      <c r="BG324" s="182"/>
      <c r="BH324" s="182"/>
      <c r="BI324" s="182"/>
      <c r="BJ324" s="182"/>
      <c r="BK324" s="182"/>
      <c r="BL324" s="182"/>
      <c r="BM324" s="182"/>
      <c r="BN324" s="182"/>
      <c r="BO324" s="182"/>
      <c r="BP324" s="182"/>
      <c r="BQ324" s="182"/>
      <c r="BR324" s="182"/>
      <c r="BS324" s="182"/>
      <c r="BT324" s="182"/>
      <c r="BU324" s="182"/>
      <c r="BV324" s="182"/>
      <c r="BW324" s="182"/>
      <c r="BX324" s="182"/>
      <c r="BY324" s="182"/>
      <c r="BZ324" s="182"/>
      <c r="CA324" s="182"/>
      <c r="CB324" s="182"/>
      <c r="CC324" s="182"/>
      <c r="CD324" s="182"/>
      <c r="CE324" s="182"/>
      <c r="CF324" s="182"/>
      <c r="CG324" s="182"/>
      <c r="CH324" s="182"/>
      <c r="CI324" s="182"/>
      <c r="CJ324" s="182"/>
      <c r="CK324" s="182"/>
      <c r="CL324" s="182"/>
      <c r="CM324" s="182"/>
      <c r="CN324" s="182"/>
      <c r="CO324" s="182"/>
      <c r="CP324" s="182"/>
      <c r="CQ324" s="182"/>
      <c r="CR324" s="182"/>
      <c r="CS324" s="182"/>
      <c r="CT324" s="182"/>
      <c r="CU324" s="182"/>
      <c r="CV324" s="182"/>
      <c r="CW324" s="182"/>
      <c r="CX324" s="182"/>
      <c r="CY324" s="182"/>
      <c r="CZ324" s="182"/>
      <c r="DA324" s="182"/>
      <c r="DB324" s="182"/>
      <c r="DC324" s="182"/>
      <c r="DD324" s="182"/>
      <c r="DE324" s="182"/>
      <c r="DF324" s="182"/>
      <c r="DG324" s="182"/>
      <c r="DH324" s="182"/>
    </row>
    <row r="325" spans="1:112" ht="15.75" customHeight="1" hidden="1">
      <c r="A325" s="201"/>
      <c r="B325" s="201"/>
      <c r="C325" s="201"/>
      <c r="D325" s="201"/>
      <c r="E325" s="8"/>
      <c r="F325" s="9"/>
      <c r="G325" s="9"/>
      <c r="H325" s="9"/>
      <c r="I325" s="9"/>
      <c r="J325" s="9"/>
      <c r="K325" s="9"/>
      <c r="L325" s="9"/>
      <c r="M325" s="9"/>
      <c r="N325" s="9"/>
      <c r="O325" s="196"/>
      <c r="P325" s="196"/>
      <c r="Q325" s="196"/>
      <c r="R325" s="196"/>
      <c r="S325" s="196"/>
      <c r="T325" s="196"/>
      <c r="U325" s="87"/>
      <c r="V325" s="87"/>
      <c r="W325" s="195"/>
      <c r="X325" s="196"/>
      <c r="Y325" s="198"/>
      <c r="Z325" s="183"/>
      <c r="AA325" s="183"/>
      <c r="AB325" s="183"/>
      <c r="AC325" s="183"/>
      <c r="AD325" s="183"/>
      <c r="AE325" s="183"/>
      <c r="AF325" s="183"/>
      <c r="AG325" s="183"/>
      <c r="AH325" s="183"/>
      <c r="AI325" s="183"/>
      <c r="AJ325" s="183"/>
      <c r="AK325" s="183"/>
      <c r="AL325" s="183"/>
      <c r="AM325" s="183"/>
      <c r="AN325" s="183"/>
      <c r="AO325" s="183"/>
      <c r="AP325" s="183"/>
      <c r="AQ325" s="183"/>
      <c r="AR325" s="183"/>
      <c r="AS325" s="183"/>
      <c r="AT325" s="183"/>
      <c r="AU325" s="183"/>
      <c r="AV325" s="183"/>
      <c r="AW325" s="183"/>
      <c r="AX325" s="183"/>
      <c r="AY325" s="183"/>
      <c r="AZ325" s="183"/>
      <c r="BA325" s="188"/>
      <c r="BB325" s="188"/>
      <c r="BC325" s="188"/>
      <c r="BD325" s="188"/>
      <c r="BE325" s="188"/>
      <c r="BF325" s="188"/>
      <c r="BG325" s="183"/>
      <c r="BH325" s="183"/>
      <c r="BI325" s="183"/>
      <c r="BJ325" s="183"/>
      <c r="BK325" s="183"/>
      <c r="BL325" s="183"/>
      <c r="BM325" s="183"/>
      <c r="BN325" s="183"/>
      <c r="BO325" s="183"/>
      <c r="BP325" s="183"/>
      <c r="BQ325" s="183"/>
      <c r="BR325" s="183"/>
      <c r="BS325" s="183"/>
      <c r="BT325" s="183"/>
      <c r="BU325" s="183"/>
      <c r="BV325" s="183"/>
      <c r="BW325" s="183"/>
      <c r="BX325" s="183"/>
      <c r="BY325" s="183"/>
      <c r="BZ325" s="183"/>
      <c r="CA325" s="183"/>
      <c r="CB325" s="183"/>
      <c r="CC325" s="183"/>
      <c r="CD325" s="183"/>
      <c r="CE325" s="183"/>
      <c r="CF325" s="183"/>
      <c r="CG325" s="183"/>
      <c r="CH325" s="183"/>
      <c r="CI325" s="183"/>
      <c r="CJ325" s="183"/>
      <c r="CK325" s="183"/>
      <c r="CL325" s="183"/>
      <c r="CM325" s="183"/>
      <c r="CN325" s="183"/>
      <c r="CO325" s="183"/>
      <c r="CP325" s="183"/>
      <c r="CQ325" s="183"/>
      <c r="CR325" s="183"/>
      <c r="CS325" s="183"/>
      <c r="CT325" s="183"/>
      <c r="CU325" s="183"/>
      <c r="CV325" s="183"/>
      <c r="CW325" s="183"/>
      <c r="CX325" s="183"/>
      <c r="CY325" s="183"/>
      <c r="CZ325" s="183"/>
      <c r="DA325" s="183"/>
      <c r="DB325" s="183"/>
      <c r="DC325" s="183"/>
      <c r="DD325" s="183"/>
      <c r="DE325" s="183"/>
      <c r="DF325" s="183"/>
      <c r="DG325" s="183"/>
      <c r="DH325" s="183"/>
    </row>
    <row r="326" spans="1:112" ht="15.75" customHeight="1" hidden="1">
      <c r="A326" s="201"/>
      <c r="B326" s="201"/>
      <c r="C326" s="201"/>
      <c r="D326" s="201"/>
      <c r="E326" s="8"/>
      <c r="F326" s="9"/>
      <c r="G326" s="9"/>
      <c r="H326" s="9"/>
      <c r="I326" s="9"/>
      <c r="J326" s="9"/>
      <c r="K326" s="9"/>
      <c r="L326" s="9"/>
      <c r="M326" s="9"/>
      <c r="N326" s="9"/>
      <c r="O326" s="196"/>
      <c r="P326" s="196"/>
      <c r="Q326" s="196"/>
      <c r="R326" s="196"/>
      <c r="S326" s="196"/>
      <c r="T326" s="196"/>
      <c r="U326" s="87"/>
      <c r="V326" s="87"/>
      <c r="W326" s="195"/>
      <c r="X326" s="196"/>
      <c r="Y326" s="199"/>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9"/>
      <c r="BB326" s="189"/>
      <c r="BC326" s="189"/>
      <c r="BD326" s="189"/>
      <c r="BE326" s="189"/>
      <c r="BF326" s="189"/>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c r="CH326" s="184"/>
      <c r="CI326" s="184"/>
      <c r="CJ326" s="184"/>
      <c r="CK326" s="184"/>
      <c r="CL326" s="184"/>
      <c r="CM326" s="184"/>
      <c r="CN326" s="184"/>
      <c r="CO326" s="184"/>
      <c r="CP326" s="184"/>
      <c r="CQ326" s="184"/>
      <c r="CR326" s="184"/>
      <c r="CS326" s="184"/>
      <c r="CT326" s="184"/>
      <c r="CU326" s="184"/>
      <c r="CV326" s="184"/>
      <c r="CW326" s="184"/>
      <c r="CX326" s="184"/>
      <c r="CY326" s="184"/>
      <c r="CZ326" s="184"/>
      <c r="DA326" s="184"/>
      <c r="DB326" s="184"/>
      <c r="DC326" s="184"/>
      <c r="DD326" s="184"/>
      <c r="DE326" s="184"/>
      <c r="DF326" s="184"/>
      <c r="DG326" s="184"/>
      <c r="DH326" s="184"/>
    </row>
    <row r="327" spans="1:112" ht="15" customHeight="1" hidden="1">
      <c r="A327" s="200" t="s">
        <v>373</v>
      </c>
      <c r="B327" s="200" t="s">
        <v>374</v>
      </c>
      <c r="C327" s="200" t="s">
        <v>375</v>
      </c>
      <c r="D327" s="200"/>
      <c r="E327" s="8"/>
      <c r="F327" s="9"/>
      <c r="G327" s="9"/>
      <c r="H327" s="9"/>
      <c r="I327" s="9"/>
      <c r="J327" s="9"/>
      <c r="K327" s="9"/>
      <c r="L327" s="9"/>
      <c r="M327" s="9"/>
      <c r="N327" s="9"/>
      <c r="O327" s="193">
        <f aca="true" t="shared" si="44" ref="O327:T327">W327+AC327+AI327+AO327+AU327+BA327+BG327+BM327+BS327+BY327+CE327+CK327+CQ327+CW327+DC327</f>
        <v>0</v>
      </c>
      <c r="P327" s="193">
        <f t="shared" si="44"/>
        <v>0</v>
      </c>
      <c r="Q327" s="193">
        <f t="shared" si="44"/>
        <v>0</v>
      </c>
      <c r="R327" s="193">
        <f t="shared" si="44"/>
        <v>0</v>
      </c>
      <c r="S327" s="193">
        <f t="shared" si="44"/>
        <v>0</v>
      </c>
      <c r="T327" s="193">
        <f t="shared" si="44"/>
        <v>0</v>
      </c>
      <c r="U327" s="87"/>
      <c r="V327" s="87"/>
      <c r="W327" s="194"/>
      <c r="X327" s="193"/>
      <c r="Y327" s="197"/>
      <c r="Z327" s="182"/>
      <c r="AA327" s="182"/>
      <c r="AB327" s="182"/>
      <c r="AC327" s="182"/>
      <c r="AD327" s="182"/>
      <c r="AE327" s="182"/>
      <c r="AF327" s="182"/>
      <c r="AG327" s="182"/>
      <c r="AH327" s="182"/>
      <c r="AI327" s="182"/>
      <c r="AJ327" s="182"/>
      <c r="AK327" s="182"/>
      <c r="AL327" s="182"/>
      <c r="AM327" s="182"/>
      <c r="AN327" s="182"/>
      <c r="AO327" s="182"/>
      <c r="AP327" s="182"/>
      <c r="AQ327" s="182"/>
      <c r="AR327" s="182"/>
      <c r="AS327" s="182"/>
      <c r="AT327" s="182"/>
      <c r="AU327" s="182"/>
      <c r="AV327" s="182"/>
      <c r="AW327" s="182"/>
      <c r="AX327" s="182"/>
      <c r="AY327" s="182"/>
      <c r="AZ327" s="182"/>
      <c r="BA327" s="187"/>
      <c r="BB327" s="187"/>
      <c r="BC327" s="187"/>
      <c r="BD327" s="187"/>
      <c r="BE327" s="187"/>
      <c r="BF327" s="187"/>
      <c r="BG327" s="182"/>
      <c r="BH327" s="182"/>
      <c r="BI327" s="182"/>
      <c r="BJ327" s="182"/>
      <c r="BK327" s="182"/>
      <c r="BL327" s="182"/>
      <c r="BM327" s="182"/>
      <c r="BN327" s="182"/>
      <c r="BO327" s="182"/>
      <c r="BP327" s="182"/>
      <c r="BQ327" s="182"/>
      <c r="BR327" s="182"/>
      <c r="BS327" s="182"/>
      <c r="BT327" s="182"/>
      <c r="BU327" s="182"/>
      <c r="BV327" s="182"/>
      <c r="BW327" s="182"/>
      <c r="BX327" s="182"/>
      <c r="BY327" s="182"/>
      <c r="BZ327" s="182"/>
      <c r="CA327" s="182"/>
      <c r="CB327" s="182"/>
      <c r="CC327" s="182"/>
      <c r="CD327" s="182"/>
      <c r="CE327" s="182"/>
      <c r="CF327" s="182"/>
      <c r="CG327" s="182"/>
      <c r="CH327" s="182"/>
      <c r="CI327" s="182"/>
      <c r="CJ327" s="182"/>
      <c r="CK327" s="182"/>
      <c r="CL327" s="182"/>
      <c r="CM327" s="182"/>
      <c r="CN327" s="182"/>
      <c r="CO327" s="182"/>
      <c r="CP327" s="182"/>
      <c r="CQ327" s="182"/>
      <c r="CR327" s="182"/>
      <c r="CS327" s="182"/>
      <c r="CT327" s="182"/>
      <c r="CU327" s="182"/>
      <c r="CV327" s="182"/>
      <c r="CW327" s="182"/>
      <c r="CX327" s="182"/>
      <c r="CY327" s="182"/>
      <c r="CZ327" s="182"/>
      <c r="DA327" s="182"/>
      <c r="DB327" s="182"/>
      <c r="DC327" s="182"/>
      <c r="DD327" s="182"/>
      <c r="DE327" s="182"/>
      <c r="DF327" s="182"/>
      <c r="DG327" s="182"/>
      <c r="DH327" s="182"/>
    </row>
    <row r="328" spans="1:112" ht="15.75" customHeight="1" hidden="1">
      <c r="A328" s="201"/>
      <c r="B328" s="201"/>
      <c r="C328" s="201"/>
      <c r="D328" s="201"/>
      <c r="E328" s="8"/>
      <c r="F328" s="9"/>
      <c r="G328" s="9"/>
      <c r="H328" s="9"/>
      <c r="I328" s="9"/>
      <c r="J328" s="9"/>
      <c r="K328" s="9"/>
      <c r="L328" s="9"/>
      <c r="M328" s="9"/>
      <c r="N328" s="9"/>
      <c r="O328" s="196"/>
      <c r="P328" s="196"/>
      <c r="Q328" s="196"/>
      <c r="R328" s="196"/>
      <c r="S328" s="196"/>
      <c r="T328" s="196"/>
      <c r="U328" s="87"/>
      <c r="V328" s="87"/>
      <c r="W328" s="195"/>
      <c r="X328" s="196"/>
      <c r="Y328" s="198"/>
      <c r="Z328" s="183"/>
      <c r="AA328" s="183"/>
      <c r="AB328" s="183"/>
      <c r="AC328" s="183"/>
      <c r="AD328" s="183"/>
      <c r="AE328" s="183"/>
      <c r="AF328" s="183"/>
      <c r="AG328" s="183"/>
      <c r="AH328" s="183"/>
      <c r="AI328" s="183"/>
      <c r="AJ328" s="183"/>
      <c r="AK328" s="183"/>
      <c r="AL328" s="183"/>
      <c r="AM328" s="183"/>
      <c r="AN328" s="183"/>
      <c r="AO328" s="183"/>
      <c r="AP328" s="183"/>
      <c r="AQ328" s="183"/>
      <c r="AR328" s="183"/>
      <c r="AS328" s="183"/>
      <c r="AT328" s="183"/>
      <c r="AU328" s="183"/>
      <c r="AV328" s="183"/>
      <c r="AW328" s="183"/>
      <c r="AX328" s="183"/>
      <c r="AY328" s="183"/>
      <c r="AZ328" s="183"/>
      <c r="BA328" s="188"/>
      <c r="BB328" s="188"/>
      <c r="BC328" s="188"/>
      <c r="BD328" s="188"/>
      <c r="BE328" s="188"/>
      <c r="BF328" s="188"/>
      <c r="BG328" s="183"/>
      <c r="BH328" s="183"/>
      <c r="BI328" s="183"/>
      <c r="BJ328" s="183"/>
      <c r="BK328" s="183"/>
      <c r="BL328" s="183"/>
      <c r="BM328" s="183"/>
      <c r="BN328" s="183"/>
      <c r="BO328" s="183"/>
      <c r="BP328" s="183"/>
      <c r="BQ328" s="183"/>
      <c r="BR328" s="183"/>
      <c r="BS328" s="183"/>
      <c r="BT328" s="183"/>
      <c r="BU328" s="183"/>
      <c r="BV328" s="183"/>
      <c r="BW328" s="183"/>
      <c r="BX328" s="183"/>
      <c r="BY328" s="183"/>
      <c r="BZ328" s="183"/>
      <c r="CA328" s="183"/>
      <c r="CB328" s="183"/>
      <c r="CC328" s="183"/>
      <c r="CD328" s="183"/>
      <c r="CE328" s="183"/>
      <c r="CF328" s="183"/>
      <c r="CG328" s="183"/>
      <c r="CH328" s="183"/>
      <c r="CI328" s="183"/>
      <c r="CJ328" s="183"/>
      <c r="CK328" s="183"/>
      <c r="CL328" s="183"/>
      <c r="CM328" s="183"/>
      <c r="CN328" s="183"/>
      <c r="CO328" s="183"/>
      <c r="CP328" s="183"/>
      <c r="CQ328" s="183"/>
      <c r="CR328" s="183"/>
      <c r="CS328" s="183"/>
      <c r="CT328" s="183"/>
      <c r="CU328" s="183"/>
      <c r="CV328" s="183"/>
      <c r="CW328" s="183"/>
      <c r="CX328" s="183"/>
      <c r="CY328" s="183"/>
      <c r="CZ328" s="183"/>
      <c r="DA328" s="183"/>
      <c r="DB328" s="183"/>
      <c r="DC328" s="183"/>
      <c r="DD328" s="183"/>
      <c r="DE328" s="183"/>
      <c r="DF328" s="183"/>
      <c r="DG328" s="183"/>
      <c r="DH328" s="183"/>
    </row>
    <row r="329" spans="1:112" ht="15.75" customHeight="1" hidden="1">
      <c r="A329" s="201"/>
      <c r="B329" s="201"/>
      <c r="C329" s="201"/>
      <c r="D329" s="201"/>
      <c r="E329" s="8"/>
      <c r="F329" s="9"/>
      <c r="G329" s="9"/>
      <c r="H329" s="9"/>
      <c r="I329" s="9"/>
      <c r="J329" s="9"/>
      <c r="K329" s="9"/>
      <c r="L329" s="9"/>
      <c r="M329" s="9"/>
      <c r="N329" s="9"/>
      <c r="O329" s="196"/>
      <c r="P329" s="196"/>
      <c r="Q329" s="196"/>
      <c r="R329" s="196"/>
      <c r="S329" s="196"/>
      <c r="T329" s="196"/>
      <c r="U329" s="87"/>
      <c r="V329" s="87"/>
      <c r="W329" s="195"/>
      <c r="X329" s="196"/>
      <c r="Y329" s="199"/>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9"/>
      <c r="BB329" s="189"/>
      <c r="BC329" s="189"/>
      <c r="BD329" s="189"/>
      <c r="BE329" s="189"/>
      <c r="BF329" s="189"/>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c r="CH329" s="184"/>
      <c r="CI329" s="184"/>
      <c r="CJ329" s="184"/>
      <c r="CK329" s="184"/>
      <c r="CL329" s="184"/>
      <c r="CM329" s="184"/>
      <c r="CN329" s="184"/>
      <c r="CO329" s="184"/>
      <c r="CP329" s="184"/>
      <c r="CQ329" s="184"/>
      <c r="CR329" s="184"/>
      <c r="CS329" s="184"/>
      <c r="CT329" s="184"/>
      <c r="CU329" s="184"/>
      <c r="CV329" s="184"/>
      <c r="CW329" s="184"/>
      <c r="CX329" s="184"/>
      <c r="CY329" s="184"/>
      <c r="CZ329" s="184"/>
      <c r="DA329" s="184"/>
      <c r="DB329" s="184"/>
      <c r="DC329" s="184"/>
      <c r="DD329" s="184"/>
      <c r="DE329" s="184"/>
      <c r="DF329" s="184"/>
      <c r="DG329" s="184"/>
      <c r="DH329" s="184"/>
    </row>
    <row r="330" spans="1:112" ht="15" customHeight="1" hidden="1">
      <c r="A330" s="200" t="s">
        <v>376</v>
      </c>
      <c r="B330" s="200" t="s">
        <v>377</v>
      </c>
      <c r="C330" s="200" t="s">
        <v>378</v>
      </c>
      <c r="D330" s="200"/>
      <c r="E330" s="8"/>
      <c r="F330" s="9"/>
      <c r="G330" s="9"/>
      <c r="H330" s="9"/>
      <c r="I330" s="9"/>
      <c r="J330" s="9"/>
      <c r="K330" s="9"/>
      <c r="L330" s="9"/>
      <c r="M330" s="9"/>
      <c r="N330" s="9"/>
      <c r="O330" s="193">
        <f aca="true" t="shared" si="45" ref="O330:T330">W330+AC330+AI330+AO330+AU330+BA330+BG330+BM330+BS330+BY330+CE330+CK330+CQ330+CW330+DC330</f>
        <v>0</v>
      </c>
      <c r="P330" s="193">
        <f t="shared" si="45"/>
        <v>0</v>
      </c>
      <c r="Q330" s="193">
        <f t="shared" si="45"/>
        <v>0</v>
      </c>
      <c r="R330" s="193">
        <f t="shared" si="45"/>
        <v>0</v>
      </c>
      <c r="S330" s="193">
        <f t="shared" si="45"/>
        <v>0</v>
      </c>
      <c r="T330" s="193">
        <f t="shared" si="45"/>
        <v>0</v>
      </c>
      <c r="U330" s="87"/>
      <c r="V330" s="87"/>
      <c r="W330" s="194"/>
      <c r="X330" s="193"/>
      <c r="Y330" s="197"/>
      <c r="Z330" s="182"/>
      <c r="AA330" s="182"/>
      <c r="AB330" s="182"/>
      <c r="AC330" s="182"/>
      <c r="AD330" s="182"/>
      <c r="AE330" s="182"/>
      <c r="AF330" s="182"/>
      <c r="AG330" s="182"/>
      <c r="AH330" s="182"/>
      <c r="AI330" s="182"/>
      <c r="AJ330" s="182"/>
      <c r="AK330" s="182"/>
      <c r="AL330" s="182"/>
      <c r="AM330" s="182"/>
      <c r="AN330" s="182"/>
      <c r="AO330" s="182"/>
      <c r="AP330" s="182"/>
      <c r="AQ330" s="182"/>
      <c r="AR330" s="182"/>
      <c r="AS330" s="182"/>
      <c r="AT330" s="182"/>
      <c r="AU330" s="182"/>
      <c r="AV330" s="182"/>
      <c r="AW330" s="182"/>
      <c r="AX330" s="182"/>
      <c r="AY330" s="182"/>
      <c r="AZ330" s="182"/>
      <c r="BA330" s="187"/>
      <c r="BB330" s="187"/>
      <c r="BC330" s="187"/>
      <c r="BD330" s="187"/>
      <c r="BE330" s="187"/>
      <c r="BF330" s="187"/>
      <c r="BG330" s="182"/>
      <c r="BH330" s="182"/>
      <c r="BI330" s="182"/>
      <c r="BJ330" s="182"/>
      <c r="BK330" s="182"/>
      <c r="BL330" s="182"/>
      <c r="BM330" s="182"/>
      <c r="BN330" s="182"/>
      <c r="BO330" s="182"/>
      <c r="BP330" s="182"/>
      <c r="BQ330" s="182"/>
      <c r="BR330" s="182"/>
      <c r="BS330" s="182"/>
      <c r="BT330" s="182"/>
      <c r="BU330" s="182"/>
      <c r="BV330" s="182"/>
      <c r="BW330" s="182"/>
      <c r="BX330" s="182"/>
      <c r="BY330" s="182"/>
      <c r="BZ330" s="182"/>
      <c r="CA330" s="182"/>
      <c r="CB330" s="182"/>
      <c r="CC330" s="182"/>
      <c r="CD330" s="182"/>
      <c r="CE330" s="182"/>
      <c r="CF330" s="182"/>
      <c r="CG330" s="182"/>
      <c r="CH330" s="182"/>
      <c r="CI330" s="182"/>
      <c r="CJ330" s="182"/>
      <c r="CK330" s="182"/>
      <c r="CL330" s="182"/>
      <c r="CM330" s="182"/>
      <c r="CN330" s="182"/>
      <c r="CO330" s="182"/>
      <c r="CP330" s="182"/>
      <c r="CQ330" s="182"/>
      <c r="CR330" s="182"/>
      <c r="CS330" s="182"/>
      <c r="CT330" s="182"/>
      <c r="CU330" s="182"/>
      <c r="CV330" s="182"/>
      <c r="CW330" s="182"/>
      <c r="CX330" s="182"/>
      <c r="CY330" s="182"/>
      <c r="CZ330" s="182"/>
      <c r="DA330" s="182"/>
      <c r="DB330" s="182"/>
      <c r="DC330" s="182"/>
      <c r="DD330" s="182"/>
      <c r="DE330" s="182"/>
      <c r="DF330" s="182"/>
      <c r="DG330" s="182"/>
      <c r="DH330" s="182"/>
    </row>
    <row r="331" spans="1:112" ht="15.75" customHeight="1" hidden="1">
      <c r="A331" s="201"/>
      <c r="B331" s="201"/>
      <c r="C331" s="201"/>
      <c r="D331" s="201"/>
      <c r="E331" s="8"/>
      <c r="F331" s="9"/>
      <c r="G331" s="9"/>
      <c r="H331" s="9"/>
      <c r="I331" s="9"/>
      <c r="J331" s="9"/>
      <c r="K331" s="9"/>
      <c r="L331" s="9"/>
      <c r="M331" s="9"/>
      <c r="N331" s="9"/>
      <c r="O331" s="196"/>
      <c r="P331" s="196"/>
      <c r="Q331" s="196"/>
      <c r="R331" s="196"/>
      <c r="S331" s="196"/>
      <c r="T331" s="196"/>
      <c r="U331" s="87"/>
      <c r="V331" s="87"/>
      <c r="W331" s="195"/>
      <c r="X331" s="196"/>
      <c r="Y331" s="198"/>
      <c r="Z331" s="183"/>
      <c r="AA331" s="183"/>
      <c r="AB331" s="183"/>
      <c r="AC331" s="183"/>
      <c r="AD331" s="183"/>
      <c r="AE331" s="183"/>
      <c r="AF331" s="183"/>
      <c r="AG331" s="183"/>
      <c r="AH331" s="183"/>
      <c r="AI331" s="183"/>
      <c r="AJ331" s="183"/>
      <c r="AK331" s="183"/>
      <c r="AL331" s="183"/>
      <c r="AM331" s="183"/>
      <c r="AN331" s="183"/>
      <c r="AO331" s="183"/>
      <c r="AP331" s="183"/>
      <c r="AQ331" s="183"/>
      <c r="AR331" s="183"/>
      <c r="AS331" s="183"/>
      <c r="AT331" s="183"/>
      <c r="AU331" s="183"/>
      <c r="AV331" s="183"/>
      <c r="AW331" s="183"/>
      <c r="AX331" s="183"/>
      <c r="AY331" s="183"/>
      <c r="AZ331" s="183"/>
      <c r="BA331" s="188"/>
      <c r="BB331" s="188"/>
      <c r="BC331" s="188"/>
      <c r="BD331" s="188"/>
      <c r="BE331" s="188"/>
      <c r="BF331" s="188"/>
      <c r="BG331" s="183"/>
      <c r="BH331" s="183"/>
      <c r="BI331" s="183"/>
      <c r="BJ331" s="183"/>
      <c r="BK331" s="183"/>
      <c r="BL331" s="183"/>
      <c r="BM331" s="183"/>
      <c r="BN331" s="183"/>
      <c r="BO331" s="183"/>
      <c r="BP331" s="183"/>
      <c r="BQ331" s="183"/>
      <c r="BR331" s="183"/>
      <c r="BS331" s="183"/>
      <c r="BT331" s="183"/>
      <c r="BU331" s="183"/>
      <c r="BV331" s="183"/>
      <c r="BW331" s="183"/>
      <c r="BX331" s="183"/>
      <c r="BY331" s="183"/>
      <c r="BZ331" s="183"/>
      <c r="CA331" s="183"/>
      <c r="CB331" s="183"/>
      <c r="CC331" s="183"/>
      <c r="CD331" s="183"/>
      <c r="CE331" s="183"/>
      <c r="CF331" s="183"/>
      <c r="CG331" s="183"/>
      <c r="CH331" s="183"/>
      <c r="CI331" s="183"/>
      <c r="CJ331" s="183"/>
      <c r="CK331" s="183"/>
      <c r="CL331" s="183"/>
      <c r="CM331" s="183"/>
      <c r="CN331" s="183"/>
      <c r="CO331" s="183"/>
      <c r="CP331" s="183"/>
      <c r="CQ331" s="183"/>
      <c r="CR331" s="183"/>
      <c r="CS331" s="183"/>
      <c r="CT331" s="183"/>
      <c r="CU331" s="183"/>
      <c r="CV331" s="183"/>
      <c r="CW331" s="183"/>
      <c r="CX331" s="183"/>
      <c r="CY331" s="183"/>
      <c r="CZ331" s="183"/>
      <c r="DA331" s="183"/>
      <c r="DB331" s="183"/>
      <c r="DC331" s="183"/>
      <c r="DD331" s="183"/>
      <c r="DE331" s="183"/>
      <c r="DF331" s="183"/>
      <c r="DG331" s="183"/>
      <c r="DH331" s="183"/>
    </row>
    <row r="332" spans="1:112" ht="15.75" customHeight="1" hidden="1">
      <c r="A332" s="201"/>
      <c r="B332" s="201"/>
      <c r="C332" s="201"/>
      <c r="D332" s="201"/>
      <c r="E332" s="8"/>
      <c r="F332" s="9"/>
      <c r="G332" s="9"/>
      <c r="H332" s="9"/>
      <c r="I332" s="9"/>
      <c r="J332" s="9"/>
      <c r="K332" s="9"/>
      <c r="L332" s="9"/>
      <c r="M332" s="9"/>
      <c r="N332" s="9"/>
      <c r="O332" s="196"/>
      <c r="P332" s="196"/>
      <c r="Q332" s="196"/>
      <c r="R332" s="196"/>
      <c r="S332" s="196"/>
      <c r="T332" s="196"/>
      <c r="U332" s="87"/>
      <c r="V332" s="87"/>
      <c r="W332" s="195"/>
      <c r="X332" s="196"/>
      <c r="Y332" s="199"/>
      <c r="Z332" s="184"/>
      <c r="AA332" s="184"/>
      <c r="AB332" s="184"/>
      <c r="AC332" s="184"/>
      <c r="AD332" s="184"/>
      <c r="AE332" s="184"/>
      <c r="AF332" s="184"/>
      <c r="AG332" s="184"/>
      <c r="AH332" s="184"/>
      <c r="AI332" s="184"/>
      <c r="AJ332" s="184"/>
      <c r="AK332" s="184"/>
      <c r="AL332" s="184"/>
      <c r="AM332" s="184"/>
      <c r="AN332" s="184"/>
      <c r="AO332" s="184"/>
      <c r="AP332" s="184"/>
      <c r="AQ332" s="184"/>
      <c r="AR332" s="184"/>
      <c r="AS332" s="184"/>
      <c r="AT332" s="184"/>
      <c r="AU332" s="184"/>
      <c r="AV332" s="184"/>
      <c r="AW332" s="184"/>
      <c r="AX332" s="184"/>
      <c r="AY332" s="184"/>
      <c r="AZ332" s="184"/>
      <c r="BA332" s="189"/>
      <c r="BB332" s="189"/>
      <c r="BC332" s="189"/>
      <c r="BD332" s="189"/>
      <c r="BE332" s="189"/>
      <c r="BF332" s="189"/>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c r="CH332" s="184"/>
      <c r="CI332" s="184"/>
      <c r="CJ332" s="184"/>
      <c r="CK332" s="184"/>
      <c r="CL332" s="184"/>
      <c r="CM332" s="184"/>
      <c r="CN332" s="184"/>
      <c r="CO332" s="184"/>
      <c r="CP332" s="184"/>
      <c r="CQ332" s="184"/>
      <c r="CR332" s="184"/>
      <c r="CS332" s="184"/>
      <c r="CT332" s="184"/>
      <c r="CU332" s="184"/>
      <c r="CV332" s="184"/>
      <c r="CW332" s="184"/>
      <c r="CX332" s="184"/>
      <c r="CY332" s="184"/>
      <c r="CZ332" s="184"/>
      <c r="DA332" s="184"/>
      <c r="DB332" s="184"/>
      <c r="DC332" s="184"/>
      <c r="DD332" s="184"/>
      <c r="DE332" s="184"/>
      <c r="DF332" s="184"/>
      <c r="DG332" s="184"/>
      <c r="DH332" s="184"/>
    </row>
    <row r="333" spans="1:112" ht="15" customHeight="1" hidden="1">
      <c r="A333" s="200" t="s">
        <v>379</v>
      </c>
      <c r="B333" s="200" t="s">
        <v>380</v>
      </c>
      <c r="C333" s="200" t="s">
        <v>381</v>
      </c>
      <c r="D333" s="200"/>
      <c r="E333" s="8"/>
      <c r="F333" s="9"/>
      <c r="G333" s="9"/>
      <c r="H333" s="9"/>
      <c r="I333" s="9"/>
      <c r="J333" s="9"/>
      <c r="K333" s="9"/>
      <c r="L333" s="9"/>
      <c r="M333" s="9"/>
      <c r="N333" s="9"/>
      <c r="O333" s="193">
        <f aca="true" t="shared" si="46" ref="O333:T333">W333+AC333+AI333+AO333+AU333+BA333+BG333+BM333+BS333+BY333+CE333+CK333+CQ333+CW333+DC333</f>
        <v>0</v>
      </c>
      <c r="P333" s="193">
        <f t="shared" si="46"/>
        <v>0</v>
      </c>
      <c r="Q333" s="193">
        <f t="shared" si="46"/>
        <v>0</v>
      </c>
      <c r="R333" s="193">
        <f t="shared" si="46"/>
        <v>0</v>
      </c>
      <c r="S333" s="193">
        <f t="shared" si="46"/>
        <v>0</v>
      </c>
      <c r="T333" s="193">
        <f t="shared" si="46"/>
        <v>0</v>
      </c>
      <c r="U333" s="87"/>
      <c r="V333" s="87"/>
      <c r="W333" s="194"/>
      <c r="X333" s="193"/>
      <c r="Y333" s="197"/>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2"/>
      <c r="AU333" s="182"/>
      <c r="AV333" s="182"/>
      <c r="AW333" s="182"/>
      <c r="AX333" s="182"/>
      <c r="AY333" s="182"/>
      <c r="AZ333" s="182"/>
      <c r="BA333" s="187"/>
      <c r="BB333" s="187"/>
      <c r="BC333" s="187"/>
      <c r="BD333" s="187"/>
      <c r="BE333" s="187"/>
      <c r="BF333" s="187"/>
      <c r="BG333" s="182"/>
      <c r="BH333" s="182"/>
      <c r="BI333" s="182"/>
      <c r="BJ333" s="182"/>
      <c r="BK333" s="182"/>
      <c r="BL333" s="182"/>
      <c r="BM333" s="182"/>
      <c r="BN333" s="182"/>
      <c r="BO333" s="182"/>
      <c r="BP333" s="182"/>
      <c r="BQ333" s="182"/>
      <c r="BR333" s="182"/>
      <c r="BS333" s="182"/>
      <c r="BT333" s="182"/>
      <c r="BU333" s="182"/>
      <c r="BV333" s="182"/>
      <c r="BW333" s="182"/>
      <c r="BX333" s="182"/>
      <c r="BY333" s="182"/>
      <c r="BZ333" s="182"/>
      <c r="CA333" s="182"/>
      <c r="CB333" s="182"/>
      <c r="CC333" s="182"/>
      <c r="CD333" s="182"/>
      <c r="CE333" s="182"/>
      <c r="CF333" s="182"/>
      <c r="CG333" s="182"/>
      <c r="CH333" s="182"/>
      <c r="CI333" s="182"/>
      <c r="CJ333" s="182"/>
      <c r="CK333" s="182"/>
      <c r="CL333" s="182"/>
      <c r="CM333" s="182"/>
      <c r="CN333" s="182"/>
      <c r="CO333" s="182"/>
      <c r="CP333" s="182"/>
      <c r="CQ333" s="182"/>
      <c r="CR333" s="182"/>
      <c r="CS333" s="182"/>
      <c r="CT333" s="182"/>
      <c r="CU333" s="182"/>
      <c r="CV333" s="182"/>
      <c r="CW333" s="182"/>
      <c r="CX333" s="182"/>
      <c r="CY333" s="182"/>
      <c r="CZ333" s="182"/>
      <c r="DA333" s="182"/>
      <c r="DB333" s="182"/>
      <c r="DC333" s="182"/>
      <c r="DD333" s="182"/>
      <c r="DE333" s="182"/>
      <c r="DF333" s="182"/>
      <c r="DG333" s="182"/>
      <c r="DH333" s="182"/>
    </row>
    <row r="334" spans="1:112" ht="15.75" customHeight="1" hidden="1">
      <c r="A334" s="201"/>
      <c r="B334" s="201"/>
      <c r="C334" s="201"/>
      <c r="D334" s="201"/>
      <c r="E334" s="8"/>
      <c r="F334" s="9"/>
      <c r="G334" s="9"/>
      <c r="H334" s="9"/>
      <c r="I334" s="9"/>
      <c r="J334" s="9"/>
      <c r="K334" s="9"/>
      <c r="L334" s="9"/>
      <c r="M334" s="9"/>
      <c r="N334" s="9"/>
      <c r="O334" s="196"/>
      <c r="P334" s="196"/>
      <c r="Q334" s="196"/>
      <c r="R334" s="196"/>
      <c r="S334" s="196"/>
      <c r="T334" s="196"/>
      <c r="U334" s="87"/>
      <c r="V334" s="87"/>
      <c r="W334" s="195"/>
      <c r="X334" s="196"/>
      <c r="Y334" s="198"/>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8"/>
      <c r="BB334" s="188"/>
      <c r="BC334" s="188"/>
      <c r="BD334" s="188"/>
      <c r="BE334" s="188"/>
      <c r="BF334" s="188"/>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row>
    <row r="335" spans="1:112" ht="57" customHeight="1" hidden="1">
      <c r="A335" s="201"/>
      <c r="B335" s="201"/>
      <c r="C335" s="201"/>
      <c r="D335" s="201"/>
      <c r="E335" s="8"/>
      <c r="F335" s="9"/>
      <c r="G335" s="9"/>
      <c r="H335" s="9"/>
      <c r="I335" s="9"/>
      <c r="J335" s="9"/>
      <c r="K335" s="9"/>
      <c r="L335" s="9"/>
      <c r="M335" s="9"/>
      <c r="N335" s="9"/>
      <c r="O335" s="196"/>
      <c r="P335" s="196"/>
      <c r="Q335" s="196"/>
      <c r="R335" s="196"/>
      <c r="S335" s="196"/>
      <c r="T335" s="196"/>
      <c r="U335" s="87"/>
      <c r="V335" s="87"/>
      <c r="W335" s="195"/>
      <c r="X335" s="196"/>
      <c r="Y335" s="199"/>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9"/>
      <c r="BB335" s="189"/>
      <c r="BC335" s="189"/>
      <c r="BD335" s="189"/>
      <c r="BE335" s="189"/>
      <c r="BF335" s="189"/>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c r="CH335" s="184"/>
      <c r="CI335" s="184"/>
      <c r="CJ335" s="184"/>
      <c r="CK335" s="184"/>
      <c r="CL335" s="184"/>
      <c r="CM335" s="184"/>
      <c r="CN335" s="184"/>
      <c r="CO335" s="184"/>
      <c r="CP335" s="184"/>
      <c r="CQ335" s="184"/>
      <c r="CR335" s="184"/>
      <c r="CS335" s="184"/>
      <c r="CT335" s="184"/>
      <c r="CU335" s="184"/>
      <c r="CV335" s="184"/>
      <c r="CW335" s="184"/>
      <c r="CX335" s="184"/>
      <c r="CY335" s="184"/>
      <c r="CZ335" s="184"/>
      <c r="DA335" s="184"/>
      <c r="DB335" s="184"/>
      <c r="DC335" s="184"/>
      <c r="DD335" s="184"/>
      <c r="DE335" s="184"/>
      <c r="DF335" s="184"/>
      <c r="DG335" s="184"/>
      <c r="DH335" s="184"/>
    </row>
    <row r="336" spans="1:112" ht="15" customHeight="1" hidden="1">
      <c r="A336" s="200" t="s">
        <v>382</v>
      </c>
      <c r="B336" s="200" t="s">
        <v>383</v>
      </c>
      <c r="C336" s="200" t="s">
        <v>384</v>
      </c>
      <c r="D336" s="200"/>
      <c r="E336" s="8"/>
      <c r="F336" s="9"/>
      <c r="G336" s="9"/>
      <c r="H336" s="9"/>
      <c r="I336" s="9"/>
      <c r="J336" s="9"/>
      <c r="K336" s="9"/>
      <c r="L336" s="9"/>
      <c r="M336" s="9"/>
      <c r="N336" s="9"/>
      <c r="O336" s="193">
        <f aca="true" t="shared" si="47" ref="O336:T336">W336+AC336+AI336+AO336+AU336+BA336+BG336+BM336+BS336+BY336+CE336+CK336+CQ336+CW336+DC336</f>
        <v>0</v>
      </c>
      <c r="P336" s="193">
        <f t="shared" si="47"/>
        <v>0</v>
      </c>
      <c r="Q336" s="193">
        <f t="shared" si="47"/>
        <v>0</v>
      </c>
      <c r="R336" s="193">
        <f t="shared" si="47"/>
        <v>0</v>
      </c>
      <c r="S336" s="193">
        <f t="shared" si="47"/>
        <v>0</v>
      </c>
      <c r="T336" s="193">
        <f t="shared" si="47"/>
        <v>0</v>
      </c>
      <c r="U336" s="87"/>
      <c r="V336" s="87"/>
      <c r="W336" s="194"/>
      <c r="X336" s="193"/>
      <c r="Y336" s="197"/>
      <c r="Z336" s="182"/>
      <c r="AA336" s="182"/>
      <c r="AB336" s="182"/>
      <c r="AC336" s="182"/>
      <c r="AD336" s="182"/>
      <c r="AE336" s="182"/>
      <c r="AF336" s="182"/>
      <c r="AG336" s="182"/>
      <c r="AH336" s="182"/>
      <c r="AI336" s="182"/>
      <c r="AJ336" s="182"/>
      <c r="AK336" s="182"/>
      <c r="AL336" s="182"/>
      <c r="AM336" s="182"/>
      <c r="AN336" s="182"/>
      <c r="AO336" s="182"/>
      <c r="AP336" s="182"/>
      <c r="AQ336" s="182"/>
      <c r="AR336" s="182"/>
      <c r="AS336" s="182"/>
      <c r="AT336" s="182"/>
      <c r="AU336" s="182"/>
      <c r="AV336" s="182"/>
      <c r="AW336" s="182"/>
      <c r="AX336" s="182"/>
      <c r="AY336" s="182"/>
      <c r="AZ336" s="182"/>
      <c r="BA336" s="187"/>
      <c r="BB336" s="187"/>
      <c r="BC336" s="187"/>
      <c r="BD336" s="187"/>
      <c r="BE336" s="187"/>
      <c r="BF336" s="187"/>
      <c r="BG336" s="182"/>
      <c r="BH336" s="182"/>
      <c r="BI336" s="182"/>
      <c r="BJ336" s="182"/>
      <c r="BK336" s="182"/>
      <c r="BL336" s="182"/>
      <c r="BM336" s="182"/>
      <c r="BN336" s="182"/>
      <c r="BO336" s="182"/>
      <c r="BP336" s="182"/>
      <c r="BQ336" s="182"/>
      <c r="BR336" s="182"/>
      <c r="BS336" s="182"/>
      <c r="BT336" s="182"/>
      <c r="BU336" s="182"/>
      <c r="BV336" s="182"/>
      <c r="BW336" s="182"/>
      <c r="BX336" s="182"/>
      <c r="BY336" s="182"/>
      <c r="BZ336" s="182"/>
      <c r="CA336" s="182"/>
      <c r="CB336" s="182"/>
      <c r="CC336" s="182"/>
      <c r="CD336" s="182"/>
      <c r="CE336" s="182"/>
      <c r="CF336" s="182"/>
      <c r="CG336" s="182"/>
      <c r="CH336" s="182"/>
      <c r="CI336" s="182"/>
      <c r="CJ336" s="182"/>
      <c r="CK336" s="182"/>
      <c r="CL336" s="182"/>
      <c r="CM336" s="182"/>
      <c r="CN336" s="182"/>
      <c r="CO336" s="182"/>
      <c r="CP336" s="182"/>
      <c r="CQ336" s="182"/>
      <c r="CR336" s="182"/>
      <c r="CS336" s="182"/>
      <c r="CT336" s="182"/>
      <c r="CU336" s="182"/>
      <c r="CV336" s="182"/>
      <c r="CW336" s="182"/>
      <c r="CX336" s="182"/>
      <c r="CY336" s="182"/>
      <c r="CZ336" s="182"/>
      <c r="DA336" s="182"/>
      <c r="DB336" s="182"/>
      <c r="DC336" s="182"/>
      <c r="DD336" s="182"/>
      <c r="DE336" s="182"/>
      <c r="DF336" s="182"/>
      <c r="DG336" s="182"/>
      <c r="DH336" s="182"/>
    </row>
    <row r="337" spans="1:112" ht="15.75" customHeight="1" hidden="1">
      <c r="A337" s="201"/>
      <c r="B337" s="201"/>
      <c r="C337" s="201"/>
      <c r="D337" s="201"/>
      <c r="E337" s="8"/>
      <c r="F337" s="9"/>
      <c r="G337" s="9"/>
      <c r="H337" s="9"/>
      <c r="I337" s="9"/>
      <c r="J337" s="9"/>
      <c r="K337" s="9"/>
      <c r="L337" s="9"/>
      <c r="M337" s="9"/>
      <c r="N337" s="9"/>
      <c r="O337" s="196"/>
      <c r="P337" s="196"/>
      <c r="Q337" s="196"/>
      <c r="R337" s="196"/>
      <c r="S337" s="196"/>
      <c r="T337" s="196"/>
      <c r="U337" s="87"/>
      <c r="V337" s="87"/>
      <c r="W337" s="195"/>
      <c r="X337" s="196"/>
      <c r="Y337" s="198"/>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8"/>
      <c r="BB337" s="188"/>
      <c r="BC337" s="188"/>
      <c r="BD337" s="188"/>
      <c r="BE337" s="188"/>
      <c r="BF337" s="188"/>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183"/>
      <c r="CF337" s="183"/>
      <c r="CG337" s="183"/>
      <c r="CH337" s="183"/>
      <c r="CI337" s="183"/>
      <c r="CJ337" s="183"/>
      <c r="CK337" s="183"/>
      <c r="CL337" s="183"/>
      <c r="CM337" s="183"/>
      <c r="CN337" s="183"/>
      <c r="CO337" s="183"/>
      <c r="CP337" s="183"/>
      <c r="CQ337" s="183"/>
      <c r="CR337" s="183"/>
      <c r="CS337" s="183"/>
      <c r="CT337" s="183"/>
      <c r="CU337" s="183"/>
      <c r="CV337" s="183"/>
      <c r="CW337" s="183"/>
      <c r="CX337" s="183"/>
      <c r="CY337" s="183"/>
      <c r="CZ337" s="183"/>
      <c r="DA337" s="183"/>
      <c r="DB337" s="183"/>
      <c r="DC337" s="183"/>
      <c r="DD337" s="183"/>
      <c r="DE337" s="183"/>
      <c r="DF337" s="183"/>
      <c r="DG337" s="183"/>
      <c r="DH337" s="183"/>
    </row>
    <row r="338" spans="1:112" ht="15.75" customHeight="1" hidden="1">
      <c r="A338" s="201"/>
      <c r="B338" s="201"/>
      <c r="C338" s="201"/>
      <c r="D338" s="201"/>
      <c r="E338" s="8"/>
      <c r="F338" s="9"/>
      <c r="G338" s="9"/>
      <c r="H338" s="9"/>
      <c r="I338" s="9"/>
      <c r="J338" s="9"/>
      <c r="K338" s="9"/>
      <c r="L338" s="9"/>
      <c r="M338" s="9"/>
      <c r="N338" s="9"/>
      <c r="O338" s="196"/>
      <c r="P338" s="196"/>
      <c r="Q338" s="196"/>
      <c r="R338" s="196"/>
      <c r="S338" s="196"/>
      <c r="T338" s="196"/>
      <c r="U338" s="87"/>
      <c r="V338" s="87"/>
      <c r="W338" s="195"/>
      <c r="X338" s="196"/>
      <c r="Y338" s="199"/>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9"/>
      <c r="BB338" s="189"/>
      <c r="BC338" s="189"/>
      <c r="BD338" s="189"/>
      <c r="BE338" s="189"/>
      <c r="BF338" s="189"/>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c r="CH338" s="184"/>
      <c r="CI338" s="184"/>
      <c r="CJ338" s="184"/>
      <c r="CK338" s="184"/>
      <c r="CL338" s="184"/>
      <c r="CM338" s="184"/>
      <c r="CN338" s="184"/>
      <c r="CO338" s="184"/>
      <c r="CP338" s="184"/>
      <c r="CQ338" s="184"/>
      <c r="CR338" s="184"/>
      <c r="CS338" s="184"/>
      <c r="CT338" s="184"/>
      <c r="CU338" s="184"/>
      <c r="CV338" s="184"/>
      <c r="CW338" s="184"/>
      <c r="CX338" s="184"/>
      <c r="CY338" s="184"/>
      <c r="CZ338" s="184"/>
      <c r="DA338" s="184"/>
      <c r="DB338" s="184"/>
      <c r="DC338" s="184"/>
      <c r="DD338" s="184"/>
      <c r="DE338" s="184"/>
      <c r="DF338" s="184"/>
      <c r="DG338" s="184"/>
      <c r="DH338" s="184"/>
    </row>
    <row r="339" spans="1:112" ht="15" customHeight="1" hidden="1">
      <c r="A339" s="200" t="s">
        <v>385</v>
      </c>
      <c r="B339" s="200" t="s">
        <v>386</v>
      </c>
      <c r="C339" s="200" t="s">
        <v>387</v>
      </c>
      <c r="D339" s="200"/>
      <c r="E339" s="8"/>
      <c r="F339" s="9"/>
      <c r="G339" s="9"/>
      <c r="H339" s="9"/>
      <c r="I339" s="9"/>
      <c r="J339" s="9"/>
      <c r="K339" s="9"/>
      <c r="L339" s="9"/>
      <c r="M339" s="9"/>
      <c r="N339" s="9"/>
      <c r="O339" s="193">
        <f aca="true" t="shared" si="48" ref="O339:T339">W339+AC339+AI339+AO339+AU339+BA339+BG339+BM339+BS339+BY339+CE339+CK339+CQ339+CW339+DC339</f>
        <v>0</v>
      </c>
      <c r="P339" s="193">
        <f t="shared" si="48"/>
        <v>0</v>
      </c>
      <c r="Q339" s="193">
        <f t="shared" si="48"/>
        <v>0</v>
      </c>
      <c r="R339" s="193">
        <f t="shared" si="48"/>
        <v>0</v>
      </c>
      <c r="S339" s="193">
        <f t="shared" si="48"/>
        <v>0</v>
      </c>
      <c r="T339" s="193">
        <f t="shared" si="48"/>
        <v>0</v>
      </c>
      <c r="U339" s="87"/>
      <c r="V339" s="87"/>
      <c r="W339" s="194"/>
      <c r="X339" s="193"/>
      <c r="Y339" s="197"/>
      <c r="Z339" s="182"/>
      <c r="AA339" s="182"/>
      <c r="AB339" s="182"/>
      <c r="AC339" s="182"/>
      <c r="AD339" s="182"/>
      <c r="AE339" s="182"/>
      <c r="AF339" s="182"/>
      <c r="AG339" s="182"/>
      <c r="AH339" s="182"/>
      <c r="AI339" s="182"/>
      <c r="AJ339" s="182"/>
      <c r="AK339" s="182"/>
      <c r="AL339" s="182"/>
      <c r="AM339" s="182"/>
      <c r="AN339" s="182"/>
      <c r="AO339" s="182"/>
      <c r="AP339" s="182"/>
      <c r="AQ339" s="182"/>
      <c r="AR339" s="182"/>
      <c r="AS339" s="182"/>
      <c r="AT339" s="182"/>
      <c r="AU339" s="182"/>
      <c r="AV339" s="182"/>
      <c r="AW339" s="182"/>
      <c r="AX339" s="182"/>
      <c r="AY339" s="182"/>
      <c r="AZ339" s="182"/>
      <c r="BA339" s="187"/>
      <c r="BB339" s="187"/>
      <c r="BC339" s="187"/>
      <c r="BD339" s="187"/>
      <c r="BE339" s="187"/>
      <c r="BF339" s="187"/>
      <c r="BG339" s="182"/>
      <c r="BH339" s="182"/>
      <c r="BI339" s="182"/>
      <c r="BJ339" s="182"/>
      <c r="BK339" s="182"/>
      <c r="BL339" s="182"/>
      <c r="BM339" s="182"/>
      <c r="BN339" s="182"/>
      <c r="BO339" s="182"/>
      <c r="BP339" s="182"/>
      <c r="BQ339" s="182"/>
      <c r="BR339" s="182"/>
      <c r="BS339" s="182"/>
      <c r="BT339" s="182"/>
      <c r="BU339" s="182"/>
      <c r="BV339" s="182"/>
      <c r="BW339" s="182"/>
      <c r="BX339" s="182"/>
      <c r="BY339" s="182"/>
      <c r="BZ339" s="182"/>
      <c r="CA339" s="182"/>
      <c r="CB339" s="182"/>
      <c r="CC339" s="182"/>
      <c r="CD339" s="182"/>
      <c r="CE339" s="182"/>
      <c r="CF339" s="182"/>
      <c r="CG339" s="182"/>
      <c r="CH339" s="182"/>
      <c r="CI339" s="182"/>
      <c r="CJ339" s="182"/>
      <c r="CK339" s="182"/>
      <c r="CL339" s="182"/>
      <c r="CM339" s="182"/>
      <c r="CN339" s="182"/>
      <c r="CO339" s="182"/>
      <c r="CP339" s="182"/>
      <c r="CQ339" s="182"/>
      <c r="CR339" s="182"/>
      <c r="CS339" s="182"/>
      <c r="CT339" s="182"/>
      <c r="CU339" s="182"/>
      <c r="CV339" s="182"/>
      <c r="CW339" s="182"/>
      <c r="CX339" s="182"/>
      <c r="CY339" s="182"/>
      <c r="CZ339" s="182"/>
      <c r="DA339" s="182"/>
      <c r="DB339" s="182"/>
      <c r="DC339" s="182"/>
      <c r="DD339" s="182"/>
      <c r="DE339" s="182"/>
      <c r="DF339" s="182"/>
      <c r="DG339" s="182"/>
      <c r="DH339" s="182"/>
    </row>
    <row r="340" spans="1:112" ht="15.75" customHeight="1" hidden="1">
      <c r="A340" s="201"/>
      <c r="B340" s="201"/>
      <c r="C340" s="201"/>
      <c r="D340" s="201"/>
      <c r="E340" s="8"/>
      <c r="F340" s="9"/>
      <c r="G340" s="9"/>
      <c r="H340" s="9"/>
      <c r="I340" s="9"/>
      <c r="J340" s="9"/>
      <c r="K340" s="9"/>
      <c r="L340" s="9"/>
      <c r="M340" s="9"/>
      <c r="N340" s="9"/>
      <c r="O340" s="196"/>
      <c r="P340" s="196"/>
      <c r="Q340" s="196"/>
      <c r="R340" s="196"/>
      <c r="S340" s="196"/>
      <c r="T340" s="196"/>
      <c r="U340" s="87"/>
      <c r="V340" s="87"/>
      <c r="W340" s="195"/>
      <c r="X340" s="196"/>
      <c r="Y340" s="198"/>
      <c r="Z340" s="183"/>
      <c r="AA340" s="183"/>
      <c r="AB340" s="183"/>
      <c r="AC340" s="183"/>
      <c r="AD340" s="183"/>
      <c r="AE340" s="183"/>
      <c r="AF340" s="183"/>
      <c r="AG340" s="183"/>
      <c r="AH340" s="183"/>
      <c r="AI340" s="183"/>
      <c r="AJ340" s="183"/>
      <c r="AK340" s="183"/>
      <c r="AL340" s="183"/>
      <c r="AM340" s="183"/>
      <c r="AN340" s="183"/>
      <c r="AO340" s="183"/>
      <c r="AP340" s="183"/>
      <c r="AQ340" s="183"/>
      <c r="AR340" s="183"/>
      <c r="AS340" s="183"/>
      <c r="AT340" s="183"/>
      <c r="AU340" s="183"/>
      <c r="AV340" s="183"/>
      <c r="AW340" s="183"/>
      <c r="AX340" s="183"/>
      <c r="AY340" s="183"/>
      <c r="AZ340" s="183"/>
      <c r="BA340" s="188"/>
      <c r="BB340" s="188"/>
      <c r="BC340" s="188"/>
      <c r="BD340" s="188"/>
      <c r="BE340" s="188"/>
      <c r="BF340" s="188"/>
      <c r="BG340" s="183"/>
      <c r="BH340" s="183"/>
      <c r="BI340" s="183"/>
      <c r="BJ340" s="183"/>
      <c r="BK340" s="183"/>
      <c r="BL340" s="183"/>
      <c r="BM340" s="183"/>
      <c r="BN340" s="183"/>
      <c r="BO340" s="183"/>
      <c r="BP340" s="183"/>
      <c r="BQ340" s="183"/>
      <c r="BR340" s="183"/>
      <c r="BS340" s="183"/>
      <c r="BT340" s="183"/>
      <c r="BU340" s="183"/>
      <c r="BV340" s="183"/>
      <c r="BW340" s="183"/>
      <c r="BX340" s="183"/>
      <c r="BY340" s="183"/>
      <c r="BZ340" s="183"/>
      <c r="CA340" s="183"/>
      <c r="CB340" s="183"/>
      <c r="CC340" s="183"/>
      <c r="CD340" s="183"/>
      <c r="CE340" s="183"/>
      <c r="CF340" s="183"/>
      <c r="CG340" s="183"/>
      <c r="CH340" s="183"/>
      <c r="CI340" s="183"/>
      <c r="CJ340" s="183"/>
      <c r="CK340" s="183"/>
      <c r="CL340" s="183"/>
      <c r="CM340" s="183"/>
      <c r="CN340" s="183"/>
      <c r="CO340" s="183"/>
      <c r="CP340" s="183"/>
      <c r="CQ340" s="183"/>
      <c r="CR340" s="183"/>
      <c r="CS340" s="183"/>
      <c r="CT340" s="183"/>
      <c r="CU340" s="183"/>
      <c r="CV340" s="183"/>
      <c r="CW340" s="183"/>
      <c r="CX340" s="183"/>
      <c r="CY340" s="183"/>
      <c r="CZ340" s="183"/>
      <c r="DA340" s="183"/>
      <c r="DB340" s="183"/>
      <c r="DC340" s="183"/>
      <c r="DD340" s="183"/>
      <c r="DE340" s="183"/>
      <c r="DF340" s="183"/>
      <c r="DG340" s="183"/>
      <c r="DH340" s="183"/>
    </row>
    <row r="341" spans="1:112" ht="15.75" customHeight="1" hidden="1">
      <c r="A341" s="201"/>
      <c r="B341" s="201"/>
      <c r="C341" s="201"/>
      <c r="D341" s="201"/>
      <c r="E341" s="8"/>
      <c r="F341" s="9"/>
      <c r="G341" s="9"/>
      <c r="H341" s="9"/>
      <c r="I341" s="9"/>
      <c r="J341" s="9"/>
      <c r="K341" s="9"/>
      <c r="L341" s="9"/>
      <c r="M341" s="9"/>
      <c r="N341" s="9"/>
      <c r="O341" s="196"/>
      <c r="P341" s="196"/>
      <c r="Q341" s="196"/>
      <c r="R341" s="196"/>
      <c r="S341" s="196"/>
      <c r="T341" s="196"/>
      <c r="U341" s="87"/>
      <c r="V341" s="87"/>
      <c r="W341" s="195"/>
      <c r="X341" s="196"/>
      <c r="Y341" s="199"/>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9"/>
      <c r="BB341" s="189"/>
      <c r="BC341" s="189"/>
      <c r="BD341" s="189"/>
      <c r="BE341" s="189"/>
      <c r="BF341" s="189"/>
      <c r="BG341" s="184"/>
      <c r="BH341" s="184"/>
      <c r="BI341" s="184"/>
      <c r="BJ341" s="184"/>
      <c r="BK341" s="184"/>
      <c r="BL341" s="184"/>
      <c r="BM341" s="184"/>
      <c r="BN341" s="184"/>
      <c r="BO341" s="184"/>
      <c r="BP341" s="184"/>
      <c r="BQ341" s="184"/>
      <c r="BR341" s="184"/>
      <c r="BS341" s="184"/>
      <c r="BT341" s="184"/>
      <c r="BU341" s="184"/>
      <c r="BV341" s="184"/>
      <c r="BW341" s="184"/>
      <c r="BX341" s="184"/>
      <c r="BY341" s="184"/>
      <c r="BZ341" s="184"/>
      <c r="CA341" s="184"/>
      <c r="CB341" s="184"/>
      <c r="CC341" s="184"/>
      <c r="CD341" s="184"/>
      <c r="CE341" s="184"/>
      <c r="CF341" s="184"/>
      <c r="CG341" s="184"/>
      <c r="CH341" s="184"/>
      <c r="CI341" s="184"/>
      <c r="CJ341" s="184"/>
      <c r="CK341" s="184"/>
      <c r="CL341" s="184"/>
      <c r="CM341" s="184"/>
      <c r="CN341" s="184"/>
      <c r="CO341" s="184"/>
      <c r="CP341" s="184"/>
      <c r="CQ341" s="184"/>
      <c r="CR341" s="184"/>
      <c r="CS341" s="184"/>
      <c r="CT341" s="184"/>
      <c r="CU341" s="184"/>
      <c r="CV341" s="184"/>
      <c r="CW341" s="184"/>
      <c r="CX341" s="184"/>
      <c r="CY341" s="184"/>
      <c r="CZ341" s="184"/>
      <c r="DA341" s="184"/>
      <c r="DB341" s="184"/>
      <c r="DC341" s="184"/>
      <c r="DD341" s="184"/>
      <c r="DE341" s="184"/>
      <c r="DF341" s="184"/>
      <c r="DG341" s="184"/>
      <c r="DH341" s="184"/>
    </row>
    <row r="342" spans="1:112" ht="15" customHeight="1" hidden="1">
      <c r="A342" s="200" t="s">
        <v>388</v>
      </c>
      <c r="B342" s="200" t="s">
        <v>389</v>
      </c>
      <c r="C342" s="200" t="s">
        <v>390</v>
      </c>
      <c r="D342" s="200"/>
      <c r="E342" s="8"/>
      <c r="F342" s="9"/>
      <c r="G342" s="9"/>
      <c r="H342" s="9"/>
      <c r="I342" s="9"/>
      <c r="J342" s="9"/>
      <c r="K342" s="9"/>
      <c r="L342" s="9"/>
      <c r="M342" s="9"/>
      <c r="N342" s="9"/>
      <c r="O342" s="193">
        <f aca="true" t="shared" si="49" ref="O342:T342">W342+AC342+AI342+AO342+AU342+BA342+BG342+BM342+BS342+BY342+CE342+CK342+CQ342+CW342+DC342</f>
        <v>0</v>
      </c>
      <c r="P342" s="193">
        <f t="shared" si="49"/>
        <v>0</v>
      </c>
      <c r="Q342" s="193">
        <f t="shared" si="49"/>
        <v>0</v>
      </c>
      <c r="R342" s="193">
        <f t="shared" si="49"/>
        <v>0</v>
      </c>
      <c r="S342" s="193">
        <f t="shared" si="49"/>
        <v>0</v>
      </c>
      <c r="T342" s="193">
        <f t="shared" si="49"/>
        <v>0</v>
      </c>
      <c r="U342" s="87"/>
      <c r="V342" s="87"/>
      <c r="W342" s="194"/>
      <c r="X342" s="193"/>
      <c r="Y342" s="197"/>
      <c r="Z342" s="182"/>
      <c r="AA342" s="182"/>
      <c r="AB342" s="182"/>
      <c r="AC342" s="182"/>
      <c r="AD342" s="182"/>
      <c r="AE342" s="182"/>
      <c r="AF342" s="182"/>
      <c r="AG342" s="182"/>
      <c r="AH342" s="182"/>
      <c r="AI342" s="182"/>
      <c r="AJ342" s="182"/>
      <c r="AK342" s="182"/>
      <c r="AL342" s="182"/>
      <c r="AM342" s="182"/>
      <c r="AN342" s="182"/>
      <c r="AO342" s="182"/>
      <c r="AP342" s="182"/>
      <c r="AQ342" s="182"/>
      <c r="AR342" s="182"/>
      <c r="AS342" s="182"/>
      <c r="AT342" s="182"/>
      <c r="AU342" s="182"/>
      <c r="AV342" s="182"/>
      <c r="AW342" s="182"/>
      <c r="AX342" s="182"/>
      <c r="AY342" s="182"/>
      <c r="AZ342" s="182"/>
      <c r="BA342" s="187"/>
      <c r="BB342" s="187"/>
      <c r="BC342" s="187"/>
      <c r="BD342" s="187"/>
      <c r="BE342" s="187"/>
      <c r="BF342" s="187"/>
      <c r="BG342" s="182"/>
      <c r="BH342" s="182"/>
      <c r="BI342" s="182"/>
      <c r="BJ342" s="182"/>
      <c r="BK342" s="182"/>
      <c r="BL342" s="182"/>
      <c r="BM342" s="182"/>
      <c r="BN342" s="182"/>
      <c r="BO342" s="182"/>
      <c r="BP342" s="182"/>
      <c r="BQ342" s="182"/>
      <c r="BR342" s="182"/>
      <c r="BS342" s="182"/>
      <c r="BT342" s="182"/>
      <c r="BU342" s="182"/>
      <c r="BV342" s="182"/>
      <c r="BW342" s="182"/>
      <c r="BX342" s="182"/>
      <c r="BY342" s="182"/>
      <c r="BZ342" s="182"/>
      <c r="CA342" s="182"/>
      <c r="CB342" s="182"/>
      <c r="CC342" s="182"/>
      <c r="CD342" s="182"/>
      <c r="CE342" s="182"/>
      <c r="CF342" s="182"/>
      <c r="CG342" s="182"/>
      <c r="CH342" s="182"/>
      <c r="CI342" s="182"/>
      <c r="CJ342" s="182"/>
      <c r="CK342" s="182"/>
      <c r="CL342" s="182"/>
      <c r="CM342" s="182"/>
      <c r="CN342" s="182"/>
      <c r="CO342" s="182"/>
      <c r="CP342" s="182"/>
      <c r="CQ342" s="182"/>
      <c r="CR342" s="182"/>
      <c r="CS342" s="182"/>
      <c r="CT342" s="182"/>
      <c r="CU342" s="182"/>
      <c r="CV342" s="182"/>
      <c r="CW342" s="182"/>
      <c r="CX342" s="182"/>
      <c r="CY342" s="182"/>
      <c r="CZ342" s="182"/>
      <c r="DA342" s="182"/>
      <c r="DB342" s="182"/>
      <c r="DC342" s="182"/>
      <c r="DD342" s="182"/>
      <c r="DE342" s="182"/>
      <c r="DF342" s="182"/>
      <c r="DG342" s="182"/>
      <c r="DH342" s="182"/>
    </row>
    <row r="343" spans="1:112" ht="15.75" customHeight="1" hidden="1">
      <c r="A343" s="201"/>
      <c r="B343" s="201"/>
      <c r="C343" s="201"/>
      <c r="D343" s="201"/>
      <c r="E343" s="8"/>
      <c r="F343" s="9"/>
      <c r="G343" s="9"/>
      <c r="H343" s="9"/>
      <c r="I343" s="9"/>
      <c r="J343" s="9"/>
      <c r="K343" s="9"/>
      <c r="L343" s="9"/>
      <c r="M343" s="9"/>
      <c r="N343" s="9"/>
      <c r="O343" s="196"/>
      <c r="P343" s="196"/>
      <c r="Q343" s="196"/>
      <c r="R343" s="196"/>
      <c r="S343" s="196"/>
      <c r="T343" s="196"/>
      <c r="U343" s="87"/>
      <c r="V343" s="87"/>
      <c r="W343" s="195"/>
      <c r="X343" s="196"/>
      <c r="Y343" s="198"/>
      <c r="Z343" s="183"/>
      <c r="AA343" s="183"/>
      <c r="AB343" s="183"/>
      <c r="AC343" s="183"/>
      <c r="AD343" s="183"/>
      <c r="AE343" s="183"/>
      <c r="AF343" s="183"/>
      <c r="AG343" s="183"/>
      <c r="AH343" s="183"/>
      <c r="AI343" s="183"/>
      <c r="AJ343" s="183"/>
      <c r="AK343" s="183"/>
      <c r="AL343" s="183"/>
      <c r="AM343" s="183"/>
      <c r="AN343" s="183"/>
      <c r="AO343" s="183"/>
      <c r="AP343" s="183"/>
      <c r="AQ343" s="183"/>
      <c r="AR343" s="183"/>
      <c r="AS343" s="183"/>
      <c r="AT343" s="183"/>
      <c r="AU343" s="183"/>
      <c r="AV343" s="183"/>
      <c r="AW343" s="183"/>
      <c r="AX343" s="183"/>
      <c r="AY343" s="183"/>
      <c r="AZ343" s="183"/>
      <c r="BA343" s="188"/>
      <c r="BB343" s="188"/>
      <c r="BC343" s="188"/>
      <c r="BD343" s="188"/>
      <c r="BE343" s="188"/>
      <c r="BF343" s="188"/>
      <c r="BG343" s="183"/>
      <c r="BH343" s="183"/>
      <c r="BI343" s="183"/>
      <c r="BJ343" s="183"/>
      <c r="BK343" s="183"/>
      <c r="BL343" s="183"/>
      <c r="BM343" s="183"/>
      <c r="BN343" s="183"/>
      <c r="BO343" s="183"/>
      <c r="BP343" s="183"/>
      <c r="BQ343" s="183"/>
      <c r="BR343" s="183"/>
      <c r="BS343" s="183"/>
      <c r="BT343" s="183"/>
      <c r="BU343" s="183"/>
      <c r="BV343" s="183"/>
      <c r="BW343" s="183"/>
      <c r="BX343" s="183"/>
      <c r="BY343" s="183"/>
      <c r="BZ343" s="183"/>
      <c r="CA343" s="183"/>
      <c r="CB343" s="183"/>
      <c r="CC343" s="183"/>
      <c r="CD343" s="183"/>
      <c r="CE343" s="183"/>
      <c r="CF343" s="183"/>
      <c r="CG343" s="183"/>
      <c r="CH343" s="183"/>
      <c r="CI343" s="183"/>
      <c r="CJ343" s="183"/>
      <c r="CK343" s="183"/>
      <c r="CL343" s="183"/>
      <c r="CM343" s="183"/>
      <c r="CN343" s="183"/>
      <c r="CO343" s="183"/>
      <c r="CP343" s="183"/>
      <c r="CQ343" s="183"/>
      <c r="CR343" s="183"/>
      <c r="CS343" s="183"/>
      <c r="CT343" s="183"/>
      <c r="CU343" s="183"/>
      <c r="CV343" s="183"/>
      <c r="CW343" s="183"/>
      <c r="CX343" s="183"/>
      <c r="CY343" s="183"/>
      <c r="CZ343" s="183"/>
      <c r="DA343" s="183"/>
      <c r="DB343" s="183"/>
      <c r="DC343" s="183"/>
      <c r="DD343" s="183"/>
      <c r="DE343" s="183"/>
      <c r="DF343" s="183"/>
      <c r="DG343" s="183"/>
      <c r="DH343" s="183"/>
    </row>
    <row r="344" spans="1:112" ht="15.75" customHeight="1" hidden="1">
      <c r="A344" s="201"/>
      <c r="B344" s="201"/>
      <c r="C344" s="201"/>
      <c r="D344" s="201"/>
      <c r="E344" s="8"/>
      <c r="F344" s="9"/>
      <c r="G344" s="9"/>
      <c r="H344" s="9"/>
      <c r="I344" s="9"/>
      <c r="J344" s="9"/>
      <c r="K344" s="9"/>
      <c r="L344" s="9"/>
      <c r="M344" s="9"/>
      <c r="N344" s="9"/>
      <c r="O344" s="196"/>
      <c r="P344" s="196"/>
      <c r="Q344" s="196"/>
      <c r="R344" s="196"/>
      <c r="S344" s="196"/>
      <c r="T344" s="196"/>
      <c r="U344" s="87"/>
      <c r="V344" s="87"/>
      <c r="W344" s="195"/>
      <c r="X344" s="196"/>
      <c r="Y344" s="199"/>
      <c r="Z344" s="184"/>
      <c r="AA344" s="184"/>
      <c r="AB344" s="184"/>
      <c r="AC344" s="184"/>
      <c r="AD344" s="184"/>
      <c r="AE344" s="184"/>
      <c r="AF344" s="184"/>
      <c r="AG344" s="184"/>
      <c r="AH344" s="184"/>
      <c r="AI344" s="184"/>
      <c r="AJ344" s="184"/>
      <c r="AK344" s="184"/>
      <c r="AL344" s="184"/>
      <c r="AM344" s="184"/>
      <c r="AN344" s="184"/>
      <c r="AO344" s="184"/>
      <c r="AP344" s="184"/>
      <c r="AQ344" s="184"/>
      <c r="AR344" s="184"/>
      <c r="AS344" s="184"/>
      <c r="AT344" s="184"/>
      <c r="AU344" s="184"/>
      <c r="AV344" s="184"/>
      <c r="AW344" s="184"/>
      <c r="AX344" s="184"/>
      <c r="AY344" s="184"/>
      <c r="AZ344" s="184"/>
      <c r="BA344" s="189"/>
      <c r="BB344" s="189"/>
      <c r="BC344" s="189"/>
      <c r="BD344" s="189"/>
      <c r="BE344" s="189"/>
      <c r="BF344" s="189"/>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c r="CH344" s="184"/>
      <c r="CI344" s="184"/>
      <c r="CJ344" s="184"/>
      <c r="CK344" s="184"/>
      <c r="CL344" s="184"/>
      <c r="CM344" s="184"/>
      <c r="CN344" s="184"/>
      <c r="CO344" s="184"/>
      <c r="CP344" s="184"/>
      <c r="CQ344" s="184"/>
      <c r="CR344" s="184"/>
      <c r="CS344" s="184"/>
      <c r="CT344" s="184"/>
      <c r="CU344" s="184"/>
      <c r="CV344" s="184"/>
      <c r="CW344" s="184"/>
      <c r="CX344" s="184"/>
      <c r="CY344" s="184"/>
      <c r="CZ344" s="184"/>
      <c r="DA344" s="184"/>
      <c r="DB344" s="184"/>
      <c r="DC344" s="184"/>
      <c r="DD344" s="184"/>
      <c r="DE344" s="184"/>
      <c r="DF344" s="184"/>
      <c r="DG344" s="184"/>
      <c r="DH344" s="184"/>
    </row>
    <row r="345" spans="1:112" ht="15" customHeight="1" hidden="1">
      <c r="A345" s="200" t="s">
        <v>391</v>
      </c>
      <c r="B345" s="200" t="s">
        <v>392</v>
      </c>
      <c r="C345" s="200" t="s">
        <v>393</v>
      </c>
      <c r="D345" s="200"/>
      <c r="E345" s="8"/>
      <c r="F345" s="9"/>
      <c r="G345" s="9"/>
      <c r="H345" s="9"/>
      <c r="I345" s="9"/>
      <c r="J345" s="9"/>
      <c r="K345" s="9"/>
      <c r="L345" s="9"/>
      <c r="M345" s="9"/>
      <c r="N345" s="9"/>
      <c r="O345" s="193">
        <f aca="true" t="shared" si="50" ref="O345:T345">W345+AC345+AI345+AO345+AU345+BA345+BG345+BM345+BS345+BY345+CE345+CK345+CQ345+CW345+DC345</f>
        <v>0</v>
      </c>
      <c r="P345" s="193">
        <f t="shared" si="50"/>
        <v>0</v>
      </c>
      <c r="Q345" s="193">
        <f t="shared" si="50"/>
        <v>0</v>
      </c>
      <c r="R345" s="193">
        <f t="shared" si="50"/>
        <v>0</v>
      </c>
      <c r="S345" s="193">
        <f t="shared" si="50"/>
        <v>0</v>
      </c>
      <c r="T345" s="193">
        <f t="shared" si="50"/>
        <v>0</v>
      </c>
      <c r="U345" s="87"/>
      <c r="V345" s="87"/>
      <c r="W345" s="194"/>
      <c r="X345" s="193"/>
      <c r="Y345" s="197"/>
      <c r="Z345" s="182"/>
      <c r="AA345" s="182"/>
      <c r="AB345" s="182"/>
      <c r="AC345" s="182"/>
      <c r="AD345" s="182"/>
      <c r="AE345" s="182"/>
      <c r="AF345" s="182"/>
      <c r="AG345" s="182"/>
      <c r="AH345" s="182"/>
      <c r="AI345" s="182"/>
      <c r="AJ345" s="182"/>
      <c r="AK345" s="182"/>
      <c r="AL345" s="182"/>
      <c r="AM345" s="182"/>
      <c r="AN345" s="182"/>
      <c r="AO345" s="182"/>
      <c r="AP345" s="182"/>
      <c r="AQ345" s="182"/>
      <c r="AR345" s="182"/>
      <c r="AS345" s="182"/>
      <c r="AT345" s="182"/>
      <c r="AU345" s="182"/>
      <c r="AV345" s="182"/>
      <c r="AW345" s="182"/>
      <c r="AX345" s="182"/>
      <c r="AY345" s="182"/>
      <c r="AZ345" s="182"/>
      <c r="BA345" s="187"/>
      <c r="BB345" s="187"/>
      <c r="BC345" s="187"/>
      <c r="BD345" s="187"/>
      <c r="BE345" s="187"/>
      <c r="BF345" s="187"/>
      <c r="BG345" s="182"/>
      <c r="BH345" s="182"/>
      <c r="BI345" s="182"/>
      <c r="BJ345" s="182"/>
      <c r="BK345" s="182"/>
      <c r="BL345" s="182"/>
      <c r="BM345" s="182"/>
      <c r="BN345" s="182"/>
      <c r="BO345" s="182"/>
      <c r="BP345" s="182"/>
      <c r="BQ345" s="182"/>
      <c r="BR345" s="182"/>
      <c r="BS345" s="182"/>
      <c r="BT345" s="182"/>
      <c r="BU345" s="182"/>
      <c r="BV345" s="182"/>
      <c r="BW345" s="182"/>
      <c r="BX345" s="182"/>
      <c r="BY345" s="182"/>
      <c r="BZ345" s="182"/>
      <c r="CA345" s="182"/>
      <c r="CB345" s="182"/>
      <c r="CC345" s="182"/>
      <c r="CD345" s="182"/>
      <c r="CE345" s="182"/>
      <c r="CF345" s="182"/>
      <c r="CG345" s="182"/>
      <c r="CH345" s="182"/>
      <c r="CI345" s="182"/>
      <c r="CJ345" s="182"/>
      <c r="CK345" s="182"/>
      <c r="CL345" s="182"/>
      <c r="CM345" s="182"/>
      <c r="CN345" s="182"/>
      <c r="CO345" s="182"/>
      <c r="CP345" s="182"/>
      <c r="CQ345" s="182"/>
      <c r="CR345" s="182"/>
      <c r="CS345" s="182"/>
      <c r="CT345" s="182"/>
      <c r="CU345" s="182"/>
      <c r="CV345" s="182"/>
      <c r="CW345" s="182"/>
      <c r="CX345" s="182"/>
      <c r="CY345" s="182"/>
      <c r="CZ345" s="182"/>
      <c r="DA345" s="182"/>
      <c r="DB345" s="182"/>
      <c r="DC345" s="182"/>
      <c r="DD345" s="182"/>
      <c r="DE345" s="182"/>
      <c r="DF345" s="182"/>
      <c r="DG345" s="182"/>
      <c r="DH345" s="182"/>
    </row>
    <row r="346" spans="1:112" ht="15.75" customHeight="1" hidden="1">
      <c r="A346" s="201"/>
      <c r="B346" s="201"/>
      <c r="C346" s="201"/>
      <c r="D346" s="201"/>
      <c r="E346" s="8"/>
      <c r="F346" s="9"/>
      <c r="G346" s="9"/>
      <c r="H346" s="9"/>
      <c r="I346" s="9"/>
      <c r="J346" s="9"/>
      <c r="K346" s="9"/>
      <c r="L346" s="9"/>
      <c r="M346" s="9"/>
      <c r="N346" s="9"/>
      <c r="O346" s="196"/>
      <c r="P346" s="196"/>
      <c r="Q346" s="196"/>
      <c r="R346" s="196"/>
      <c r="S346" s="196"/>
      <c r="T346" s="196"/>
      <c r="U346" s="87"/>
      <c r="V346" s="87"/>
      <c r="W346" s="195"/>
      <c r="X346" s="196"/>
      <c r="Y346" s="198"/>
      <c r="Z346" s="183"/>
      <c r="AA346" s="183"/>
      <c r="AB346" s="183"/>
      <c r="AC346" s="183"/>
      <c r="AD346" s="183"/>
      <c r="AE346" s="183"/>
      <c r="AF346" s="183"/>
      <c r="AG346" s="183"/>
      <c r="AH346" s="183"/>
      <c r="AI346" s="183"/>
      <c r="AJ346" s="183"/>
      <c r="AK346" s="183"/>
      <c r="AL346" s="183"/>
      <c r="AM346" s="183"/>
      <c r="AN346" s="183"/>
      <c r="AO346" s="183"/>
      <c r="AP346" s="183"/>
      <c r="AQ346" s="183"/>
      <c r="AR346" s="183"/>
      <c r="AS346" s="183"/>
      <c r="AT346" s="183"/>
      <c r="AU346" s="183"/>
      <c r="AV346" s="183"/>
      <c r="AW346" s="183"/>
      <c r="AX346" s="183"/>
      <c r="AY346" s="183"/>
      <c r="AZ346" s="183"/>
      <c r="BA346" s="188"/>
      <c r="BB346" s="188"/>
      <c r="BC346" s="188"/>
      <c r="BD346" s="188"/>
      <c r="BE346" s="188"/>
      <c r="BF346" s="188"/>
      <c r="BG346" s="183"/>
      <c r="BH346" s="183"/>
      <c r="BI346" s="183"/>
      <c r="BJ346" s="183"/>
      <c r="BK346" s="183"/>
      <c r="BL346" s="183"/>
      <c r="BM346" s="183"/>
      <c r="BN346" s="183"/>
      <c r="BO346" s="183"/>
      <c r="BP346" s="183"/>
      <c r="BQ346" s="183"/>
      <c r="BR346" s="183"/>
      <c r="BS346" s="183"/>
      <c r="BT346" s="183"/>
      <c r="BU346" s="183"/>
      <c r="BV346" s="183"/>
      <c r="BW346" s="183"/>
      <c r="BX346" s="183"/>
      <c r="BY346" s="183"/>
      <c r="BZ346" s="183"/>
      <c r="CA346" s="183"/>
      <c r="CB346" s="183"/>
      <c r="CC346" s="183"/>
      <c r="CD346" s="183"/>
      <c r="CE346" s="183"/>
      <c r="CF346" s="183"/>
      <c r="CG346" s="183"/>
      <c r="CH346" s="183"/>
      <c r="CI346" s="183"/>
      <c r="CJ346" s="183"/>
      <c r="CK346" s="183"/>
      <c r="CL346" s="183"/>
      <c r="CM346" s="183"/>
      <c r="CN346" s="183"/>
      <c r="CO346" s="183"/>
      <c r="CP346" s="183"/>
      <c r="CQ346" s="183"/>
      <c r="CR346" s="183"/>
      <c r="CS346" s="183"/>
      <c r="CT346" s="183"/>
      <c r="CU346" s="183"/>
      <c r="CV346" s="183"/>
      <c r="CW346" s="183"/>
      <c r="CX346" s="183"/>
      <c r="CY346" s="183"/>
      <c r="CZ346" s="183"/>
      <c r="DA346" s="183"/>
      <c r="DB346" s="183"/>
      <c r="DC346" s="183"/>
      <c r="DD346" s="183"/>
      <c r="DE346" s="183"/>
      <c r="DF346" s="183"/>
      <c r="DG346" s="183"/>
      <c r="DH346" s="183"/>
    </row>
    <row r="347" spans="1:112" ht="15.75" customHeight="1" hidden="1">
      <c r="A347" s="201"/>
      <c r="B347" s="201"/>
      <c r="C347" s="201"/>
      <c r="D347" s="201"/>
      <c r="E347" s="8"/>
      <c r="F347" s="9"/>
      <c r="G347" s="9"/>
      <c r="H347" s="9"/>
      <c r="I347" s="9"/>
      <c r="J347" s="9"/>
      <c r="K347" s="9"/>
      <c r="L347" s="9"/>
      <c r="M347" s="9"/>
      <c r="N347" s="9"/>
      <c r="O347" s="196"/>
      <c r="P347" s="196"/>
      <c r="Q347" s="196"/>
      <c r="R347" s="196"/>
      <c r="S347" s="196"/>
      <c r="T347" s="196"/>
      <c r="U347" s="87"/>
      <c r="V347" s="87"/>
      <c r="W347" s="195"/>
      <c r="X347" s="196"/>
      <c r="Y347" s="199"/>
      <c r="Z347" s="184"/>
      <c r="AA347" s="184"/>
      <c r="AB347" s="184"/>
      <c r="AC347" s="184"/>
      <c r="AD347" s="184"/>
      <c r="AE347" s="184"/>
      <c r="AF347" s="184"/>
      <c r="AG347" s="184"/>
      <c r="AH347" s="184"/>
      <c r="AI347" s="184"/>
      <c r="AJ347" s="184"/>
      <c r="AK347" s="184"/>
      <c r="AL347" s="184"/>
      <c r="AM347" s="184"/>
      <c r="AN347" s="184"/>
      <c r="AO347" s="184"/>
      <c r="AP347" s="184"/>
      <c r="AQ347" s="184"/>
      <c r="AR347" s="184"/>
      <c r="AS347" s="184"/>
      <c r="AT347" s="184"/>
      <c r="AU347" s="184"/>
      <c r="AV347" s="184"/>
      <c r="AW347" s="184"/>
      <c r="AX347" s="184"/>
      <c r="AY347" s="184"/>
      <c r="AZ347" s="184"/>
      <c r="BA347" s="189"/>
      <c r="BB347" s="189"/>
      <c r="BC347" s="189"/>
      <c r="BD347" s="189"/>
      <c r="BE347" s="189"/>
      <c r="BF347" s="189"/>
      <c r="BG347" s="184"/>
      <c r="BH347" s="184"/>
      <c r="BI347" s="184"/>
      <c r="BJ347" s="184"/>
      <c r="BK347" s="184"/>
      <c r="BL347" s="184"/>
      <c r="BM347" s="184"/>
      <c r="BN347" s="184"/>
      <c r="BO347" s="184"/>
      <c r="BP347" s="184"/>
      <c r="BQ347" s="184"/>
      <c r="BR347" s="184"/>
      <c r="BS347" s="184"/>
      <c r="BT347" s="184"/>
      <c r="BU347" s="184"/>
      <c r="BV347" s="184"/>
      <c r="BW347" s="184"/>
      <c r="BX347" s="184"/>
      <c r="BY347" s="184"/>
      <c r="BZ347" s="184"/>
      <c r="CA347" s="184"/>
      <c r="CB347" s="184"/>
      <c r="CC347" s="184"/>
      <c r="CD347" s="184"/>
      <c r="CE347" s="184"/>
      <c r="CF347" s="184"/>
      <c r="CG347" s="184"/>
      <c r="CH347" s="184"/>
      <c r="CI347" s="184"/>
      <c r="CJ347" s="184"/>
      <c r="CK347" s="184"/>
      <c r="CL347" s="184"/>
      <c r="CM347" s="184"/>
      <c r="CN347" s="184"/>
      <c r="CO347" s="184"/>
      <c r="CP347" s="184"/>
      <c r="CQ347" s="184"/>
      <c r="CR347" s="184"/>
      <c r="CS347" s="184"/>
      <c r="CT347" s="184"/>
      <c r="CU347" s="184"/>
      <c r="CV347" s="184"/>
      <c r="CW347" s="184"/>
      <c r="CX347" s="184"/>
      <c r="CY347" s="184"/>
      <c r="CZ347" s="184"/>
      <c r="DA347" s="184"/>
      <c r="DB347" s="184"/>
      <c r="DC347" s="184"/>
      <c r="DD347" s="184"/>
      <c r="DE347" s="184"/>
      <c r="DF347" s="184"/>
      <c r="DG347" s="184"/>
      <c r="DH347" s="184"/>
    </row>
    <row r="348" spans="1:112" ht="15" customHeight="1" hidden="1">
      <c r="A348" s="200" t="s">
        <v>394</v>
      </c>
      <c r="B348" s="200" t="s">
        <v>395</v>
      </c>
      <c r="C348" s="200" t="s">
        <v>396</v>
      </c>
      <c r="D348" s="200"/>
      <c r="E348" s="8"/>
      <c r="F348" s="9"/>
      <c r="G348" s="9"/>
      <c r="H348" s="9"/>
      <c r="I348" s="9"/>
      <c r="J348" s="9"/>
      <c r="K348" s="9"/>
      <c r="L348" s="9"/>
      <c r="M348" s="9"/>
      <c r="N348" s="9"/>
      <c r="O348" s="193">
        <f aca="true" t="shared" si="51" ref="O348:T348">W348+AC348+AI348+AO348+AU348+BA348+BG348+BM348+BS348+BY348+CE348+CK348+CQ348+CW348+DC348</f>
        <v>0</v>
      </c>
      <c r="P348" s="193">
        <f t="shared" si="51"/>
        <v>0</v>
      </c>
      <c r="Q348" s="193">
        <f t="shared" si="51"/>
        <v>0</v>
      </c>
      <c r="R348" s="193">
        <f t="shared" si="51"/>
        <v>0</v>
      </c>
      <c r="S348" s="193">
        <f t="shared" si="51"/>
        <v>0</v>
      </c>
      <c r="T348" s="193">
        <f t="shared" si="51"/>
        <v>0</v>
      </c>
      <c r="U348" s="87"/>
      <c r="V348" s="87"/>
      <c r="W348" s="194"/>
      <c r="X348" s="193"/>
      <c r="Y348" s="197"/>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2"/>
      <c r="AY348" s="182"/>
      <c r="AZ348" s="182"/>
      <c r="BA348" s="187"/>
      <c r="BB348" s="187"/>
      <c r="BC348" s="187"/>
      <c r="BD348" s="187"/>
      <c r="BE348" s="187"/>
      <c r="BF348" s="187"/>
      <c r="BG348" s="182"/>
      <c r="BH348" s="182"/>
      <c r="BI348" s="182"/>
      <c r="BJ348" s="182"/>
      <c r="BK348" s="182"/>
      <c r="BL348" s="182"/>
      <c r="BM348" s="182"/>
      <c r="BN348" s="182"/>
      <c r="BO348" s="182"/>
      <c r="BP348" s="182"/>
      <c r="BQ348" s="182"/>
      <c r="BR348" s="182"/>
      <c r="BS348" s="182"/>
      <c r="BT348" s="182"/>
      <c r="BU348" s="182"/>
      <c r="BV348" s="182"/>
      <c r="BW348" s="182"/>
      <c r="BX348" s="182"/>
      <c r="BY348" s="182"/>
      <c r="BZ348" s="182"/>
      <c r="CA348" s="182"/>
      <c r="CB348" s="182"/>
      <c r="CC348" s="182"/>
      <c r="CD348" s="182"/>
      <c r="CE348" s="182"/>
      <c r="CF348" s="182"/>
      <c r="CG348" s="182"/>
      <c r="CH348" s="182"/>
      <c r="CI348" s="182"/>
      <c r="CJ348" s="182"/>
      <c r="CK348" s="182"/>
      <c r="CL348" s="182"/>
      <c r="CM348" s="182"/>
      <c r="CN348" s="182"/>
      <c r="CO348" s="182"/>
      <c r="CP348" s="182"/>
      <c r="CQ348" s="182"/>
      <c r="CR348" s="182"/>
      <c r="CS348" s="182"/>
      <c r="CT348" s="182"/>
      <c r="CU348" s="182"/>
      <c r="CV348" s="182"/>
      <c r="CW348" s="182"/>
      <c r="CX348" s="182"/>
      <c r="CY348" s="182"/>
      <c r="CZ348" s="182"/>
      <c r="DA348" s="182"/>
      <c r="DB348" s="182"/>
      <c r="DC348" s="182"/>
      <c r="DD348" s="182"/>
      <c r="DE348" s="182"/>
      <c r="DF348" s="182"/>
      <c r="DG348" s="182"/>
      <c r="DH348" s="182"/>
    </row>
    <row r="349" spans="1:112" ht="15.75" customHeight="1" hidden="1">
      <c r="A349" s="201"/>
      <c r="B349" s="201"/>
      <c r="C349" s="201"/>
      <c r="D349" s="201"/>
      <c r="E349" s="8"/>
      <c r="F349" s="9"/>
      <c r="G349" s="9"/>
      <c r="H349" s="9"/>
      <c r="I349" s="9"/>
      <c r="J349" s="9"/>
      <c r="K349" s="9"/>
      <c r="L349" s="9"/>
      <c r="M349" s="9"/>
      <c r="N349" s="9"/>
      <c r="O349" s="196"/>
      <c r="P349" s="196"/>
      <c r="Q349" s="196"/>
      <c r="R349" s="196"/>
      <c r="S349" s="196"/>
      <c r="T349" s="196"/>
      <c r="U349" s="87"/>
      <c r="V349" s="87"/>
      <c r="W349" s="195"/>
      <c r="X349" s="196"/>
      <c r="Y349" s="198"/>
      <c r="Z349" s="183"/>
      <c r="AA349" s="183"/>
      <c r="AB349" s="183"/>
      <c r="AC349" s="183"/>
      <c r="AD349" s="183"/>
      <c r="AE349" s="183"/>
      <c r="AF349" s="183"/>
      <c r="AG349" s="183"/>
      <c r="AH349" s="183"/>
      <c r="AI349" s="183"/>
      <c r="AJ349" s="183"/>
      <c r="AK349" s="183"/>
      <c r="AL349" s="183"/>
      <c r="AM349" s="183"/>
      <c r="AN349" s="183"/>
      <c r="AO349" s="183"/>
      <c r="AP349" s="183"/>
      <c r="AQ349" s="183"/>
      <c r="AR349" s="183"/>
      <c r="AS349" s="183"/>
      <c r="AT349" s="183"/>
      <c r="AU349" s="183"/>
      <c r="AV349" s="183"/>
      <c r="AW349" s="183"/>
      <c r="AX349" s="183"/>
      <c r="AY349" s="183"/>
      <c r="AZ349" s="183"/>
      <c r="BA349" s="188"/>
      <c r="BB349" s="188"/>
      <c r="BC349" s="188"/>
      <c r="BD349" s="188"/>
      <c r="BE349" s="188"/>
      <c r="BF349" s="188"/>
      <c r="BG349" s="183"/>
      <c r="BH349" s="183"/>
      <c r="BI349" s="183"/>
      <c r="BJ349" s="183"/>
      <c r="BK349" s="183"/>
      <c r="BL349" s="183"/>
      <c r="BM349" s="183"/>
      <c r="BN349" s="183"/>
      <c r="BO349" s="183"/>
      <c r="BP349" s="183"/>
      <c r="BQ349" s="183"/>
      <c r="BR349" s="183"/>
      <c r="BS349" s="183"/>
      <c r="BT349" s="183"/>
      <c r="BU349" s="183"/>
      <c r="BV349" s="183"/>
      <c r="BW349" s="183"/>
      <c r="BX349" s="183"/>
      <c r="BY349" s="183"/>
      <c r="BZ349" s="183"/>
      <c r="CA349" s="183"/>
      <c r="CB349" s="183"/>
      <c r="CC349" s="183"/>
      <c r="CD349" s="183"/>
      <c r="CE349" s="183"/>
      <c r="CF349" s="183"/>
      <c r="CG349" s="183"/>
      <c r="CH349" s="183"/>
      <c r="CI349" s="183"/>
      <c r="CJ349" s="183"/>
      <c r="CK349" s="183"/>
      <c r="CL349" s="183"/>
      <c r="CM349" s="183"/>
      <c r="CN349" s="183"/>
      <c r="CO349" s="183"/>
      <c r="CP349" s="183"/>
      <c r="CQ349" s="183"/>
      <c r="CR349" s="183"/>
      <c r="CS349" s="183"/>
      <c r="CT349" s="183"/>
      <c r="CU349" s="183"/>
      <c r="CV349" s="183"/>
      <c r="CW349" s="183"/>
      <c r="CX349" s="183"/>
      <c r="CY349" s="183"/>
      <c r="CZ349" s="183"/>
      <c r="DA349" s="183"/>
      <c r="DB349" s="183"/>
      <c r="DC349" s="183"/>
      <c r="DD349" s="183"/>
      <c r="DE349" s="183"/>
      <c r="DF349" s="183"/>
      <c r="DG349" s="183"/>
      <c r="DH349" s="183"/>
    </row>
    <row r="350" spans="1:112" ht="15.75" customHeight="1" hidden="1">
      <c r="A350" s="201"/>
      <c r="B350" s="201"/>
      <c r="C350" s="201"/>
      <c r="D350" s="201"/>
      <c r="E350" s="8"/>
      <c r="F350" s="9"/>
      <c r="G350" s="9"/>
      <c r="H350" s="9"/>
      <c r="I350" s="9"/>
      <c r="J350" s="9"/>
      <c r="K350" s="9"/>
      <c r="L350" s="9"/>
      <c r="M350" s="9"/>
      <c r="N350" s="9"/>
      <c r="O350" s="196"/>
      <c r="P350" s="196"/>
      <c r="Q350" s="196"/>
      <c r="R350" s="196"/>
      <c r="S350" s="196"/>
      <c r="T350" s="196"/>
      <c r="U350" s="87"/>
      <c r="V350" s="87"/>
      <c r="W350" s="195"/>
      <c r="X350" s="196"/>
      <c r="Y350" s="199"/>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9"/>
      <c r="BB350" s="189"/>
      <c r="BC350" s="189"/>
      <c r="BD350" s="189"/>
      <c r="BE350" s="189"/>
      <c r="BF350" s="189"/>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c r="CH350" s="184"/>
      <c r="CI350" s="184"/>
      <c r="CJ350" s="184"/>
      <c r="CK350" s="184"/>
      <c r="CL350" s="184"/>
      <c r="CM350" s="184"/>
      <c r="CN350" s="184"/>
      <c r="CO350" s="184"/>
      <c r="CP350" s="184"/>
      <c r="CQ350" s="184"/>
      <c r="CR350" s="184"/>
      <c r="CS350" s="184"/>
      <c r="CT350" s="184"/>
      <c r="CU350" s="184"/>
      <c r="CV350" s="184"/>
      <c r="CW350" s="184"/>
      <c r="CX350" s="184"/>
      <c r="CY350" s="184"/>
      <c r="CZ350" s="184"/>
      <c r="DA350" s="184"/>
      <c r="DB350" s="184"/>
      <c r="DC350" s="184"/>
      <c r="DD350" s="184"/>
      <c r="DE350" s="184"/>
      <c r="DF350" s="184"/>
      <c r="DG350" s="184"/>
      <c r="DH350" s="184"/>
    </row>
    <row r="351" spans="1:112" ht="15.75" customHeight="1">
      <c r="A351" s="200" t="s">
        <v>397</v>
      </c>
      <c r="B351" s="200" t="s">
        <v>398</v>
      </c>
      <c r="C351" s="200" t="s">
        <v>399</v>
      </c>
      <c r="D351" s="200"/>
      <c r="E351" s="8"/>
      <c r="F351" s="200"/>
      <c r="G351" s="200"/>
      <c r="H351" s="200"/>
      <c r="I351" s="200"/>
      <c r="J351" s="200"/>
      <c r="K351" s="200"/>
      <c r="L351" s="200"/>
      <c r="M351" s="200"/>
      <c r="N351" s="200"/>
      <c r="O351" s="193">
        <f aca="true" t="shared" si="52" ref="O351:T351">SUM(O355:O380)</f>
        <v>50</v>
      </c>
      <c r="P351" s="193">
        <f t="shared" si="52"/>
        <v>50</v>
      </c>
      <c r="Q351" s="193">
        <f t="shared" si="52"/>
        <v>50</v>
      </c>
      <c r="R351" s="193">
        <f t="shared" si="52"/>
        <v>0</v>
      </c>
      <c r="S351" s="193">
        <f t="shared" si="52"/>
        <v>0</v>
      </c>
      <c r="T351" s="193">
        <f t="shared" si="52"/>
        <v>0</v>
      </c>
      <c r="U351" s="87"/>
      <c r="V351" s="200"/>
      <c r="W351" s="270">
        <f aca="true" t="shared" si="53" ref="W351:AO351">SUM(W355:W380)</f>
        <v>0</v>
      </c>
      <c r="X351" s="272">
        <f t="shared" si="53"/>
        <v>0</v>
      </c>
      <c r="Y351" s="274">
        <f t="shared" si="53"/>
        <v>0</v>
      </c>
      <c r="Z351" s="277">
        <f t="shared" si="53"/>
        <v>0</v>
      </c>
      <c r="AA351" s="277">
        <f t="shared" si="53"/>
        <v>0</v>
      </c>
      <c r="AB351" s="277">
        <f aca="true" t="shared" si="54" ref="AB351:AJ351">SUM(AB355:AB380)</f>
        <v>0</v>
      </c>
      <c r="AC351" s="277">
        <f t="shared" si="54"/>
        <v>50</v>
      </c>
      <c r="AD351" s="277">
        <f t="shared" si="54"/>
        <v>50</v>
      </c>
      <c r="AE351" s="277">
        <f t="shared" si="54"/>
        <v>50</v>
      </c>
      <c r="AF351" s="277">
        <f t="shared" si="54"/>
        <v>0</v>
      </c>
      <c r="AG351" s="277">
        <f t="shared" si="54"/>
        <v>0</v>
      </c>
      <c r="AH351" s="277">
        <f t="shared" si="54"/>
        <v>0</v>
      </c>
      <c r="AI351" s="277">
        <f t="shared" si="54"/>
        <v>0</v>
      </c>
      <c r="AJ351" s="277">
        <f t="shared" si="54"/>
        <v>0</v>
      </c>
      <c r="AK351" s="277">
        <f t="shared" si="53"/>
        <v>0</v>
      </c>
      <c r="AL351" s="277">
        <f t="shared" si="53"/>
        <v>0</v>
      </c>
      <c r="AM351" s="277">
        <f t="shared" si="53"/>
        <v>0</v>
      </c>
      <c r="AN351" s="277">
        <f t="shared" si="53"/>
        <v>0</v>
      </c>
      <c r="AO351" s="277">
        <f t="shared" si="53"/>
        <v>0</v>
      </c>
      <c r="AP351" s="277">
        <f>SUM(AP355:AP380)</f>
        <v>0</v>
      </c>
      <c r="AQ351" s="277">
        <f aca="true" t="shared" si="55" ref="AQ351:BA351">SUM(AQ355:AQ380)</f>
        <v>0</v>
      </c>
      <c r="AR351" s="277">
        <f t="shared" si="55"/>
        <v>0</v>
      </c>
      <c r="AS351" s="277">
        <f t="shared" si="55"/>
        <v>0</v>
      </c>
      <c r="AT351" s="277">
        <f t="shared" si="55"/>
        <v>0</v>
      </c>
      <c r="AU351" s="277">
        <f t="shared" si="55"/>
        <v>0</v>
      </c>
      <c r="AV351" s="277">
        <f t="shared" si="55"/>
        <v>0</v>
      </c>
      <c r="AW351" s="277">
        <f t="shared" si="55"/>
        <v>0</v>
      </c>
      <c r="AX351" s="277">
        <f t="shared" si="55"/>
        <v>0</v>
      </c>
      <c r="AY351" s="277">
        <f t="shared" si="55"/>
        <v>0</v>
      </c>
      <c r="AZ351" s="277">
        <f t="shared" si="55"/>
        <v>0</v>
      </c>
      <c r="BA351" s="280">
        <f t="shared" si="55"/>
        <v>0</v>
      </c>
      <c r="BB351" s="280">
        <f>SUM(BB355:BB380)</f>
        <v>0</v>
      </c>
      <c r="BC351" s="280">
        <f aca="true" t="shared" si="56" ref="BC351:CF351">SUM(BC355:BC380)</f>
        <v>0</v>
      </c>
      <c r="BD351" s="280">
        <f t="shared" si="56"/>
        <v>0</v>
      </c>
      <c r="BE351" s="280">
        <f t="shared" si="56"/>
        <v>0</v>
      </c>
      <c r="BF351" s="280">
        <f t="shared" si="56"/>
        <v>0</v>
      </c>
      <c r="BG351" s="277">
        <f>SUM(BG355:BG380)</f>
        <v>0</v>
      </c>
      <c r="BH351" s="277">
        <f>SUM(BH355:BH380)</f>
        <v>0</v>
      </c>
      <c r="BI351" s="277">
        <f t="shared" si="56"/>
        <v>0</v>
      </c>
      <c r="BJ351" s="277">
        <f t="shared" si="56"/>
        <v>0</v>
      </c>
      <c r="BK351" s="277">
        <f t="shared" si="56"/>
        <v>0</v>
      </c>
      <c r="BL351" s="277">
        <f t="shared" si="56"/>
        <v>0</v>
      </c>
      <c r="BM351" s="277">
        <f>SUM(BM355:BM380)</f>
        <v>0</v>
      </c>
      <c r="BN351" s="277">
        <f>SUM(BN355:BN380)</f>
        <v>0</v>
      </c>
      <c r="BO351" s="277">
        <f t="shared" si="56"/>
        <v>0</v>
      </c>
      <c r="BP351" s="277">
        <f t="shared" si="56"/>
        <v>0</v>
      </c>
      <c r="BQ351" s="277">
        <f t="shared" si="56"/>
        <v>0</v>
      </c>
      <c r="BR351" s="277">
        <f t="shared" si="56"/>
        <v>0</v>
      </c>
      <c r="BS351" s="277">
        <f>SUM(BS355:BS380)</f>
        <v>0</v>
      </c>
      <c r="BT351" s="277">
        <f t="shared" si="56"/>
        <v>0</v>
      </c>
      <c r="BU351" s="277">
        <f t="shared" si="56"/>
        <v>0</v>
      </c>
      <c r="BV351" s="277">
        <f t="shared" si="56"/>
        <v>0</v>
      </c>
      <c r="BW351" s="277">
        <f t="shared" si="56"/>
        <v>0</v>
      </c>
      <c r="BX351" s="277">
        <f t="shared" si="56"/>
        <v>0</v>
      </c>
      <c r="BY351" s="277">
        <f t="shared" si="56"/>
        <v>0</v>
      </c>
      <c r="BZ351" s="277">
        <f>SUM(BZ355:BZ377)</f>
        <v>0</v>
      </c>
      <c r="CA351" s="277">
        <f t="shared" si="56"/>
        <v>0</v>
      </c>
      <c r="CB351" s="277">
        <f t="shared" si="56"/>
        <v>0</v>
      </c>
      <c r="CC351" s="277">
        <f t="shared" si="56"/>
        <v>0</v>
      </c>
      <c r="CD351" s="277">
        <f t="shared" si="56"/>
        <v>0</v>
      </c>
      <c r="CE351" s="277">
        <f t="shared" si="56"/>
        <v>0</v>
      </c>
      <c r="CF351" s="277">
        <f t="shared" si="56"/>
        <v>0</v>
      </c>
      <c r="CG351" s="277">
        <f aca="true" t="shared" si="57" ref="CG351:DH351">SUM(CG355:CG380)</f>
        <v>0</v>
      </c>
      <c r="CH351" s="277">
        <f t="shared" si="57"/>
        <v>0</v>
      </c>
      <c r="CI351" s="277">
        <f t="shared" si="57"/>
        <v>0</v>
      </c>
      <c r="CJ351" s="277">
        <f t="shared" si="57"/>
        <v>0</v>
      </c>
      <c r="CK351" s="277">
        <f>SUM(CK355:CK380)</f>
        <v>0</v>
      </c>
      <c r="CL351" s="277">
        <f>SUM(CL355:CL380)</f>
        <v>0</v>
      </c>
      <c r="CM351" s="277">
        <f t="shared" si="57"/>
        <v>0</v>
      </c>
      <c r="CN351" s="277">
        <f t="shared" si="57"/>
        <v>0</v>
      </c>
      <c r="CO351" s="277">
        <f t="shared" si="57"/>
        <v>0</v>
      </c>
      <c r="CP351" s="277">
        <f t="shared" si="57"/>
        <v>0</v>
      </c>
      <c r="CQ351" s="277">
        <f>SUM(CQ355:CQ380)</f>
        <v>0</v>
      </c>
      <c r="CR351" s="277">
        <f>SUM(CR355:CR380)</f>
        <v>0</v>
      </c>
      <c r="CS351" s="277">
        <f t="shared" si="57"/>
        <v>0</v>
      </c>
      <c r="CT351" s="277">
        <f t="shared" si="57"/>
        <v>0</v>
      </c>
      <c r="CU351" s="277">
        <f t="shared" si="57"/>
        <v>0</v>
      </c>
      <c r="CV351" s="277">
        <f t="shared" si="57"/>
        <v>0</v>
      </c>
      <c r="CW351" s="277">
        <f>SUM(CW355:CW380)</f>
        <v>0</v>
      </c>
      <c r="CX351" s="277">
        <f>SUM(CX355:CX380)</f>
        <v>0</v>
      </c>
      <c r="CY351" s="277">
        <f t="shared" si="57"/>
        <v>0</v>
      </c>
      <c r="CZ351" s="277">
        <f t="shared" si="57"/>
        <v>0</v>
      </c>
      <c r="DA351" s="277">
        <f t="shared" si="57"/>
        <v>0</v>
      </c>
      <c r="DB351" s="277">
        <f t="shared" si="57"/>
        <v>0</v>
      </c>
      <c r="DC351" s="277">
        <f>SUM(DC355:DC380)</f>
        <v>0</v>
      </c>
      <c r="DD351" s="277">
        <f>SUM(DD355:DD380)</f>
        <v>0</v>
      </c>
      <c r="DE351" s="277">
        <f t="shared" si="57"/>
        <v>0</v>
      </c>
      <c r="DF351" s="277">
        <f t="shared" si="57"/>
        <v>0</v>
      </c>
      <c r="DG351" s="277">
        <f t="shared" si="57"/>
        <v>0</v>
      </c>
      <c r="DH351" s="277">
        <f t="shared" si="57"/>
        <v>0</v>
      </c>
    </row>
    <row r="352" spans="1:112" ht="15.75" customHeight="1">
      <c r="A352" s="201"/>
      <c r="B352" s="201"/>
      <c r="C352" s="201"/>
      <c r="D352" s="201"/>
      <c r="E352" s="8"/>
      <c r="F352" s="201"/>
      <c r="G352" s="201"/>
      <c r="H352" s="201"/>
      <c r="I352" s="201"/>
      <c r="J352" s="201"/>
      <c r="K352" s="201"/>
      <c r="L352" s="201"/>
      <c r="M352" s="201"/>
      <c r="N352" s="201"/>
      <c r="O352" s="196"/>
      <c r="P352" s="196"/>
      <c r="Q352" s="196"/>
      <c r="R352" s="196"/>
      <c r="S352" s="196"/>
      <c r="T352" s="196"/>
      <c r="U352" s="87"/>
      <c r="V352" s="201"/>
      <c r="W352" s="271"/>
      <c r="X352" s="273"/>
      <c r="Y352" s="275"/>
      <c r="Z352" s="278"/>
      <c r="AA352" s="278"/>
      <c r="AB352" s="278"/>
      <c r="AC352" s="278"/>
      <c r="AD352" s="278"/>
      <c r="AE352" s="278"/>
      <c r="AF352" s="278"/>
      <c r="AG352" s="278"/>
      <c r="AH352" s="278"/>
      <c r="AI352" s="278"/>
      <c r="AJ352" s="278"/>
      <c r="AK352" s="278"/>
      <c r="AL352" s="278"/>
      <c r="AM352" s="278"/>
      <c r="AN352" s="278"/>
      <c r="AO352" s="278"/>
      <c r="AP352" s="278"/>
      <c r="AQ352" s="278"/>
      <c r="AR352" s="278"/>
      <c r="AS352" s="278"/>
      <c r="AT352" s="278"/>
      <c r="AU352" s="278"/>
      <c r="AV352" s="278"/>
      <c r="AW352" s="278"/>
      <c r="AX352" s="278"/>
      <c r="AY352" s="278"/>
      <c r="AZ352" s="278"/>
      <c r="BA352" s="281"/>
      <c r="BB352" s="281"/>
      <c r="BC352" s="281"/>
      <c r="BD352" s="281"/>
      <c r="BE352" s="281"/>
      <c r="BF352" s="281"/>
      <c r="BG352" s="278"/>
      <c r="BH352" s="278"/>
      <c r="BI352" s="278"/>
      <c r="BJ352" s="278"/>
      <c r="BK352" s="278"/>
      <c r="BL352" s="278"/>
      <c r="BM352" s="278"/>
      <c r="BN352" s="278"/>
      <c r="BO352" s="278"/>
      <c r="BP352" s="278"/>
      <c r="BQ352" s="278"/>
      <c r="BR352" s="278"/>
      <c r="BS352" s="278"/>
      <c r="BT352" s="278"/>
      <c r="BU352" s="278"/>
      <c r="BV352" s="278"/>
      <c r="BW352" s="278"/>
      <c r="BX352" s="278"/>
      <c r="BY352" s="278"/>
      <c r="BZ352" s="278"/>
      <c r="CA352" s="278"/>
      <c r="CB352" s="278"/>
      <c r="CC352" s="278"/>
      <c r="CD352" s="278"/>
      <c r="CE352" s="278"/>
      <c r="CF352" s="278"/>
      <c r="CG352" s="278"/>
      <c r="CH352" s="278"/>
      <c r="CI352" s="278"/>
      <c r="CJ352" s="278"/>
      <c r="CK352" s="278"/>
      <c r="CL352" s="278"/>
      <c r="CM352" s="278"/>
      <c r="CN352" s="278"/>
      <c r="CO352" s="278"/>
      <c r="CP352" s="278"/>
      <c r="CQ352" s="278"/>
      <c r="CR352" s="278"/>
      <c r="CS352" s="278"/>
      <c r="CT352" s="278"/>
      <c r="CU352" s="278"/>
      <c r="CV352" s="278"/>
      <c r="CW352" s="278"/>
      <c r="CX352" s="278"/>
      <c r="CY352" s="278"/>
      <c r="CZ352" s="278"/>
      <c r="DA352" s="278"/>
      <c r="DB352" s="278"/>
      <c r="DC352" s="278"/>
      <c r="DD352" s="278"/>
      <c r="DE352" s="278"/>
      <c r="DF352" s="278"/>
      <c r="DG352" s="278"/>
      <c r="DH352" s="278"/>
    </row>
    <row r="353" spans="1:112" ht="89.25" customHeight="1">
      <c r="A353" s="201"/>
      <c r="B353" s="201"/>
      <c r="C353" s="201"/>
      <c r="D353" s="201"/>
      <c r="E353" s="8"/>
      <c r="F353" s="201"/>
      <c r="G353" s="201"/>
      <c r="H353" s="201"/>
      <c r="I353" s="201"/>
      <c r="J353" s="201"/>
      <c r="K353" s="201"/>
      <c r="L353" s="201"/>
      <c r="M353" s="201"/>
      <c r="N353" s="201"/>
      <c r="O353" s="196"/>
      <c r="P353" s="196"/>
      <c r="Q353" s="196"/>
      <c r="R353" s="196"/>
      <c r="S353" s="196"/>
      <c r="T353" s="196"/>
      <c r="U353" s="87"/>
      <c r="V353" s="201"/>
      <c r="W353" s="271"/>
      <c r="X353" s="273"/>
      <c r="Y353" s="276"/>
      <c r="Z353" s="279"/>
      <c r="AA353" s="279"/>
      <c r="AB353" s="279"/>
      <c r="AC353" s="279"/>
      <c r="AD353" s="279"/>
      <c r="AE353" s="279"/>
      <c r="AF353" s="279"/>
      <c r="AG353" s="279"/>
      <c r="AH353" s="279"/>
      <c r="AI353" s="279"/>
      <c r="AJ353" s="279"/>
      <c r="AK353" s="279"/>
      <c r="AL353" s="279"/>
      <c r="AM353" s="279"/>
      <c r="AN353" s="279"/>
      <c r="AO353" s="279"/>
      <c r="AP353" s="279"/>
      <c r="AQ353" s="279"/>
      <c r="AR353" s="279"/>
      <c r="AS353" s="279"/>
      <c r="AT353" s="279"/>
      <c r="AU353" s="279"/>
      <c r="AV353" s="279"/>
      <c r="AW353" s="279"/>
      <c r="AX353" s="279"/>
      <c r="AY353" s="279"/>
      <c r="AZ353" s="279"/>
      <c r="BA353" s="282"/>
      <c r="BB353" s="282"/>
      <c r="BC353" s="282"/>
      <c r="BD353" s="282"/>
      <c r="BE353" s="282"/>
      <c r="BF353" s="282"/>
      <c r="BG353" s="279"/>
      <c r="BH353" s="279"/>
      <c r="BI353" s="279"/>
      <c r="BJ353" s="279"/>
      <c r="BK353" s="279"/>
      <c r="BL353" s="279"/>
      <c r="BM353" s="279"/>
      <c r="BN353" s="279"/>
      <c r="BO353" s="279"/>
      <c r="BP353" s="279"/>
      <c r="BQ353" s="279"/>
      <c r="BR353" s="279"/>
      <c r="BS353" s="279"/>
      <c r="BT353" s="279"/>
      <c r="BU353" s="279"/>
      <c r="BV353" s="279"/>
      <c r="BW353" s="279"/>
      <c r="BX353" s="279"/>
      <c r="BY353" s="279"/>
      <c r="BZ353" s="279"/>
      <c r="CA353" s="279"/>
      <c r="CB353" s="279"/>
      <c r="CC353" s="279"/>
      <c r="CD353" s="279"/>
      <c r="CE353" s="279"/>
      <c r="CF353" s="279"/>
      <c r="CG353" s="279"/>
      <c r="CH353" s="279"/>
      <c r="CI353" s="279"/>
      <c r="CJ353" s="279"/>
      <c r="CK353" s="279"/>
      <c r="CL353" s="279"/>
      <c r="CM353" s="279"/>
      <c r="CN353" s="279"/>
      <c r="CO353" s="279"/>
      <c r="CP353" s="279"/>
      <c r="CQ353" s="279"/>
      <c r="CR353" s="279"/>
      <c r="CS353" s="279"/>
      <c r="CT353" s="279"/>
      <c r="CU353" s="279"/>
      <c r="CV353" s="279"/>
      <c r="CW353" s="279"/>
      <c r="CX353" s="279"/>
      <c r="CY353" s="279"/>
      <c r="CZ353" s="279"/>
      <c r="DA353" s="279"/>
      <c r="DB353" s="279"/>
      <c r="DC353" s="279"/>
      <c r="DD353" s="279"/>
      <c r="DE353" s="279"/>
      <c r="DF353" s="279"/>
      <c r="DG353" s="279"/>
      <c r="DH353" s="279"/>
    </row>
    <row r="354" spans="1:112" ht="15.75" customHeight="1">
      <c r="A354" s="117"/>
      <c r="B354" s="117" t="s">
        <v>67</v>
      </c>
      <c r="C354" s="117" t="s">
        <v>0</v>
      </c>
      <c r="D354" s="117"/>
      <c r="E354" s="8"/>
      <c r="F354" s="9"/>
      <c r="G354" s="9"/>
      <c r="H354" s="9"/>
      <c r="I354" s="9"/>
      <c r="J354" s="9"/>
      <c r="K354" s="9"/>
      <c r="L354" s="9"/>
      <c r="M354" s="9"/>
      <c r="N354" s="9"/>
      <c r="O354" s="120" t="s">
        <v>0</v>
      </c>
      <c r="P354" s="120" t="s">
        <v>0</v>
      </c>
      <c r="Q354" s="120" t="s">
        <v>0</v>
      </c>
      <c r="R354" s="120" t="s">
        <v>0</v>
      </c>
      <c r="S354" s="120" t="s">
        <v>0</v>
      </c>
      <c r="T354" s="120" t="s">
        <v>0</v>
      </c>
      <c r="U354" s="87"/>
      <c r="V354" s="87"/>
      <c r="W354" s="129" t="s">
        <v>0</v>
      </c>
      <c r="X354" s="96" t="s">
        <v>0</v>
      </c>
      <c r="Y354" s="95" t="s">
        <v>0</v>
      </c>
      <c r="Z354" s="46" t="s">
        <v>0</v>
      </c>
      <c r="AA354" s="46" t="s">
        <v>0</v>
      </c>
      <c r="AB354" s="46" t="s">
        <v>0</v>
      </c>
      <c r="AC354" s="79" t="s">
        <v>0</v>
      </c>
      <c r="AD354" s="46" t="s">
        <v>0</v>
      </c>
      <c r="AE354" s="46" t="s">
        <v>0</v>
      </c>
      <c r="AF354" s="46" t="s">
        <v>0</v>
      </c>
      <c r="AG354" s="46" t="s">
        <v>0</v>
      </c>
      <c r="AH354" s="46" t="s">
        <v>0</v>
      </c>
      <c r="AI354" s="46" t="s">
        <v>0</v>
      </c>
      <c r="AJ354" s="46" t="s">
        <v>0</v>
      </c>
      <c r="AK354" s="46" t="s">
        <v>0</v>
      </c>
      <c r="AL354" s="46" t="s">
        <v>0</v>
      </c>
      <c r="AM354" s="46" t="s">
        <v>0</v>
      </c>
      <c r="AN354" s="46" t="s">
        <v>0</v>
      </c>
      <c r="AO354" s="46" t="s">
        <v>0</v>
      </c>
      <c r="AP354" s="46" t="s">
        <v>0</v>
      </c>
      <c r="AQ354" s="46" t="s">
        <v>0</v>
      </c>
      <c r="AR354" s="46" t="s">
        <v>0</v>
      </c>
      <c r="AS354" s="46" t="s">
        <v>0</v>
      </c>
      <c r="AT354" s="46" t="s">
        <v>0</v>
      </c>
      <c r="AU354" s="46" t="s">
        <v>0</v>
      </c>
      <c r="AV354" s="46" t="s">
        <v>0</v>
      </c>
      <c r="AW354" s="46" t="s">
        <v>0</v>
      </c>
      <c r="AX354" s="46" t="s">
        <v>0</v>
      </c>
      <c r="AY354" s="46" t="s">
        <v>0</v>
      </c>
      <c r="AZ354" s="46" t="s">
        <v>0</v>
      </c>
      <c r="BA354" s="89" t="s">
        <v>0</v>
      </c>
      <c r="BB354" s="89" t="s">
        <v>0</v>
      </c>
      <c r="BC354" s="89" t="s">
        <v>0</v>
      </c>
      <c r="BD354" s="89" t="s">
        <v>0</v>
      </c>
      <c r="BE354" s="89" t="s">
        <v>0</v>
      </c>
      <c r="BF354" s="89" t="s">
        <v>0</v>
      </c>
      <c r="BG354" s="46" t="s">
        <v>0</v>
      </c>
      <c r="BH354" s="46" t="s">
        <v>0</v>
      </c>
      <c r="BI354" s="46" t="s">
        <v>0</v>
      </c>
      <c r="BJ354" s="46" t="s">
        <v>0</v>
      </c>
      <c r="BK354" s="46" t="s">
        <v>0</v>
      </c>
      <c r="BL354" s="46" t="s">
        <v>0</v>
      </c>
      <c r="BM354" s="46" t="s">
        <v>0</v>
      </c>
      <c r="BN354" s="46" t="s">
        <v>0</v>
      </c>
      <c r="BO354" s="46" t="s">
        <v>0</v>
      </c>
      <c r="BP354" s="46" t="s">
        <v>0</v>
      </c>
      <c r="BQ354" s="46" t="s">
        <v>0</v>
      </c>
      <c r="BR354" s="46" t="s">
        <v>0</v>
      </c>
      <c r="BS354" s="46" t="s">
        <v>0</v>
      </c>
      <c r="BT354" s="46" t="s">
        <v>0</v>
      </c>
      <c r="BU354" s="46" t="s">
        <v>0</v>
      </c>
      <c r="BV354" s="46" t="s">
        <v>0</v>
      </c>
      <c r="BW354" s="46" t="s">
        <v>0</v>
      </c>
      <c r="BX354" s="46" t="s">
        <v>0</v>
      </c>
      <c r="BY354" s="46" t="s">
        <v>0</v>
      </c>
      <c r="BZ354" s="46" t="s">
        <v>0</v>
      </c>
      <c r="CA354" s="46" t="s">
        <v>0</v>
      </c>
      <c r="CB354" s="46" t="s">
        <v>0</v>
      </c>
      <c r="CC354" s="46" t="s">
        <v>0</v>
      </c>
      <c r="CD354" s="46" t="s">
        <v>0</v>
      </c>
      <c r="CE354" s="79" t="s">
        <v>0</v>
      </c>
      <c r="CF354" s="46" t="s">
        <v>0</v>
      </c>
      <c r="CG354" s="46" t="s">
        <v>0</v>
      </c>
      <c r="CH354" s="46" t="s">
        <v>0</v>
      </c>
      <c r="CI354" s="46" t="s">
        <v>0</v>
      </c>
      <c r="CJ354" s="46" t="s">
        <v>0</v>
      </c>
      <c r="CK354" s="74" t="s">
        <v>0</v>
      </c>
      <c r="CL354" s="46" t="s">
        <v>0</v>
      </c>
      <c r="CM354" s="46" t="s">
        <v>0</v>
      </c>
      <c r="CN354" s="46" t="s">
        <v>0</v>
      </c>
      <c r="CO354" s="46" t="s">
        <v>0</v>
      </c>
      <c r="CP354" s="46" t="s">
        <v>0</v>
      </c>
      <c r="CQ354" s="74" t="s">
        <v>0</v>
      </c>
      <c r="CR354" s="46" t="s">
        <v>0</v>
      </c>
      <c r="CS354" s="46" t="s">
        <v>0</v>
      </c>
      <c r="CT354" s="46" t="s">
        <v>0</v>
      </c>
      <c r="CU354" s="46" t="s">
        <v>0</v>
      </c>
      <c r="CV354" s="46" t="s">
        <v>0</v>
      </c>
      <c r="CW354" s="46" t="s">
        <v>0</v>
      </c>
      <c r="CX354" s="46" t="s">
        <v>0</v>
      </c>
      <c r="CY354" s="46" t="s">
        <v>0</v>
      </c>
      <c r="CZ354" s="46" t="s">
        <v>0</v>
      </c>
      <c r="DA354" s="46" t="s">
        <v>0</v>
      </c>
      <c r="DB354" s="46" t="s">
        <v>0</v>
      </c>
      <c r="DC354" s="46" t="s">
        <v>0</v>
      </c>
      <c r="DD354" s="46" t="s">
        <v>0</v>
      </c>
      <c r="DE354" s="46" t="s">
        <v>0</v>
      </c>
      <c r="DF354" s="46" t="s">
        <v>0</v>
      </c>
      <c r="DG354" s="46" t="s">
        <v>0</v>
      </c>
      <c r="DH354" s="46" t="s">
        <v>0</v>
      </c>
    </row>
    <row r="355" spans="1:112" ht="27" customHeight="1" hidden="1">
      <c r="A355" s="200"/>
      <c r="B355" s="200"/>
      <c r="C355" s="200"/>
      <c r="D355" s="200"/>
      <c r="E355" s="8"/>
      <c r="F355" s="202"/>
      <c r="G355" s="202"/>
      <c r="H355" s="202"/>
      <c r="I355" s="185"/>
      <c r="J355" s="212"/>
      <c r="K355" s="212"/>
      <c r="L355" s="209"/>
      <c r="M355" s="209"/>
      <c r="N355" s="209"/>
      <c r="O355" s="193"/>
      <c r="P355" s="193"/>
      <c r="Q355" s="193"/>
      <c r="R355" s="193"/>
      <c r="S355" s="193"/>
      <c r="T355" s="193"/>
      <c r="U355" s="87"/>
      <c r="V355" s="87"/>
      <c r="W355" s="194"/>
      <c r="X355" s="193"/>
      <c r="Y355" s="197"/>
      <c r="Z355" s="182"/>
      <c r="AA355" s="182"/>
      <c r="AB355" s="182"/>
      <c r="AC355" s="182"/>
      <c r="AD355" s="182"/>
      <c r="AE355" s="182"/>
      <c r="AF355" s="206"/>
      <c r="AG355" s="206"/>
      <c r="AH355" s="206"/>
      <c r="AI355" s="182"/>
      <c r="AJ355" s="182"/>
      <c r="AK355" s="182"/>
      <c r="AL355" s="182"/>
      <c r="AM355" s="182"/>
      <c r="AN355" s="182"/>
      <c r="AO355" s="182"/>
      <c r="AP355" s="182"/>
      <c r="AQ355" s="182"/>
      <c r="AR355" s="182"/>
      <c r="AS355" s="182"/>
      <c r="AT355" s="182"/>
      <c r="AU355" s="182"/>
      <c r="AV355" s="182"/>
      <c r="AW355" s="182"/>
      <c r="AX355" s="182"/>
      <c r="AY355" s="182"/>
      <c r="AZ355" s="182"/>
      <c r="BA355" s="187"/>
      <c r="BB355" s="187"/>
      <c r="BC355" s="187"/>
      <c r="BD355" s="187"/>
      <c r="BE355" s="187"/>
      <c r="BF355" s="187"/>
      <c r="BG355" s="182"/>
      <c r="BH355" s="182"/>
      <c r="BI355" s="182"/>
      <c r="BJ355" s="182"/>
      <c r="BK355" s="182"/>
      <c r="BL355" s="182"/>
      <c r="BM355" s="182"/>
      <c r="BN355" s="182"/>
      <c r="BO355" s="182"/>
      <c r="BP355" s="182"/>
      <c r="BQ355" s="182"/>
      <c r="BR355" s="182"/>
      <c r="BS355" s="182"/>
      <c r="BT355" s="182"/>
      <c r="BU355" s="182"/>
      <c r="BV355" s="182"/>
      <c r="BW355" s="182"/>
      <c r="BX355" s="182"/>
      <c r="BY355" s="182"/>
      <c r="BZ355" s="182"/>
      <c r="CA355" s="182"/>
      <c r="CB355" s="182"/>
      <c r="CC355" s="182"/>
      <c r="CD355" s="182"/>
      <c r="CE355" s="182"/>
      <c r="CF355" s="182"/>
      <c r="CG355" s="182"/>
      <c r="CH355" s="182"/>
      <c r="CI355" s="182"/>
      <c r="CJ355" s="182"/>
      <c r="CK355" s="182"/>
      <c r="CL355" s="182"/>
      <c r="CM355" s="182"/>
      <c r="CN355" s="182"/>
      <c r="CO355" s="182"/>
      <c r="CP355" s="182"/>
      <c r="CQ355" s="182"/>
      <c r="CR355" s="182"/>
      <c r="CS355" s="182"/>
      <c r="CT355" s="182"/>
      <c r="CU355" s="182"/>
      <c r="CV355" s="182"/>
      <c r="CW355" s="182"/>
      <c r="CX355" s="182"/>
      <c r="CY355" s="182"/>
      <c r="CZ355" s="182"/>
      <c r="DA355" s="182"/>
      <c r="DB355" s="182"/>
      <c r="DC355" s="182"/>
      <c r="DD355" s="182"/>
      <c r="DE355" s="182"/>
      <c r="DF355" s="182"/>
      <c r="DG355" s="182"/>
      <c r="DH355" s="182"/>
    </row>
    <row r="356" spans="1:112" ht="32.25" customHeight="1" hidden="1">
      <c r="A356" s="201"/>
      <c r="B356" s="201"/>
      <c r="C356" s="201"/>
      <c r="D356" s="201"/>
      <c r="E356" s="8"/>
      <c r="F356" s="201"/>
      <c r="G356" s="201"/>
      <c r="H356" s="201"/>
      <c r="I356" s="211"/>
      <c r="J356" s="212"/>
      <c r="K356" s="212"/>
      <c r="L356" s="210"/>
      <c r="M356" s="210"/>
      <c r="N356" s="210"/>
      <c r="O356" s="196"/>
      <c r="P356" s="196"/>
      <c r="Q356" s="196"/>
      <c r="R356" s="196"/>
      <c r="S356" s="196"/>
      <c r="T356" s="196"/>
      <c r="U356" s="87"/>
      <c r="V356" s="87"/>
      <c r="W356" s="195"/>
      <c r="X356" s="196"/>
      <c r="Y356" s="198"/>
      <c r="Z356" s="183"/>
      <c r="AA356" s="183"/>
      <c r="AB356" s="183"/>
      <c r="AC356" s="183"/>
      <c r="AD356" s="183"/>
      <c r="AE356" s="183"/>
      <c r="AF356" s="207"/>
      <c r="AG356" s="207"/>
      <c r="AH356" s="207"/>
      <c r="AI356" s="183"/>
      <c r="AJ356" s="183"/>
      <c r="AK356" s="183"/>
      <c r="AL356" s="183"/>
      <c r="AM356" s="183"/>
      <c r="AN356" s="183"/>
      <c r="AO356" s="183"/>
      <c r="AP356" s="183"/>
      <c r="AQ356" s="183"/>
      <c r="AR356" s="183"/>
      <c r="AS356" s="183"/>
      <c r="AT356" s="183"/>
      <c r="AU356" s="183"/>
      <c r="AV356" s="183"/>
      <c r="AW356" s="183"/>
      <c r="AX356" s="183"/>
      <c r="AY356" s="183"/>
      <c r="AZ356" s="183"/>
      <c r="BA356" s="188"/>
      <c r="BB356" s="188"/>
      <c r="BC356" s="188"/>
      <c r="BD356" s="188"/>
      <c r="BE356" s="188"/>
      <c r="BF356" s="188"/>
      <c r="BG356" s="183"/>
      <c r="BH356" s="183"/>
      <c r="BI356" s="183"/>
      <c r="BJ356" s="183"/>
      <c r="BK356" s="183"/>
      <c r="BL356" s="183"/>
      <c r="BM356" s="183"/>
      <c r="BN356" s="183"/>
      <c r="BO356" s="183"/>
      <c r="BP356" s="183"/>
      <c r="BQ356" s="183"/>
      <c r="BR356" s="183"/>
      <c r="BS356" s="183"/>
      <c r="BT356" s="183"/>
      <c r="BU356" s="183"/>
      <c r="BV356" s="183"/>
      <c r="BW356" s="183"/>
      <c r="BX356" s="183"/>
      <c r="BY356" s="183"/>
      <c r="BZ356" s="183"/>
      <c r="CA356" s="183"/>
      <c r="CB356" s="183"/>
      <c r="CC356" s="183"/>
      <c r="CD356" s="183"/>
      <c r="CE356" s="183"/>
      <c r="CF356" s="183"/>
      <c r="CG356" s="183"/>
      <c r="CH356" s="183"/>
      <c r="CI356" s="183"/>
      <c r="CJ356" s="183"/>
      <c r="CK356" s="183"/>
      <c r="CL356" s="183"/>
      <c r="CM356" s="183"/>
      <c r="CN356" s="183"/>
      <c r="CO356" s="183"/>
      <c r="CP356" s="183"/>
      <c r="CQ356" s="183"/>
      <c r="CR356" s="183"/>
      <c r="CS356" s="183"/>
      <c r="CT356" s="183"/>
      <c r="CU356" s="183"/>
      <c r="CV356" s="183"/>
      <c r="CW356" s="183"/>
      <c r="CX356" s="183"/>
      <c r="CY356" s="183"/>
      <c r="CZ356" s="183"/>
      <c r="DA356" s="183"/>
      <c r="DB356" s="183"/>
      <c r="DC356" s="183"/>
      <c r="DD356" s="183"/>
      <c r="DE356" s="183"/>
      <c r="DF356" s="183"/>
      <c r="DG356" s="183"/>
      <c r="DH356" s="183"/>
    </row>
    <row r="357" spans="1:112" ht="15.75" customHeight="1" hidden="1">
      <c r="A357" s="201"/>
      <c r="B357" s="201"/>
      <c r="C357" s="201"/>
      <c r="D357" s="201"/>
      <c r="E357" s="8"/>
      <c r="F357" s="202"/>
      <c r="G357" s="202"/>
      <c r="H357" s="202"/>
      <c r="I357" s="211"/>
      <c r="J357" s="212"/>
      <c r="K357" s="212"/>
      <c r="L357" s="210"/>
      <c r="M357" s="210"/>
      <c r="N357" s="210"/>
      <c r="O357" s="196"/>
      <c r="P357" s="196"/>
      <c r="Q357" s="196"/>
      <c r="R357" s="196"/>
      <c r="S357" s="196"/>
      <c r="T357" s="196"/>
      <c r="U357" s="87"/>
      <c r="V357" s="87"/>
      <c r="W357" s="195"/>
      <c r="X357" s="196"/>
      <c r="Y357" s="198"/>
      <c r="Z357" s="183"/>
      <c r="AA357" s="183"/>
      <c r="AB357" s="183"/>
      <c r="AC357" s="183"/>
      <c r="AD357" s="183"/>
      <c r="AE357" s="183"/>
      <c r="AF357" s="207"/>
      <c r="AG357" s="207"/>
      <c r="AH357" s="207"/>
      <c r="AI357" s="183"/>
      <c r="AJ357" s="183"/>
      <c r="AK357" s="183"/>
      <c r="AL357" s="183"/>
      <c r="AM357" s="183"/>
      <c r="AN357" s="183"/>
      <c r="AO357" s="183"/>
      <c r="AP357" s="183"/>
      <c r="AQ357" s="183"/>
      <c r="AR357" s="183"/>
      <c r="AS357" s="183"/>
      <c r="AT357" s="183"/>
      <c r="AU357" s="183"/>
      <c r="AV357" s="183"/>
      <c r="AW357" s="183"/>
      <c r="AX357" s="183"/>
      <c r="AY357" s="183"/>
      <c r="AZ357" s="183"/>
      <c r="BA357" s="188"/>
      <c r="BB357" s="188"/>
      <c r="BC357" s="188"/>
      <c r="BD357" s="188"/>
      <c r="BE357" s="188"/>
      <c r="BF357" s="188"/>
      <c r="BG357" s="183"/>
      <c r="BH357" s="183"/>
      <c r="BI357" s="183"/>
      <c r="BJ357" s="183"/>
      <c r="BK357" s="183"/>
      <c r="BL357" s="183"/>
      <c r="BM357" s="183"/>
      <c r="BN357" s="183"/>
      <c r="BO357" s="183"/>
      <c r="BP357" s="183"/>
      <c r="BQ357" s="183"/>
      <c r="BR357" s="183"/>
      <c r="BS357" s="183"/>
      <c r="BT357" s="183"/>
      <c r="BU357" s="183"/>
      <c r="BV357" s="183"/>
      <c r="BW357" s="183"/>
      <c r="BX357" s="183"/>
      <c r="BY357" s="183"/>
      <c r="BZ357" s="183"/>
      <c r="CA357" s="183"/>
      <c r="CB357" s="183"/>
      <c r="CC357" s="183"/>
      <c r="CD357" s="183"/>
      <c r="CE357" s="183"/>
      <c r="CF357" s="183"/>
      <c r="CG357" s="183"/>
      <c r="CH357" s="183"/>
      <c r="CI357" s="183"/>
      <c r="CJ357" s="183"/>
      <c r="CK357" s="183"/>
      <c r="CL357" s="183"/>
      <c r="CM357" s="183"/>
      <c r="CN357" s="183"/>
      <c r="CO357" s="183"/>
      <c r="CP357" s="183"/>
      <c r="CQ357" s="183"/>
      <c r="CR357" s="183"/>
      <c r="CS357" s="183"/>
      <c r="CT357" s="183"/>
      <c r="CU357" s="183"/>
      <c r="CV357" s="183"/>
      <c r="CW357" s="183"/>
      <c r="CX357" s="183"/>
      <c r="CY357" s="183"/>
      <c r="CZ357" s="183"/>
      <c r="DA357" s="183"/>
      <c r="DB357" s="183"/>
      <c r="DC357" s="183"/>
      <c r="DD357" s="183"/>
      <c r="DE357" s="183"/>
      <c r="DF357" s="183"/>
      <c r="DG357" s="183"/>
      <c r="DH357" s="183"/>
    </row>
    <row r="358" spans="1:112" ht="45.75" customHeight="1" hidden="1">
      <c r="A358" s="201"/>
      <c r="B358" s="201"/>
      <c r="C358" s="201"/>
      <c r="D358" s="201"/>
      <c r="E358" s="8"/>
      <c r="F358" s="186"/>
      <c r="G358" s="186"/>
      <c r="H358" s="186"/>
      <c r="I358" s="211"/>
      <c r="J358" s="212"/>
      <c r="K358" s="212"/>
      <c r="L358" s="210"/>
      <c r="M358" s="210"/>
      <c r="N358" s="210"/>
      <c r="O358" s="196"/>
      <c r="P358" s="196"/>
      <c r="Q358" s="196"/>
      <c r="R358" s="196"/>
      <c r="S358" s="196"/>
      <c r="T358" s="196"/>
      <c r="U358" s="87"/>
      <c r="V358" s="87"/>
      <c r="W358" s="195"/>
      <c r="X358" s="196"/>
      <c r="Y358" s="199"/>
      <c r="Z358" s="184"/>
      <c r="AA358" s="184"/>
      <c r="AB358" s="184"/>
      <c r="AC358" s="184"/>
      <c r="AD358" s="184"/>
      <c r="AE358" s="184"/>
      <c r="AF358" s="208"/>
      <c r="AG358" s="208"/>
      <c r="AH358" s="208"/>
      <c r="AI358" s="184"/>
      <c r="AJ358" s="184"/>
      <c r="AK358" s="184"/>
      <c r="AL358" s="184"/>
      <c r="AM358" s="184"/>
      <c r="AN358" s="184"/>
      <c r="AO358" s="184"/>
      <c r="AP358" s="184"/>
      <c r="AQ358" s="184"/>
      <c r="AR358" s="184"/>
      <c r="AS358" s="184"/>
      <c r="AT358" s="184"/>
      <c r="AU358" s="184"/>
      <c r="AV358" s="184"/>
      <c r="AW358" s="184"/>
      <c r="AX358" s="184"/>
      <c r="AY358" s="184"/>
      <c r="AZ358" s="184"/>
      <c r="BA358" s="189"/>
      <c r="BB358" s="189"/>
      <c r="BC358" s="189"/>
      <c r="BD358" s="189"/>
      <c r="BE358" s="189"/>
      <c r="BF358" s="189"/>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c r="CH358" s="184"/>
      <c r="CI358" s="184"/>
      <c r="CJ358" s="184"/>
      <c r="CK358" s="184"/>
      <c r="CL358" s="184"/>
      <c r="CM358" s="184"/>
      <c r="CN358" s="184"/>
      <c r="CO358" s="184"/>
      <c r="CP358" s="184"/>
      <c r="CQ358" s="184"/>
      <c r="CR358" s="184"/>
      <c r="CS358" s="184"/>
      <c r="CT358" s="184"/>
      <c r="CU358" s="184"/>
      <c r="CV358" s="184"/>
      <c r="CW358" s="184"/>
      <c r="CX358" s="184"/>
      <c r="CY358" s="184"/>
      <c r="CZ358" s="184"/>
      <c r="DA358" s="184"/>
      <c r="DB358" s="184"/>
      <c r="DC358" s="184"/>
      <c r="DD358" s="184"/>
      <c r="DE358" s="184"/>
      <c r="DF358" s="184"/>
      <c r="DG358" s="184"/>
      <c r="DH358" s="184"/>
    </row>
    <row r="359" spans="1:112" ht="15" customHeight="1" hidden="1">
      <c r="A359" s="200" t="s">
        <v>408</v>
      </c>
      <c r="B359" s="200" t="s">
        <v>409</v>
      </c>
      <c r="C359" s="200" t="s">
        <v>410</v>
      </c>
      <c r="D359" s="200"/>
      <c r="E359" s="8"/>
      <c r="F359" s="9"/>
      <c r="G359" s="9"/>
      <c r="H359" s="9"/>
      <c r="I359" s="9"/>
      <c r="J359" s="9"/>
      <c r="K359" s="9"/>
      <c r="L359" s="9"/>
      <c r="M359" s="9"/>
      <c r="N359" s="9"/>
      <c r="O359" s="193"/>
      <c r="P359" s="193"/>
      <c r="Q359" s="193"/>
      <c r="R359" s="193"/>
      <c r="S359" s="193"/>
      <c r="T359" s="193"/>
      <c r="U359" s="87"/>
      <c r="V359" s="87"/>
      <c r="W359" s="194"/>
      <c r="X359" s="193"/>
      <c r="Y359" s="197"/>
      <c r="Z359" s="182"/>
      <c r="AA359" s="182"/>
      <c r="AB359" s="182"/>
      <c r="AC359" s="182"/>
      <c r="AD359" s="182"/>
      <c r="AE359" s="182"/>
      <c r="AF359" s="182"/>
      <c r="AG359" s="182"/>
      <c r="AH359" s="182"/>
      <c r="AI359" s="182"/>
      <c r="AJ359" s="182"/>
      <c r="AK359" s="182"/>
      <c r="AL359" s="182"/>
      <c r="AM359" s="182"/>
      <c r="AN359" s="182"/>
      <c r="AO359" s="182"/>
      <c r="AP359" s="182"/>
      <c r="AQ359" s="182"/>
      <c r="AR359" s="182"/>
      <c r="AS359" s="182"/>
      <c r="AT359" s="182"/>
      <c r="AU359" s="182"/>
      <c r="AV359" s="182"/>
      <c r="AW359" s="182"/>
      <c r="AX359" s="182"/>
      <c r="AY359" s="182"/>
      <c r="AZ359" s="182"/>
      <c r="BA359" s="187"/>
      <c r="BB359" s="187"/>
      <c r="BC359" s="187"/>
      <c r="BD359" s="187"/>
      <c r="BE359" s="187"/>
      <c r="BF359" s="187"/>
      <c r="BG359" s="182"/>
      <c r="BH359" s="182"/>
      <c r="BI359" s="182"/>
      <c r="BJ359" s="182"/>
      <c r="BK359" s="182"/>
      <c r="BL359" s="182"/>
      <c r="BM359" s="182"/>
      <c r="BN359" s="182"/>
      <c r="BO359" s="182"/>
      <c r="BP359" s="182"/>
      <c r="BQ359" s="182"/>
      <c r="BR359" s="182"/>
      <c r="BS359" s="182"/>
      <c r="BT359" s="182"/>
      <c r="BU359" s="182"/>
      <c r="BV359" s="182"/>
      <c r="BW359" s="182"/>
      <c r="BX359" s="182"/>
      <c r="BY359" s="182"/>
      <c r="BZ359" s="182"/>
      <c r="CA359" s="182"/>
      <c r="CB359" s="182"/>
      <c r="CC359" s="182"/>
      <c r="CD359" s="182"/>
      <c r="CE359" s="182"/>
      <c r="CF359" s="182"/>
      <c r="CG359" s="182"/>
      <c r="CH359" s="182"/>
      <c r="CI359" s="182"/>
      <c r="CJ359" s="182"/>
      <c r="CK359" s="182"/>
      <c r="CL359" s="182"/>
      <c r="CM359" s="182"/>
      <c r="CN359" s="182"/>
      <c r="CO359" s="182"/>
      <c r="CP359" s="182"/>
      <c r="CQ359" s="182"/>
      <c r="CR359" s="182"/>
      <c r="CS359" s="182"/>
      <c r="CT359" s="182"/>
      <c r="CU359" s="182"/>
      <c r="CV359" s="182"/>
      <c r="CW359" s="182"/>
      <c r="CX359" s="182"/>
      <c r="CY359" s="182"/>
      <c r="CZ359" s="182"/>
      <c r="DA359" s="182"/>
      <c r="DB359" s="182"/>
      <c r="DC359" s="182"/>
      <c r="DD359" s="182"/>
      <c r="DE359" s="182"/>
      <c r="DF359" s="182"/>
      <c r="DG359" s="182"/>
      <c r="DH359" s="182"/>
    </row>
    <row r="360" spans="1:112" ht="15.75" customHeight="1" hidden="1">
      <c r="A360" s="201"/>
      <c r="B360" s="201"/>
      <c r="C360" s="201"/>
      <c r="D360" s="201"/>
      <c r="E360" s="8"/>
      <c r="F360" s="9"/>
      <c r="G360" s="9"/>
      <c r="H360" s="9"/>
      <c r="I360" s="9"/>
      <c r="J360" s="9"/>
      <c r="K360" s="9"/>
      <c r="L360" s="9"/>
      <c r="M360" s="9"/>
      <c r="N360" s="9"/>
      <c r="O360" s="193"/>
      <c r="P360" s="196"/>
      <c r="Q360" s="196"/>
      <c r="R360" s="196"/>
      <c r="S360" s="196"/>
      <c r="T360" s="196"/>
      <c r="U360" s="87"/>
      <c r="V360" s="87"/>
      <c r="W360" s="195"/>
      <c r="X360" s="196"/>
      <c r="Y360" s="198"/>
      <c r="Z360" s="183"/>
      <c r="AA360" s="183"/>
      <c r="AB360" s="183"/>
      <c r="AC360" s="183"/>
      <c r="AD360" s="183"/>
      <c r="AE360" s="183"/>
      <c r="AF360" s="183"/>
      <c r="AG360" s="183"/>
      <c r="AH360" s="183"/>
      <c r="AI360" s="183"/>
      <c r="AJ360" s="183"/>
      <c r="AK360" s="183"/>
      <c r="AL360" s="183"/>
      <c r="AM360" s="183"/>
      <c r="AN360" s="183"/>
      <c r="AO360" s="183"/>
      <c r="AP360" s="183"/>
      <c r="AQ360" s="183"/>
      <c r="AR360" s="183"/>
      <c r="AS360" s="183"/>
      <c r="AT360" s="183"/>
      <c r="AU360" s="183"/>
      <c r="AV360" s="183"/>
      <c r="AW360" s="183"/>
      <c r="AX360" s="183"/>
      <c r="AY360" s="183"/>
      <c r="AZ360" s="183"/>
      <c r="BA360" s="188"/>
      <c r="BB360" s="188"/>
      <c r="BC360" s="188"/>
      <c r="BD360" s="188"/>
      <c r="BE360" s="188"/>
      <c r="BF360" s="188"/>
      <c r="BG360" s="183"/>
      <c r="BH360" s="183"/>
      <c r="BI360" s="183"/>
      <c r="BJ360" s="183"/>
      <c r="BK360" s="183"/>
      <c r="BL360" s="183"/>
      <c r="BM360" s="183"/>
      <c r="BN360" s="183"/>
      <c r="BO360" s="183"/>
      <c r="BP360" s="183"/>
      <c r="BQ360" s="183"/>
      <c r="BR360" s="183"/>
      <c r="BS360" s="183"/>
      <c r="BT360" s="183"/>
      <c r="BU360" s="183"/>
      <c r="BV360" s="183"/>
      <c r="BW360" s="183"/>
      <c r="BX360" s="183"/>
      <c r="BY360" s="183"/>
      <c r="BZ360" s="183"/>
      <c r="CA360" s="183"/>
      <c r="CB360" s="183"/>
      <c r="CC360" s="183"/>
      <c r="CD360" s="183"/>
      <c r="CE360" s="183"/>
      <c r="CF360" s="183"/>
      <c r="CG360" s="183"/>
      <c r="CH360" s="183"/>
      <c r="CI360" s="183"/>
      <c r="CJ360" s="183"/>
      <c r="CK360" s="183"/>
      <c r="CL360" s="183"/>
      <c r="CM360" s="183"/>
      <c r="CN360" s="183"/>
      <c r="CO360" s="183"/>
      <c r="CP360" s="183"/>
      <c r="CQ360" s="183"/>
      <c r="CR360" s="183"/>
      <c r="CS360" s="183"/>
      <c r="CT360" s="183"/>
      <c r="CU360" s="183"/>
      <c r="CV360" s="183"/>
      <c r="CW360" s="183"/>
      <c r="CX360" s="183"/>
      <c r="CY360" s="183"/>
      <c r="CZ360" s="183"/>
      <c r="DA360" s="183"/>
      <c r="DB360" s="183"/>
      <c r="DC360" s="183"/>
      <c r="DD360" s="183"/>
      <c r="DE360" s="183"/>
      <c r="DF360" s="183"/>
      <c r="DG360" s="183"/>
      <c r="DH360" s="183"/>
    </row>
    <row r="361" spans="1:112" ht="15.75" customHeight="1" hidden="1">
      <c r="A361" s="201"/>
      <c r="B361" s="201"/>
      <c r="C361" s="201"/>
      <c r="D361" s="201"/>
      <c r="E361" s="8"/>
      <c r="F361" s="9"/>
      <c r="G361" s="9"/>
      <c r="H361" s="9"/>
      <c r="I361" s="9"/>
      <c r="J361" s="9"/>
      <c r="K361" s="9"/>
      <c r="L361" s="9"/>
      <c r="M361" s="9"/>
      <c r="N361" s="9"/>
      <c r="O361" s="193"/>
      <c r="P361" s="196"/>
      <c r="Q361" s="196"/>
      <c r="R361" s="196"/>
      <c r="S361" s="196"/>
      <c r="T361" s="196"/>
      <c r="U361" s="87"/>
      <c r="V361" s="87"/>
      <c r="W361" s="195"/>
      <c r="X361" s="196"/>
      <c r="Y361" s="199"/>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9"/>
      <c r="BB361" s="189"/>
      <c r="BC361" s="189"/>
      <c r="BD361" s="189"/>
      <c r="BE361" s="189"/>
      <c r="BF361" s="189"/>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c r="CH361" s="184"/>
      <c r="CI361" s="184"/>
      <c r="CJ361" s="184"/>
      <c r="CK361" s="184"/>
      <c r="CL361" s="184"/>
      <c r="CM361" s="184"/>
      <c r="CN361" s="184"/>
      <c r="CO361" s="184"/>
      <c r="CP361" s="184"/>
      <c r="CQ361" s="184"/>
      <c r="CR361" s="184"/>
      <c r="CS361" s="184"/>
      <c r="CT361" s="184"/>
      <c r="CU361" s="184"/>
      <c r="CV361" s="184"/>
      <c r="CW361" s="184"/>
      <c r="CX361" s="184"/>
      <c r="CY361" s="184"/>
      <c r="CZ361" s="184"/>
      <c r="DA361" s="184"/>
      <c r="DB361" s="184"/>
      <c r="DC361" s="184"/>
      <c r="DD361" s="184"/>
      <c r="DE361" s="184"/>
      <c r="DF361" s="184"/>
      <c r="DG361" s="184"/>
      <c r="DH361" s="184"/>
    </row>
    <row r="362" spans="1:112" ht="15" customHeight="1" hidden="1">
      <c r="A362" s="200" t="s">
        <v>411</v>
      </c>
      <c r="B362" s="200" t="s">
        <v>412</v>
      </c>
      <c r="C362" s="200" t="s">
        <v>413</v>
      </c>
      <c r="D362" s="200"/>
      <c r="E362" s="8"/>
      <c r="F362" s="200"/>
      <c r="G362" s="9"/>
      <c r="H362" s="9"/>
      <c r="I362" s="9"/>
      <c r="J362" s="9"/>
      <c r="K362" s="9"/>
      <c r="L362" s="9"/>
      <c r="M362" s="9"/>
      <c r="N362" s="9"/>
      <c r="O362" s="193"/>
      <c r="P362" s="193"/>
      <c r="Q362" s="193"/>
      <c r="R362" s="193"/>
      <c r="S362" s="193"/>
      <c r="T362" s="193"/>
      <c r="U362" s="87"/>
      <c r="V362" s="87"/>
      <c r="W362" s="194"/>
      <c r="X362" s="193"/>
      <c r="Y362" s="197"/>
      <c r="Z362" s="182"/>
      <c r="AA362" s="182"/>
      <c r="AB362" s="182"/>
      <c r="AC362" s="182"/>
      <c r="AD362" s="182"/>
      <c r="AE362" s="182"/>
      <c r="AF362" s="182"/>
      <c r="AG362" s="182"/>
      <c r="AH362" s="182"/>
      <c r="AI362" s="182"/>
      <c r="AJ362" s="182"/>
      <c r="AK362" s="182"/>
      <c r="AL362" s="182"/>
      <c r="AM362" s="182"/>
      <c r="AN362" s="182"/>
      <c r="AO362" s="182"/>
      <c r="AP362" s="182"/>
      <c r="AQ362" s="182"/>
      <c r="AR362" s="182"/>
      <c r="AS362" s="182"/>
      <c r="AT362" s="182"/>
      <c r="AU362" s="182"/>
      <c r="AV362" s="182"/>
      <c r="AW362" s="182"/>
      <c r="AX362" s="182"/>
      <c r="AY362" s="182"/>
      <c r="AZ362" s="182"/>
      <c r="BA362" s="187"/>
      <c r="BB362" s="187"/>
      <c r="BC362" s="187"/>
      <c r="BD362" s="187"/>
      <c r="BE362" s="187"/>
      <c r="BF362" s="187"/>
      <c r="BG362" s="182"/>
      <c r="BH362" s="182"/>
      <c r="BI362" s="182"/>
      <c r="BJ362" s="182"/>
      <c r="BK362" s="182"/>
      <c r="BL362" s="182"/>
      <c r="BM362" s="182"/>
      <c r="BN362" s="182"/>
      <c r="BO362" s="182"/>
      <c r="BP362" s="182"/>
      <c r="BQ362" s="182"/>
      <c r="BR362" s="182"/>
      <c r="BS362" s="182"/>
      <c r="BT362" s="182"/>
      <c r="BU362" s="182"/>
      <c r="BV362" s="182"/>
      <c r="BW362" s="182"/>
      <c r="BX362" s="182"/>
      <c r="BY362" s="182"/>
      <c r="BZ362" s="182"/>
      <c r="CA362" s="182"/>
      <c r="CB362" s="182"/>
      <c r="CC362" s="182"/>
      <c r="CD362" s="182"/>
      <c r="CE362" s="182"/>
      <c r="CF362" s="182"/>
      <c r="CG362" s="182"/>
      <c r="CH362" s="182"/>
      <c r="CI362" s="182"/>
      <c r="CJ362" s="182"/>
      <c r="CK362" s="182"/>
      <c r="CL362" s="182"/>
      <c r="CM362" s="182"/>
      <c r="CN362" s="182"/>
      <c r="CO362" s="182"/>
      <c r="CP362" s="182"/>
      <c r="CQ362" s="182"/>
      <c r="CR362" s="182"/>
      <c r="CS362" s="182"/>
      <c r="CT362" s="182"/>
      <c r="CU362" s="182"/>
      <c r="CV362" s="182"/>
      <c r="CW362" s="182"/>
      <c r="CX362" s="182"/>
      <c r="CY362" s="182"/>
      <c r="CZ362" s="182"/>
      <c r="DA362" s="182"/>
      <c r="DB362" s="182"/>
      <c r="DC362" s="182"/>
      <c r="DD362" s="182"/>
      <c r="DE362" s="182"/>
      <c r="DF362" s="182"/>
      <c r="DG362" s="182"/>
      <c r="DH362" s="182"/>
    </row>
    <row r="363" spans="1:112" ht="15.75" customHeight="1" hidden="1">
      <c r="A363" s="201"/>
      <c r="B363" s="201"/>
      <c r="C363" s="201"/>
      <c r="D363" s="201"/>
      <c r="E363" s="8"/>
      <c r="F363" s="201"/>
      <c r="G363" s="9"/>
      <c r="H363" s="9"/>
      <c r="I363" s="9"/>
      <c r="J363" s="9"/>
      <c r="K363" s="9"/>
      <c r="L363" s="9"/>
      <c r="M363" s="9"/>
      <c r="N363" s="9"/>
      <c r="O363" s="193"/>
      <c r="P363" s="196"/>
      <c r="Q363" s="196"/>
      <c r="R363" s="196"/>
      <c r="S363" s="196"/>
      <c r="T363" s="196"/>
      <c r="U363" s="87"/>
      <c r="V363" s="87"/>
      <c r="W363" s="195"/>
      <c r="X363" s="196"/>
      <c r="Y363" s="198"/>
      <c r="Z363" s="183"/>
      <c r="AA363" s="183"/>
      <c r="AB363" s="183"/>
      <c r="AC363" s="183"/>
      <c r="AD363" s="183"/>
      <c r="AE363" s="183"/>
      <c r="AF363" s="183"/>
      <c r="AG363" s="183"/>
      <c r="AH363" s="183"/>
      <c r="AI363" s="183"/>
      <c r="AJ363" s="183"/>
      <c r="AK363" s="183"/>
      <c r="AL363" s="183"/>
      <c r="AM363" s="183"/>
      <c r="AN363" s="183"/>
      <c r="AO363" s="183"/>
      <c r="AP363" s="183"/>
      <c r="AQ363" s="183"/>
      <c r="AR363" s="183"/>
      <c r="AS363" s="183"/>
      <c r="AT363" s="183"/>
      <c r="AU363" s="183"/>
      <c r="AV363" s="183"/>
      <c r="AW363" s="183"/>
      <c r="AX363" s="183"/>
      <c r="AY363" s="183"/>
      <c r="AZ363" s="183"/>
      <c r="BA363" s="188"/>
      <c r="BB363" s="188"/>
      <c r="BC363" s="188"/>
      <c r="BD363" s="188"/>
      <c r="BE363" s="188"/>
      <c r="BF363" s="188"/>
      <c r="BG363" s="183"/>
      <c r="BH363" s="183"/>
      <c r="BI363" s="183"/>
      <c r="BJ363" s="183"/>
      <c r="BK363" s="183"/>
      <c r="BL363" s="183"/>
      <c r="BM363" s="183"/>
      <c r="BN363" s="183"/>
      <c r="BO363" s="183"/>
      <c r="BP363" s="183"/>
      <c r="BQ363" s="183"/>
      <c r="BR363" s="183"/>
      <c r="BS363" s="183"/>
      <c r="BT363" s="183"/>
      <c r="BU363" s="183"/>
      <c r="BV363" s="183"/>
      <c r="BW363" s="183"/>
      <c r="BX363" s="183"/>
      <c r="BY363" s="183"/>
      <c r="BZ363" s="183"/>
      <c r="CA363" s="183"/>
      <c r="CB363" s="183"/>
      <c r="CC363" s="183"/>
      <c r="CD363" s="183"/>
      <c r="CE363" s="183"/>
      <c r="CF363" s="183"/>
      <c r="CG363" s="183"/>
      <c r="CH363" s="183"/>
      <c r="CI363" s="183"/>
      <c r="CJ363" s="183"/>
      <c r="CK363" s="183"/>
      <c r="CL363" s="183"/>
      <c r="CM363" s="183"/>
      <c r="CN363" s="183"/>
      <c r="CO363" s="183"/>
      <c r="CP363" s="183"/>
      <c r="CQ363" s="183"/>
      <c r="CR363" s="183"/>
      <c r="CS363" s="183"/>
      <c r="CT363" s="183"/>
      <c r="CU363" s="183"/>
      <c r="CV363" s="183"/>
      <c r="CW363" s="183"/>
      <c r="CX363" s="183"/>
      <c r="CY363" s="183"/>
      <c r="CZ363" s="183"/>
      <c r="DA363" s="183"/>
      <c r="DB363" s="183"/>
      <c r="DC363" s="183"/>
      <c r="DD363" s="183"/>
      <c r="DE363" s="183"/>
      <c r="DF363" s="183"/>
      <c r="DG363" s="183"/>
      <c r="DH363" s="183"/>
    </row>
    <row r="364" spans="1:112" ht="15.75" customHeight="1" hidden="1">
      <c r="A364" s="201"/>
      <c r="B364" s="201"/>
      <c r="C364" s="201"/>
      <c r="D364" s="201"/>
      <c r="E364" s="8"/>
      <c r="F364" s="201"/>
      <c r="G364" s="9"/>
      <c r="H364" s="9"/>
      <c r="I364" s="9"/>
      <c r="J364" s="9"/>
      <c r="K364" s="9"/>
      <c r="L364" s="9"/>
      <c r="M364" s="9"/>
      <c r="N364" s="9"/>
      <c r="O364" s="193"/>
      <c r="P364" s="196"/>
      <c r="Q364" s="196"/>
      <c r="R364" s="196"/>
      <c r="S364" s="196"/>
      <c r="T364" s="196"/>
      <c r="U364" s="87"/>
      <c r="V364" s="87"/>
      <c r="W364" s="195"/>
      <c r="X364" s="196"/>
      <c r="Y364" s="199"/>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9"/>
      <c r="BB364" s="189"/>
      <c r="BC364" s="189"/>
      <c r="BD364" s="189"/>
      <c r="BE364" s="189"/>
      <c r="BF364" s="189"/>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c r="CH364" s="184"/>
      <c r="CI364" s="184"/>
      <c r="CJ364" s="184"/>
      <c r="CK364" s="184"/>
      <c r="CL364" s="184"/>
      <c r="CM364" s="184"/>
      <c r="CN364" s="184"/>
      <c r="CO364" s="184"/>
      <c r="CP364" s="184"/>
      <c r="CQ364" s="184"/>
      <c r="CR364" s="184"/>
      <c r="CS364" s="184"/>
      <c r="CT364" s="184"/>
      <c r="CU364" s="184"/>
      <c r="CV364" s="184"/>
      <c r="CW364" s="184"/>
      <c r="CX364" s="184"/>
      <c r="CY364" s="184"/>
      <c r="CZ364" s="184"/>
      <c r="DA364" s="184"/>
      <c r="DB364" s="184"/>
      <c r="DC364" s="184"/>
      <c r="DD364" s="184"/>
      <c r="DE364" s="184"/>
      <c r="DF364" s="184"/>
      <c r="DG364" s="184"/>
      <c r="DH364" s="184"/>
    </row>
    <row r="365" spans="1:112" ht="15" customHeight="1">
      <c r="A365" s="200" t="s">
        <v>414</v>
      </c>
      <c r="B365" s="200" t="s">
        <v>415</v>
      </c>
      <c r="C365" s="200" t="s">
        <v>416</v>
      </c>
      <c r="D365" s="203" t="s">
        <v>417</v>
      </c>
      <c r="E365" s="204"/>
      <c r="F365" s="200" t="s">
        <v>71</v>
      </c>
      <c r="G365" s="200" t="s">
        <v>418</v>
      </c>
      <c r="H365" s="200" t="s">
        <v>73</v>
      </c>
      <c r="I365" s="200" t="s">
        <v>234</v>
      </c>
      <c r="J365" s="200" t="s">
        <v>547</v>
      </c>
      <c r="K365" s="200" t="s">
        <v>548</v>
      </c>
      <c r="L365" s="342"/>
      <c r="M365" s="342"/>
      <c r="N365" s="342"/>
      <c r="O365" s="193">
        <f aca="true" t="shared" si="58" ref="O365:T365">W365+AC365+AI365+AO365+AU365+BA365+BG365+BM365+BS365+BY365+CE365+CK365+CQ365+CW365+DC365</f>
        <v>0</v>
      </c>
      <c r="P365" s="193">
        <f t="shared" si="58"/>
        <v>0</v>
      </c>
      <c r="Q365" s="193">
        <f t="shared" si="58"/>
        <v>0</v>
      </c>
      <c r="R365" s="193">
        <f t="shared" si="58"/>
        <v>0</v>
      </c>
      <c r="S365" s="193">
        <f t="shared" si="58"/>
        <v>0</v>
      </c>
      <c r="T365" s="193">
        <f t="shared" si="58"/>
        <v>0</v>
      </c>
      <c r="U365" s="87"/>
      <c r="V365" s="200"/>
      <c r="W365" s="194"/>
      <c r="X365" s="193"/>
      <c r="Y365" s="197"/>
      <c r="Z365" s="182"/>
      <c r="AA365" s="182"/>
      <c r="AB365" s="182"/>
      <c r="AC365" s="182"/>
      <c r="AD365" s="182"/>
      <c r="AE365" s="182"/>
      <c r="AF365" s="187"/>
      <c r="AG365" s="187"/>
      <c r="AH365" s="187"/>
      <c r="AI365" s="182"/>
      <c r="AJ365" s="182"/>
      <c r="AK365" s="182"/>
      <c r="AL365" s="182"/>
      <c r="AM365" s="182"/>
      <c r="AN365" s="182"/>
      <c r="AO365" s="182"/>
      <c r="AP365" s="182"/>
      <c r="AQ365" s="182"/>
      <c r="AR365" s="182"/>
      <c r="AS365" s="182"/>
      <c r="AT365" s="182"/>
      <c r="AU365" s="182"/>
      <c r="AV365" s="182"/>
      <c r="AW365" s="182"/>
      <c r="AX365" s="182"/>
      <c r="AY365" s="182"/>
      <c r="AZ365" s="182"/>
      <c r="BA365" s="187"/>
      <c r="BB365" s="187"/>
      <c r="BC365" s="187"/>
      <c r="BD365" s="187"/>
      <c r="BE365" s="187"/>
      <c r="BF365" s="187"/>
      <c r="BG365" s="182"/>
      <c r="BH365" s="182"/>
      <c r="BI365" s="182"/>
      <c r="BJ365" s="182"/>
      <c r="BK365" s="182"/>
      <c r="BL365" s="182"/>
      <c r="BM365" s="182"/>
      <c r="BN365" s="182"/>
      <c r="BO365" s="182"/>
      <c r="BP365" s="182"/>
      <c r="BQ365" s="182"/>
      <c r="BR365" s="182"/>
      <c r="BS365" s="182"/>
      <c r="BT365" s="182"/>
      <c r="BU365" s="182"/>
      <c r="BV365" s="182"/>
      <c r="BW365" s="182"/>
      <c r="BX365" s="182"/>
      <c r="BY365" s="182"/>
      <c r="BZ365" s="182"/>
      <c r="CA365" s="182"/>
      <c r="CB365" s="182"/>
      <c r="CC365" s="182"/>
      <c r="CD365" s="182"/>
      <c r="CE365" s="182"/>
      <c r="CF365" s="182"/>
      <c r="CG365" s="182"/>
      <c r="CH365" s="182"/>
      <c r="CI365" s="182"/>
      <c r="CJ365" s="182"/>
      <c r="CK365" s="182"/>
      <c r="CL365" s="182"/>
      <c r="CM365" s="182"/>
      <c r="CN365" s="182"/>
      <c r="CO365" s="182"/>
      <c r="CP365" s="182"/>
      <c r="CQ365" s="182"/>
      <c r="CR365" s="182"/>
      <c r="CS365" s="182"/>
      <c r="CT365" s="182"/>
      <c r="CU365" s="182"/>
      <c r="CV365" s="182"/>
      <c r="CW365" s="182"/>
      <c r="CX365" s="182"/>
      <c r="CY365" s="182"/>
      <c r="CZ365" s="182"/>
      <c r="DA365" s="182"/>
      <c r="DB365" s="182"/>
      <c r="DC365" s="182"/>
      <c r="DD365" s="182"/>
      <c r="DE365" s="182"/>
      <c r="DF365" s="182"/>
      <c r="DG365" s="182"/>
      <c r="DH365" s="182"/>
    </row>
    <row r="366" spans="1:112" ht="15.75" customHeight="1">
      <c r="A366" s="201"/>
      <c r="B366" s="201"/>
      <c r="C366" s="201"/>
      <c r="D366" s="205"/>
      <c r="E366" s="204"/>
      <c r="F366" s="201"/>
      <c r="G366" s="201"/>
      <c r="H366" s="201"/>
      <c r="I366" s="201"/>
      <c r="J366" s="201"/>
      <c r="K366" s="201"/>
      <c r="L366" s="343"/>
      <c r="M366" s="343"/>
      <c r="N366" s="343"/>
      <c r="O366" s="193"/>
      <c r="P366" s="193"/>
      <c r="Q366" s="193"/>
      <c r="R366" s="193"/>
      <c r="S366" s="193"/>
      <c r="T366" s="193"/>
      <c r="U366" s="87"/>
      <c r="V366" s="201"/>
      <c r="W366" s="195"/>
      <c r="X366" s="196"/>
      <c r="Y366" s="198"/>
      <c r="Z366" s="183"/>
      <c r="AA366" s="183"/>
      <c r="AB366" s="183"/>
      <c r="AC366" s="183"/>
      <c r="AD366" s="183"/>
      <c r="AE366" s="183"/>
      <c r="AF366" s="188"/>
      <c r="AG366" s="188"/>
      <c r="AH366" s="188"/>
      <c r="AI366" s="183"/>
      <c r="AJ366" s="183"/>
      <c r="AK366" s="183"/>
      <c r="AL366" s="183"/>
      <c r="AM366" s="183"/>
      <c r="AN366" s="183"/>
      <c r="AO366" s="183"/>
      <c r="AP366" s="183"/>
      <c r="AQ366" s="183"/>
      <c r="AR366" s="183"/>
      <c r="AS366" s="183"/>
      <c r="AT366" s="183"/>
      <c r="AU366" s="183"/>
      <c r="AV366" s="183"/>
      <c r="AW366" s="183"/>
      <c r="AX366" s="183"/>
      <c r="AY366" s="183"/>
      <c r="AZ366" s="183"/>
      <c r="BA366" s="188"/>
      <c r="BB366" s="188"/>
      <c r="BC366" s="188"/>
      <c r="BD366" s="188"/>
      <c r="BE366" s="188"/>
      <c r="BF366" s="188"/>
      <c r="BG366" s="183"/>
      <c r="BH366" s="183"/>
      <c r="BI366" s="183"/>
      <c r="BJ366" s="183"/>
      <c r="BK366" s="183"/>
      <c r="BL366" s="183"/>
      <c r="BM366" s="183"/>
      <c r="BN366" s="183"/>
      <c r="BO366" s="183"/>
      <c r="BP366" s="183"/>
      <c r="BQ366" s="183"/>
      <c r="BR366" s="183"/>
      <c r="BS366" s="183"/>
      <c r="BT366" s="183"/>
      <c r="BU366" s="183"/>
      <c r="BV366" s="183"/>
      <c r="BW366" s="183"/>
      <c r="BX366" s="183"/>
      <c r="BY366" s="183"/>
      <c r="BZ366" s="183"/>
      <c r="CA366" s="183"/>
      <c r="CB366" s="183"/>
      <c r="CC366" s="183"/>
      <c r="CD366" s="183"/>
      <c r="CE366" s="183"/>
      <c r="CF366" s="183"/>
      <c r="CG366" s="183"/>
      <c r="CH366" s="183"/>
      <c r="CI366" s="183"/>
      <c r="CJ366" s="183"/>
      <c r="CK366" s="183"/>
      <c r="CL366" s="183"/>
      <c r="CM366" s="183"/>
      <c r="CN366" s="183"/>
      <c r="CO366" s="183"/>
      <c r="CP366" s="183"/>
      <c r="CQ366" s="183"/>
      <c r="CR366" s="183"/>
      <c r="CS366" s="183"/>
      <c r="CT366" s="183"/>
      <c r="CU366" s="183"/>
      <c r="CV366" s="183"/>
      <c r="CW366" s="183"/>
      <c r="CX366" s="183"/>
      <c r="CY366" s="183"/>
      <c r="CZ366" s="183"/>
      <c r="DA366" s="183"/>
      <c r="DB366" s="183"/>
      <c r="DC366" s="183"/>
      <c r="DD366" s="183"/>
      <c r="DE366" s="183"/>
      <c r="DF366" s="183"/>
      <c r="DG366" s="183"/>
      <c r="DH366" s="183"/>
    </row>
    <row r="367" spans="1:112" ht="65.25" customHeight="1">
      <c r="A367" s="201"/>
      <c r="B367" s="201"/>
      <c r="C367" s="201"/>
      <c r="D367" s="204"/>
      <c r="E367" s="204"/>
      <c r="F367" s="201"/>
      <c r="G367" s="201"/>
      <c r="H367" s="201"/>
      <c r="I367" s="201"/>
      <c r="J367" s="201"/>
      <c r="K367" s="201"/>
      <c r="L367" s="344"/>
      <c r="M367" s="344"/>
      <c r="N367" s="344"/>
      <c r="O367" s="193"/>
      <c r="P367" s="193"/>
      <c r="Q367" s="193"/>
      <c r="R367" s="193"/>
      <c r="S367" s="193"/>
      <c r="T367" s="193"/>
      <c r="U367" s="87"/>
      <c r="V367" s="201"/>
      <c r="W367" s="195"/>
      <c r="X367" s="196"/>
      <c r="Y367" s="199"/>
      <c r="Z367" s="184"/>
      <c r="AA367" s="184"/>
      <c r="AB367" s="184"/>
      <c r="AC367" s="184"/>
      <c r="AD367" s="184"/>
      <c r="AE367" s="184"/>
      <c r="AF367" s="189"/>
      <c r="AG367" s="189"/>
      <c r="AH367" s="189"/>
      <c r="AI367" s="184"/>
      <c r="AJ367" s="184"/>
      <c r="AK367" s="184"/>
      <c r="AL367" s="184"/>
      <c r="AM367" s="184"/>
      <c r="AN367" s="184"/>
      <c r="AO367" s="184"/>
      <c r="AP367" s="184"/>
      <c r="AQ367" s="184"/>
      <c r="AR367" s="184"/>
      <c r="AS367" s="184"/>
      <c r="AT367" s="184"/>
      <c r="AU367" s="184"/>
      <c r="AV367" s="184"/>
      <c r="AW367" s="184"/>
      <c r="AX367" s="184"/>
      <c r="AY367" s="184"/>
      <c r="AZ367" s="184"/>
      <c r="BA367" s="189"/>
      <c r="BB367" s="189"/>
      <c r="BC367" s="189"/>
      <c r="BD367" s="189"/>
      <c r="BE367" s="189"/>
      <c r="BF367" s="189"/>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c r="CH367" s="184"/>
      <c r="CI367" s="184"/>
      <c r="CJ367" s="184"/>
      <c r="CK367" s="184"/>
      <c r="CL367" s="184"/>
      <c r="CM367" s="184"/>
      <c r="CN367" s="184"/>
      <c r="CO367" s="184"/>
      <c r="CP367" s="184"/>
      <c r="CQ367" s="184"/>
      <c r="CR367" s="184"/>
      <c r="CS367" s="184"/>
      <c r="CT367" s="184"/>
      <c r="CU367" s="184"/>
      <c r="CV367" s="184"/>
      <c r="CW367" s="184"/>
      <c r="CX367" s="184"/>
      <c r="CY367" s="184"/>
      <c r="CZ367" s="184"/>
      <c r="DA367" s="184"/>
      <c r="DB367" s="184"/>
      <c r="DC367" s="184"/>
      <c r="DD367" s="184"/>
      <c r="DE367" s="184"/>
      <c r="DF367" s="184"/>
      <c r="DG367" s="184"/>
      <c r="DH367" s="184"/>
    </row>
    <row r="368" spans="1:112" ht="15" customHeight="1" hidden="1">
      <c r="A368" s="9"/>
      <c r="B368" s="9"/>
      <c r="C368" s="9"/>
      <c r="D368" s="39"/>
      <c r="E368" s="39"/>
      <c r="F368" s="9"/>
      <c r="G368" s="9"/>
      <c r="H368" s="9"/>
      <c r="I368" s="9"/>
      <c r="J368" s="9"/>
      <c r="K368" s="9"/>
      <c r="L368" s="9"/>
      <c r="M368" s="9"/>
      <c r="N368" s="9"/>
      <c r="O368" s="120"/>
      <c r="P368" s="120"/>
      <c r="Q368" s="120"/>
      <c r="R368" s="120"/>
      <c r="S368" s="120"/>
      <c r="T368" s="120"/>
      <c r="U368" s="87"/>
      <c r="V368" s="87"/>
      <c r="W368" s="130"/>
      <c r="X368" s="50"/>
      <c r="Y368" s="98"/>
      <c r="Z368" s="49"/>
      <c r="AA368" s="49"/>
      <c r="AB368" s="49"/>
      <c r="AC368" s="82"/>
      <c r="AD368" s="49"/>
      <c r="AE368" s="49"/>
      <c r="AF368" s="99"/>
      <c r="AG368" s="99"/>
      <c r="AH368" s="99"/>
      <c r="AI368" s="49"/>
      <c r="AJ368" s="49"/>
      <c r="AK368" s="49"/>
      <c r="AL368" s="49"/>
      <c r="AM368" s="49"/>
      <c r="AN368" s="49"/>
      <c r="AO368" s="49"/>
      <c r="AP368" s="49"/>
      <c r="AQ368" s="49"/>
      <c r="AR368" s="49"/>
      <c r="AS368" s="49"/>
      <c r="AT368" s="49"/>
      <c r="AU368" s="49"/>
      <c r="AV368" s="49"/>
      <c r="AW368" s="49"/>
      <c r="AX368" s="49"/>
      <c r="AY368" s="49"/>
      <c r="AZ368" s="49"/>
      <c r="BA368" s="92"/>
      <c r="BB368" s="92"/>
      <c r="BC368" s="92"/>
      <c r="BD368" s="92"/>
      <c r="BE368" s="92"/>
      <c r="BF368" s="92"/>
      <c r="BG368" s="49"/>
      <c r="BH368" s="49"/>
      <c r="BI368" s="49"/>
      <c r="BJ368" s="49"/>
      <c r="BK368" s="49"/>
      <c r="BL368" s="49"/>
      <c r="BM368" s="49"/>
      <c r="BN368" s="49"/>
      <c r="BO368" s="49"/>
      <c r="BP368" s="49"/>
      <c r="BQ368" s="49"/>
      <c r="BR368" s="49"/>
      <c r="BS368" s="49"/>
      <c r="BT368" s="49"/>
      <c r="BU368" s="49"/>
      <c r="BV368" s="49"/>
      <c r="BW368" s="49"/>
      <c r="BX368" s="49"/>
      <c r="BY368" s="49"/>
      <c r="BZ368" s="182"/>
      <c r="CA368" s="49"/>
      <c r="CB368" s="49"/>
      <c r="CC368" s="49"/>
      <c r="CD368" s="49"/>
      <c r="CE368" s="82"/>
      <c r="CF368" s="49"/>
      <c r="CG368" s="49"/>
      <c r="CH368" s="49"/>
      <c r="CI368" s="49"/>
      <c r="CJ368" s="49"/>
      <c r="CK368" s="76"/>
      <c r="CL368" s="49"/>
      <c r="CM368" s="49"/>
      <c r="CN368" s="49"/>
      <c r="CO368" s="49"/>
      <c r="CP368" s="49"/>
      <c r="CQ368" s="76"/>
      <c r="CR368" s="49"/>
      <c r="CS368" s="49"/>
      <c r="CT368" s="49"/>
      <c r="CU368" s="49"/>
      <c r="CV368" s="49"/>
      <c r="CW368" s="49"/>
      <c r="CX368" s="49"/>
      <c r="CY368" s="49"/>
      <c r="CZ368" s="49"/>
      <c r="DA368" s="49"/>
      <c r="DB368" s="49"/>
      <c r="DC368" s="49"/>
      <c r="DD368" s="49"/>
      <c r="DE368" s="49"/>
      <c r="DF368" s="49"/>
      <c r="DG368" s="49"/>
      <c r="DH368" s="49"/>
    </row>
    <row r="369" spans="1:112" ht="15" customHeight="1" hidden="1">
      <c r="A369" s="9"/>
      <c r="B369" s="9"/>
      <c r="C369" s="9"/>
      <c r="D369" s="39"/>
      <c r="E369" s="39"/>
      <c r="F369" s="9"/>
      <c r="G369" s="9"/>
      <c r="H369" s="9"/>
      <c r="I369" s="9"/>
      <c r="J369" s="9"/>
      <c r="K369" s="9"/>
      <c r="L369" s="9"/>
      <c r="M369" s="9"/>
      <c r="N369" s="9"/>
      <c r="O369" s="120"/>
      <c r="P369" s="120"/>
      <c r="Q369" s="120"/>
      <c r="R369" s="120"/>
      <c r="S369" s="120"/>
      <c r="T369" s="120"/>
      <c r="U369" s="87"/>
      <c r="V369" s="87"/>
      <c r="W369" s="130"/>
      <c r="X369" s="50"/>
      <c r="Y369" s="98"/>
      <c r="Z369" s="49"/>
      <c r="AA369" s="49"/>
      <c r="AB369" s="49"/>
      <c r="AC369" s="82"/>
      <c r="AD369" s="49"/>
      <c r="AE369" s="49"/>
      <c r="AF369" s="99"/>
      <c r="AG369" s="99"/>
      <c r="AH369" s="99"/>
      <c r="AI369" s="49"/>
      <c r="AJ369" s="49"/>
      <c r="AK369" s="49"/>
      <c r="AL369" s="49"/>
      <c r="AM369" s="49"/>
      <c r="AN369" s="49"/>
      <c r="AO369" s="49"/>
      <c r="AP369" s="49"/>
      <c r="AQ369" s="49"/>
      <c r="AR369" s="49"/>
      <c r="AS369" s="49"/>
      <c r="AT369" s="49"/>
      <c r="AU369" s="49"/>
      <c r="AV369" s="49"/>
      <c r="AW369" s="49"/>
      <c r="AX369" s="49"/>
      <c r="AY369" s="49"/>
      <c r="AZ369" s="49"/>
      <c r="BA369" s="92"/>
      <c r="BB369" s="92"/>
      <c r="BC369" s="92"/>
      <c r="BD369" s="92"/>
      <c r="BE369" s="92"/>
      <c r="BF369" s="92"/>
      <c r="BG369" s="49"/>
      <c r="BH369" s="49"/>
      <c r="BI369" s="49"/>
      <c r="BJ369" s="49"/>
      <c r="BK369" s="49"/>
      <c r="BL369" s="49"/>
      <c r="BM369" s="49"/>
      <c r="BN369" s="49"/>
      <c r="BO369" s="49"/>
      <c r="BP369" s="49"/>
      <c r="BQ369" s="49"/>
      <c r="BR369" s="49"/>
      <c r="BS369" s="49"/>
      <c r="BT369" s="49"/>
      <c r="BU369" s="49"/>
      <c r="BV369" s="49"/>
      <c r="BW369" s="49"/>
      <c r="BX369" s="49"/>
      <c r="BY369" s="49"/>
      <c r="BZ369" s="183"/>
      <c r="CA369" s="49"/>
      <c r="CB369" s="49"/>
      <c r="CC369" s="49"/>
      <c r="CD369" s="49"/>
      <c r="CE369" s="82"/>
      <c r="CF369" s="49"/>
      <c r="CG369" s="49"/>
      <c r="CH369" s="49"/>
      <c r="CI369" s="49"/>
      <c r="CJ369" s="49"/>
      <c r="CK369" s="76"/>
      <c r="CL369" s="49"/>
      <c r="CM369" s="49"/>
      <c r="CN369" s="49"/>
      <c r="CO369" s="49"/>
      <c r="CP369" s="49"/>
      <c r="CQ369" s="76"/>
      <c r="CR369" s="49"/>
      <c r="CS369" s="49"/>
      <c r="CT369" s="49"/>
      <c r="CU369" s="49"/>
      <c r="CV369" s="49"/>
      <c r="CW369" s="49"/>
      <c r="CX369" s="49"/>
      <c r="CY369" s="49"/>
      <c r="CZ369" s="49"/>
      <c r="DA369" s="49"/>
      <c r="DB369" s="49"/>
      <c r="DC369" s="49"/>
      <c r="DD369" s="49"/>
      <c r="DE369" s="49"/>
      <c r="DF369" s="49"/>
      <c r="DG369" s="49"/>
      <c r="DH369" s="49"/>
    </row>
    <row r="370" spans="1:112" ht="15" customHeight="1" hidden="1">
      <c r="A370" s="9"/>
      <c r="B370" s="9"/>
      <c r="C370" s="9"/>
      <c r="D370" s="39"/>
      <c r="E370" s="39"/>
      <c r="F370" s="9"/>
      <c r="G370" s="9"/>
      <c r="H370" s="9"/>
      <c r="I370" s="9"/>
      <c r="J370" s="9"/>
      <c r="K370" s="9"/>
      <c r="L370" s="9"/>
      <c r="M370" s="9"/>
      <c r="N370" s="9"/>
      <c r="O370" s="120"/>
      <c r="P370" s="120"/>
      <c r="Q370" s="120"/>
      <c r="R370" s="120"/>
      <c r="S370" s="120"/>
      <c r="T370" s="120"/>
      <c r="U370" s="87"/>
      <c r="V370" s="87"/>
      <c r="W370" s="130"/>
      <c r="X370" s="50"/>
      <c r="Y370" s="98"/>
      <c r="Z370" s="49"/>
      <c r="AA370" s="49"/>
      <c r="AB370" s="49"/>
      <c r="AC370" s="82"/>
      <c r="AD370" s="49"/>
      <c r="AE370" s="49"/>
      <c r="AF370" s="99"/>
      <c r="AG370" s="99"/>
      <c r="AH370" s="99"/>
      <c r="AI370" s="49"/>
      <c r="AJ370" s="49"/>
      <c r="AK370" s="49"/>
      <c r="AL370" s="49"/>
      <c r="AM370" s="49"/>
      <c r="AN370" s="49"/>
      <c r="AO370" s="49"/>
      <c r="AP370" s="49"/>
      <c r="AQ370" s="49"/>
      <c r="AR370" s="49"/>
      <c r="AS370" s="49"/>
      <c r="AT370" s="49"/>
      <c r="AU370" s="49"/>
      <c r="AV370" s="49"/>
      <c r="AW370" s="49"/>
      <c r="AX370" s="49"/>
      <c r="AY370" s="49"/>
      <c r="AZ370" s="49"/>
      <c r="BA370" s="92"/>
      <c r="BB370" s="92"/>
      <c r="BC370" s="92"/>
      <c r="BD370" s="92"/>
      <c r="BE370" s="92"/>
      <c r="BF370" s="92"/>
      <c r="BG370" s="49"/>
      <c r="BH370" s="49"/>
      <c r="BI370" s="49"/>
      <c r="BJ370" s="49"/>
      <c r="BK370" s="49"/>
      <c r="BL370" s="49"/>
      <c r="BM370" s="49"/>
      <c r="BN370" s="49"/>
      <c r="BO370" s="49"/>
      <c r="BP370" s="49"/>
      <c r="BQ370" s="49"/>
      <c r="BR370" s="49"/>
      <c r="BS370" s="49"/>
      <c r="BT370" s="49"/>
      <c r="BU370" s="49"/>
      <c r="BV370" s="49"/>
      <c r="BW370" s="49"/>
      <c r="BX370" s="49"/>
      <c r="BY370" s="49"/>
      <c r="BZ370" s="184"/>
      <c r="CA370" s="49"/>
      <c r="CB370" s="49"/>
      <c r="CC370" s="49"/>
      <c r="CD370" s="49"/>
      <c r="CE370" s="82"/>
      <c r="CF370" s="49"/>
      <c r="CG370" s="49"/>
      <c r="CH370" s="49"/>
      <c r="CI370" s="49"/>
      <c r="CJ370" s="49"/>
      <c r="CK370" s="76"/>
      <c r="CL370" s="49"/>
      <c r="CM370" s="49"/>
      <c r="CN370" s="49"/>
      <c r="CO370" s="49"/>
      <c r="CP370" s="49"/>
      <c r="CQ370" s="76"/>
      <c r="CR370" s="49"/>
      <c r="CS370" s="49"/>
      <c r="CT370" s="49"/>
      <c r="CU370" s="49"/>
      <c r="CV370" s="49"/>
      <c r="CW370" s="49"/>
      <c r="CX370" s="49"/>
      <c r="CY370" s="49"/>
      <c r="CZ370" s="49"/>
      <c r="DA370" s="49"/>
      <c r="DB370" s="49"/>
      <c r="DC370" s="49"/>
      <c r="DD370" s="49"/>
      <c r="DE370" s="49"/>
      <c r="DF370" s="49"/>
      <c r="DG370" s="49"/>
      <c r="DH370" s="49"/>
    </row>
    <row r="371" spans="1:112" ht="24.75" customHeight="1">
      <c r="A371" s="200" t="s">
        <v>419</v>
      </c>
      <c r="B371" s="200" t="s">
        <v>420</v>
      </c>
      <c r="C371" s="200" t="s">
        <v>421</v>
      </c>
      <c r="D371" s="203" t="s">
        <v>417</v>
      </c>
      <c r="E371" s="204"/>
      <c r="F371" s="200" t="s">
        <v>71</v>
      </c>
      <c r="G371" s="200" t="s">
        <v>418</v>
      </c>
      <c r="H371" s="200" t="s">
        <v>73</v>
      </c>
      <c r="I371" s="200"/>
      <c r="J371" s="200"/>
      <c r="K371" s="200"/>
      <c r="L371" s="200" t="s">
        <v>827</v>
      </c>
      <c r="M371" s="200" t="s">
        <v>164</v>
      </c>
      <c r="N371" s="200" t="s">
        <v>828</v>
      </c>
      <c r="O371" s="193">
        <f aca="true" t="shared" si="59" ref="O371:T371">W371+AC371+AI371+AO371+AU371+BA371+BG371+BM371+BS371+BY371+CE371+CK371+CQ371+CW371+DC371</f>
        <v>50</v>
      </c>
      <c r="P371" s="193">
        <f t="shared" si="59"/>
        <v>50</v>
      </c>
      <c r="Q371" s="193">
        <f t="shared" si="59"/>
        <v>50</v>
      </c>
      <c r="R371" s="193">
        <f t="shared" si="59"/>
        <v>0</v>
      </c>
      <c r="S371" s="193">
        <f t="shared" si="59"/>
        <v>0</v>
      </c>
      <c r="T371" s="193">
        <f t="shared" si="59"/>
        <v>0</v>
      </c>
      <c r="U371" s="87"/>
      <c r="V371" s="200"/>
      <c r="W371" s="194"/>
      <c r="X371" s="193"/>
      <c r="Y371" s="197"/>
      <c r="Z371" s="182"/>
      <c r="AA371" s="182"/>
      <c r="AB371" s="182"/>
      <c r="AC371" s="182">
        <v>50</v>
      </c>
      <c r="AD371" s="182">
        <v>50</v>
      </c>
      <c r="AE371" s="291">
        <v>50</v>
      </c>
      <c r="AF371" s="187"/>
      <c r="AG371" s="187"/>
      <c r="AH371" s="187"/>
      <c r="AI371" s="182"/>
      <c r="AJ371" s="182"/>
      <c r="AK371" s="182"/>
      <c r="AL371" s="182"/>
      <c r="AM371" s="182"/>
      <c r="AN371" s="182"/>
      <c r="AO371" s="182"/>
      <c r="AP371" s="182"/>
      <c r="AQ371" s="182"/>
      <c r="AR371" s="182"/>
      <c r="AS371" s="182"/>
      <c r="AT371" s="182"/>
      <c r="AU371" s="182"/>
      <c r="AV371" s="182"/>
      <c r="AW371" s="182"/>
      <c r="AX371" s="182"/>
      <c r="AY371" s="182"/>
      <c r="AZ371" s="182"/>
      <c r="BA371" s="187"/>
      <c r="BB371" s="187"/>
      <c r="BC371" s="187"/>
      <c r="BD371" s="187"/>
      <c r="BE371" s="187"/>
      <c r="BF371" s="187"/>
      <c r="BG371" s="182"/>
      <c r="BH371" s="182"/>
      <c r="BI371" s="182"/>
      <c r="BJ371" s="182"/>
      <c r="BK371" s="182"/>
      <c r="BL371" s="182"/>
      <c r="BM371" s="182"/>
      <c r="BN371" s="182"/>
      <c r="BO371" s="182"/>
      <c r="BP371" s="182"/>
      <c r="BQ371" s="182"/>
      <c r="BR371" s="182"/>
      <c r="BS371" s="182"/>
      <c r="BT371" s="182"/>
      <c r="BU371" s="182"/>
      <c r="BV371" s="182"/>
      <c r="BW371" s="182"/>
      <c r="BX371" s="182"/>
      <c r="BY371" s="182"/>
      <c r="BZ371" s="182"/>
      <c r="CA371" s="182"/>
      <c r="CB371" s="182"/>
      <c r="CC371" s="182"/>
      <c r="CD371" s="182"/>
      <c r="CE371" s="182"/>
      <c r="CF371" s="182"/>
      <c r="CG371" s="182"/>
      <c r="CH371" s="182"/>
      <c r="CI371" s="182"/>
      <c r="CJ371" s="182"/>
      <c r="CK371" s="182"/>
      <c r="CL371" s="182"/>
      <c r="CM371" s="182"/>
      <c r="CN371" s="182"/>
      <c r="CO371" s="182"/>
      <c r="CP371" s="182"/>
      <c r="CQ371" s="182"/>
      <c r="CR371" s="182"/>
      <c r="CS371" s="182"/>
      <c r="CT371" s="182"/>
      <c r="CU371" s="182"/>
      <c r="CV371" s="182"/>
      <c r="CW371" s="182"/>
      <c r="CX371" s="182"/>
      <c r="CY371" s="182"/>
      <c r="CZ371" s="182"/>
      <c r="DA371" s="182"/>
      <c r="DB371" s="182"/>
      <c r="DC371" s="182"/>
      <c r="DD371" s="182"/>
      <c r="DE371" s="182"/>
      <c r="DF371" s="182"/>
      <c r="DG371" s="182"/>
      <c r="DH371" s="182"/>
    </row>
    <row r="372" spans="1:112" ht="30" customHeight="1">
      <c r="A372" s="201"/>
      <c r="B372" s="201"/>
      <c r="C372" s="201"/>
      <c r="D372" s="205"/>
      <c r="E372" s="204"/>
      <c r="F372" s="201"/>
      <c r="G372" s="201"/>
      <c r="H372" s="201"/>
      <c r="I372" s="201"/>
      <c r="J372" s="201"/>
      <c r="K372" s="201"/>
      <c r="L372" s="201"/>
      <c r="M372" s="201"/>
      <c r="N372" s="201"/>
      <c r="O372" s="193"/>
      <c r="P372" s="193"/>
      <c r="Q372" s="193"/>
      <c r="R372" s="193"/>
      <c r="S372" s="193"/>
      <c r="T372" s="193"/>
      <c r="U372" s="87"/>
      <c r="V372" s="201"/>
      <c r="W372" s="195"/>
      <c r="X372" s="196"/>
      <c r="Y372" s="198"/>
      <c r="Z372" s="183"/>
      <c r="AA372" s="183"/>
      <c r="AB372" s="183"/>
      <c r="AC372" s="183"/>
      <c r="AD372" s="183"/>
      <c r="AE372" s="293"/>
      <c r="AF372" s="188"/>
      <c r="AG372" s="188"/>
      <c r="AH372" s="188"/>
      <c r="AI372" s="183"/>
      <c r="AJ372" s="183"/>
      <c r="AK372" s="183"/>
      <c r="AL372" s="183"/>
      <c r="AM372" s="183"/>
      <c r="AN372" s="183"/>
      <c r="AO372" s="183"/>
      <c r="AP372" s="183"/>
      <c r="AQ372" s="183"/>
      <c r="AR372" s="183"/>
      <c r="AS372" s="183"/>
      <c r="AT372" s="183"/>
      <c r="AU372" s="183"/>
      <c r="AV372" s="183"/>
      <c r="AW372" s="183"/>
      <c r="AX372" s="183"/>
      <c r="AY372" s="183"/>
      <c r="AZ372" s="183"/>
      <c r="BA372" s="188"/>
      <c r="BB372" s="188"/>
      <c r="BC372" s="188"/>
      <c r="BD372" s="188"/>
      <c r="BE372" s="188"/>
      <c r="BF372" s="188"/>
      <c r="BG372" s="183"/>
      <c r="BH372" s="183"/>
      <c r="BI372" s="183"/>
      <c r="BJ372" s="183"/>
      <c r="BK372" s="183"/>
      <c r="BL372" s="183"/>
      <c r="BM372" s="183"/>
      <c r="BN372" s="183"/>
      <c r="BO372" s="183"/>
      <c r="BP372" s="183"/>
      <c r="BQ372" s="183"/>
      <c r="BR372" s="183"/>
      <c r="BS372" s="183"/>
      <c r="BT372" s="183"/>
      <c r="BU372" s="183"/>
      <c r="BV372" s="183"/>
      <c r="BW372" s="183"/>
      <c r="BX372" s="183"/>
      <c r="BY372" s="183"/>
      <c r="BZ372" s="183"/>
      <c r="CA372" s="183"/>
      <c r="CB372" s="183"/>
      <c r="CC372" s="183"/>
      <c r="CD372" s="183"/>
      <c r="CE372" s="183"/>
      <c r="CF372" s="183"/>
      <c r="CG372" s="183"/>
      <c r="CH372" s="183"/>
      <c r="CI372" s="183"/>
      <c r="CJ372" s="183"/>
      <c r="CK372" s="183"/>
      <c r="CL372" s="183"/>
      <c r="CM372" s="183"/>
      <c r="CN372" s="183"/>
      <c r="CO372" s="183"/>
      <c r="CP372" s="183"/>
      <c r="CQ372" s="183"/>
      <c r="CR372" s="183"/>
      <c r="CS372" s="183"/>
      <c r="CT372" s="183"/>
      <c r="CU372" s="183"/>
      <c r="CV372" s="183"/>
      <c r="CW372" s="183"/>
      <c r="CX372" s="183"/>
      <c r="CY372" s="183"/>
      <c r="CZ372" s="183"/>
      <c r="DA372" s="183"/>
      <c r="DB372" s="183"/>
      <c r="DC372" s="183"/>
      <c r="DD372" s="183"/>
      <c r="DE372" s="183"/>
      <c r="DF372" s="183"/>
      <c r="DG372" s="183"/>
      <c r="DH372" s="183"/>
    </row>
    <row r="373" spans="1:112" ht="29.25" customHeight="1">
      <c r="A373" s="201"/>
      <c r="B373" s="201"/>
      <c r="C373" s="201"/>
      <c r="D373" s="204"/>
      <c r="E373" s="204"/>
      <c r="F373" s="201"/>
      <c r="G373" s="201"/>
      <c r="H373" s="201"/>
      <c r="I373" s="201"/>
      <c r="J373" s="201"/>
      <c r="K373" s="201"/>
      <c r="L373" s="201"/>
      <c r="M373" s="201"/>
      <c r="N373" s="201"/>
      <c r="O373" s="193"/>
      <c r="P373" s="193"/>
      <c r="Q373" s="193"/>
      <c r="R373" s="193"/>
      <c r="S373" s="193"/>
      <c r="T373" s="193"/>
      <c r="U373" s="87"/>
      <c r="V373" s="201"/>
      <c r="W373" s="195"/>
      <c r="X373" s="196"/>
      <c r="Y373" s="199"/>
      <c r="Z373" s="184"/>
      <c r="AA373" s="184"/>
      <c r="AB373" s="184"/>
      <c r="AC373" s="184"/>
      <c r="AD373" s="184"/>
      <c r="AE373" s="295"/>
      <c r="AF373" s="189"/>
      <c r="AG373" s="189"/>
      <c r="AH373" s="189"/>
      <c r="AI373" s="184"/>
      <c r="AJ373" s="184"/>
      <c r="AK373" s="184"/>
      <c r="AL373" s="184"/>
      <c r="AM373" s="184"/>
      <c r="AN373" s="184"/>
      <c r="AO373" s="184"/>
      <c r="AP373" s="184"/>
      <c r="AQ373" s="184"/>
      <c r="AR373" s="184"/>
      <c r="AS373" s="184"/>
      <c r="AT373" s="184"/>
      <c r="AU373" s="184"/>
      <c r="AV373" s="184"/>
      <c r="AW373" s="184"/>
      <c r="AX373" s="184"/>
      <c r="AY373" s="184"/>
      <c r="AZ373" s="184"/>
      <c r="BA373" s="189"/>
      <c r="BB373" s="189"/>
      <c r="BC373" s="189"/>
      <c r="BD373" s="189"/>
      <c r="BE373" s="189"/>
      <c r="BF373" s="189"/>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c r="CH373" s="184"/>
      <c r="CI373" s="184"/>
      <c r="CJ373" s="184"/>
      <c r="CK373" s="184"/>
      <c r="CL373" s="184"/>
      <c r="CM373" s="184"/>
      <c r="CN373" s="184"/>
      <c r="CO373" s="184"/>
      <c r="CP373" s="184"/>
      <c r="CQ373" s="184"/>
      <c r="CR373" s="184"/>
      <c r="CS373" s="184"/>
      <c r="CT373" s="184"/>
      <c r="CU373" s="184"/>
      <c r="CV373" s="184"/>
      <c r="CW373" s="184"/>
      <c r="CX373" s="184"/>
      <c r="CY373" s="184"/>
      <c r="CZ373" s="184"/>
      <c r="DA373" s="184"/>
      <c r="DB373" s="184"/>
      <c r="DC373" s="184"/>
      <c r="DD373" s="184"/>
      <c r="DE373" s="184"/>
      <c r="DF373" s="184"/>
      <c r="DG373" s="184"/>
      <c r="DH373" s="184"/>
    </row>
    <row r="374" spans="1:112" ht="83.25" customHeight="1">
      <c r="A374" s="9"/>
      <c r="B374" s="9"/>
      <c r="C374" s="9"/>
      <c r="D374" s="122"/>
      <c r="E374" s="122"/>
      <c r="F374" s="9"/>
      <c r="G374" s="9"/>
      <c r="H374" s="9"/>
      <c r="I374" s="9"/>
      <c r="J374" s="9"/>
      <c r="K374" s="9"/>
      <c r="L374" s="15"/>
      <c r="M374" s="15"/>
      <c r="N374" s="16"/>
      <c r="O374" s="120"/>
      <c r="P374" s="120"/>
      <c r="Q374" s="120"/>
      <c r="R374" s="120"/>
      <c r="S374" s="120"/>
      <c r="T374" s="120"/>
      <c r="U374" s="87"/>
      <c r="V374" s="87"/>
      <c r="W374" s="130"/>
      <c r="X374" s="50"/>
      <c r="Y374" s="98"/>
      <c r="Z374" s="49"/>
      <c r="AA374" s="49"/>
      <c r="AB374" s="49"/>
      <c r="AC374" s="82"/>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92"/>
      <c r="BB374" s="92"/>
      <c r="BC374" s="92"/>
      <c r="BD374" s="92"/>
      <c r="BE374" s="92"/>
      <c r="BF374" s="92"/>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82"/>
      <c r="CF374" s="49"/>
      <c r="CG374" s="49"/>
      <c r="CH374" s="49"/>
      <c r="CI374" s="49"/>
      <c r="CJ374" s="49"/>
      <c r="CK374" s="76"/>
      <c r="CL374" s="49"/>
      <c r="CM374" s="49"/>
      <c r="CN374" s="49"/>
      <c r="CO374" s="49"/>
      <c r="CP374" s="49"/>
      <c r="CQ374" s="76"/>
      <c r="CR374" s="49"/>
      <c r="CS374" s="49"/>
      <c r="CT374" s="49"/>
      <c r="CU374" s="49"/>
      <c r="CV374" s="49"/>
      <c r="CW374" s="49"/>
      <c r="CX374" s="49"/>
      <c r="CY374" s="49"/>
      <c r="CZ374" s="49"/>
      <c r="DA374" s="49"/>
      <c r="DB374" s="49"/>
      <c r="DC374" s="49"/>
      <c r="DD374" s="49"/>
      <c r="DE374" s="49"/>
      <c r="DF374" s="49"/>
      <c r="DG374" s="49"/>
      <c r="DH374" s="49"/>
    </row>
    <row r="375" spans="1:112" ht="63.75" customHeight="1" hidden="1">
      <c r="A375" s="200"/>
      <c r="B375" s="200"/>
      <c r="C375" s="200"/>
      <c r="D375" s="203"/>
      <c r="E375" s="204"/>
      <c r="F375" s="14"/>
      <c r="G375" s="14"/>
      <c r="H375" s="14"/>
      <c r="I375" s="18"/>
      <c r="J375" s="18"/>
      <c r="K375" s="18"/>
      <c r="L375" s="200"/>
      <c r="M375" s="200"/>
      <c r="N375" s="200"/>
      <c r="O375" s="193"/>
      <c r="P375" s="193"/>
      <c r="Q375" s="193"/>
      <c r="R375" s="193"/>
      <c r="S375" s="193"/>
      <c r="T375" s="193"/>
      <c r="U375" s="87"/>
      <c r="V375" s="87"/>
      <c r="W375" s="194"/>
      <c r="X375" s="193"/>
      <c r="Y375" s="197"/>
      <c r="Z375" s="182"/>
      <c r="AA375" s="182"/>
      <c r="AB375" s="182"/>
      <c r="AC375" s="182"/>
      <c r="AD375" s="182"/>
      <c r="AE375" s="182"/>
      <c r="AF375" s="187"/>
      <c r="AG375" s="187"/>
      <c r="AH375" s="187"/>
      <c r="AI375" s="182"/>
      <c r="AJ375" s="182"/>
      <c r="AK375" s="182"/>
      <c r="AL375" s="182"/>
      <c r="AM375" s="182"/>
      <c r="AN375" s="182"/>
      <c r="AO375" s="182"/>
      <c r="AP375" s="182"/>
      <c r="AQ375" s="182"/>
      <c r="AR375" s="182"/>
      <c r="AS375" s="182"/>
      <c r="AT375" s="182"/>
      <c r="AU375" s="182"/>
      <c r="AV375" s="182"/>
      <c r="AW375" s="182"/>
      <c r="AX375" s="182"/>
      <c r="AY375" s="182"/>
      <c r="AZ375" s="182"/>
      <c r="BA375" s="187"/>
      <c r="BB375" s="187"/>
      <c r="BC375" s="187"/>
      <c r="BD375" s="187"/>
      <c r="BE375" s="187"/>
      <c r="BF375" s="187"/>
      <c r="BG375" s="182"/>
      <c r="BH375" s="182"/>
      <c r="BI375" s="182"/>
      <c r="BJ375" s="182"/>
      <c r="BK375" s="182"/>
      <c r="BL375" s="182"/>
      <c r="BM375" s="182"/>
      <c r="BN375" s="182"/>
      <c r="BO375" s="182"/>
      <c r="BP375" s="182"/>
      <c r="BQ375" s="182"/>
      <c r="BR375" s="182"/>
      <c r="BS375" s="182"/>
      <c r="BT375" s="182"/>
      <c r="BU375" s="182"/>
      <c r="BV375" s="182"/>
      <c r="BW375" s="182"/>
      <c r="BX375" s="182"/>
      <c r="BY375" s="182"/>
      <c r="BZ375" s="182"/>
      <c r="CA375" s="182"/>
      <c r="CB375" s="182"/>
      <c r="CC375" s="182"/>
      <c r="CD375" s="182"/>
      <c r="CE375" s="182"/>
      <c r="CF375" s="182"/>
      <c r="CG375" s="182"/>
      <c r="CH375" s="182"/>
      <c r="CI375" s="182"/>
      <c r="CJ375" s="182"/>
      <c r="CK375" s="182"/>
      <c r="CL375" s="182"/>
      <c r="CM375" s="182"/>
      <c r="CN375" s="182"/>
      <c r="CO375" s="182"/>
      <c r="CP375" s="182"/>
      <c r="CQ375" s="182"/>
      <c r="CR375" s="182"/>
      <c r="CS375" s="182"/>
      <c r="CT375" s="182"/>
      <c r="CU375" s="182"/>
      <c r="CV375" s="182"/>
      <c r="CW375" s="182"/>
      <c r="CX375" s="182"/>
      <c r="CY375" s="182"/>
      <c r="CZ375" s="182"/>
      <c r="DA375" s="182"/>
      <c r="DB375" s="182"/>
      <c r="DC375" s="182"/>
      <c r="DD375" s="182"/>
      <c r="DE375" s="182"/>
      <c r="DF375" s="182"/>
      <c r="DG375" s="182"/>
      <c r="DH375" s="182"/>
    </row>
    <row r="376" spans="1:112" ht="34.5" customHeight="1" hidden="1">
      <c r="A376" s="201"/>
      <c r="B376" s="201"/>
      <c r="C376" s="201"/>
      <c r="D376" s="205"/>
      <c r="E376" s="204"/>
      <c r="F376" s="185"/>
      <c r="G376" s="185"/>
      <c r="H376" s="185"/>
      <c r="I376" s="18"/>
      <c r="J376" s="18"/>
      <c r="K376" s="18"/>
      <c r="L376" s="201"/>
      <c r="M376" s="201"/>
      <c r="N376" s="201"/>
      <c r="O376" s="193"/>
      <c r="P376" s="193"/>
      <c r="Q376" s="193"/>
      <c r="R376" s="193"/>
      <c r="S376" s="193"/>
      <c r="T376" s="193"/>
      <c r="U376" s="87"/>
      <c r="V376" s="87"/>
      <c r="W376" s="195"/>
      <c r="X376" s="196"/>
      <c r="Y376" s="198"/>
      <c r="Z376" s="183"/>
      <c r="AA376" s="183"/>
      <c r="AB376" s="183"/>
      <c r="AC376" s="183"/>
      <c r="AD376" s="183"/>
      <c r="AE376" s="183"/>
      <c r="AF376" s="188"/>
      <c r="AG376" s="188"/>
      <c r="AH376" s="188"/>
      <c r="AI376" s="183"/>
      <c r="AJ376" s="183"/>
      <c r="AK376" s="183"/>
      <c r="AL376" s="183"/>
      <c r="AM376" s="183"/>
      <c r="AN376" s="183"/>
      <c r="AO376" s="183"/>
      <c r="AP376" s="183"/>
      <c r="AQ376" s="183"/>
      <c r="AR376" s="183"/>
      <c r="AS376" s="183"/>
      <c r="AT376" s="183"/>
      <c r="AU376" s="183"/>
      <c r="AV376" s="183"/>
      <c r="AW376" s="183"/>
      <c r="AX376" s="183"/>
      <c r="AY376" s="183"/>
      <c r="AZ376" s="183"/>
      <c r="BA376" s="188"/>
      <c r="BB376" s="188"/>
      <c r="BC376" s="188"/>
      <c r="BD376" s="188"/>
      <c r="BE376" s="188"/>
      <c r="BF376" s="188"/>
      <c r="BG376" s="183"/>
      <c r="BH376" s="183"/>
      <c r="BI376" s="183"/>
      <c r="BJ376" s="183"/>
      <c r="BK376" s="183"/>
      <c r="BL376" s="183"/>
      <c r="BM376" s="183"/>
      <c r="BN376" s="183"/>
      <c r="BO376" s="183"/>
      <c r="BP376" s="183"/>
      <c r="BQ376" s="183"/>
      <c r="BR376" s="183"/>
      <c r="BS376" s="183"/>
      <c r="BT376" s="183"/>
      <c r="BU376" s="183"/>
      <c r="BV376" s="183"/>
      <c r="BW376" s="183"/>
      <c r="BX376" s="183"/>
      <c r="BY376" s="183"/>
      <c r="BZ376" s="183"/>
      <c r="CA376" s="183"/>
      <c r="CB376" s="183"/>
      <c r="CC376" s="183"/>
      <c r="CD376" s="183"/>
      <c r="CE376" s="183"/>
      <c r="CF376" s="183"/>
      <c r="CG376" s="183"/>
      <c r="CH376" s="183"/>
      <c r="CI376" s="183"/>
      <c r="CJ376" s="183"/>
      <c r="CK376" s="183"/>
      <c r="CL376" s="183"/>
      <c r="CM376" s="183"/>
      <c r="CN376" s="183"/>
      <c r="CO376" s="183"/>
      <c r="CP376" s="183"/>
      <c r="CQ376" s="183"/>
      <c r="CR376" s="183"/>
      <c r="CS376" s="183"/>
      <c r="CT376" s="183"/>
      <c r="CU376" s="183"/>
      <c r="CV376" s="183"/>
      <c r="CW376" s="183"/>
      <c r="CX376" s="183"/>
      <c r="CY376" s="183"/>
      <c r="CZ376" s="183"/>
      <c r="DA376" s="183"/>
      <c r="DB376" s="183"/>
      <c r="DC376" s="183"/>
      <c r="DD376" s="183"/>
      <c r="DE376" s="183"/>
      <c r="DF376" s="183"/>
      <c r="DG376" s="183"/>
      <c r="DH376" s="183"/>
    </row>
    <row r="377" spans="1:112" ht="73.5" customHeight="1" hidden="1">
      <c r="A377" s="201"/>
      <c r="B377" s="201"/>
      <c r="C377" s="201"/>
      <c r="D377" s="204"/>
      <c r="E377" s="204"/>
      <c r="F377" s="186"/>
      <c r="G377" s="186"/>
      <c r="H377" s="186"/>
      <c r="I377" s="18"/>
      <c r="J377" s="18"/>
      <c r="K377" s="18"/>
      <c r="L377" s="201"/>
      <c r="M377" s="201"/>
      <c r="N377" s="201"/>
      <c r="O377" s="193"/>
      <c r="P377" s="193"/>
      <c r="Q377" s="193"/>
      <c r="R377" s="193"/>
      <c r="S377" s="193"/>
      <c r="T377" s="193"/>
      <c r="U377" s="87"/>
      <c r="V377" s="87"/>
      <c r="W377" s="195"/>
      <c r="X377" s="196"/>
      <c r="Y377" s="199"/>
      <c r="Z377" s="184"/>
      <c r="AA377" s="184"/>
      <c r="AB377" s="184"/>
      <c r="AC377" s="184"/>
      <c r="AD377" s="184"/>
      <c r="AE377" s="184"/>
      <c r="AF377" s="189"/>
      <c r="AG377" s="189"/>
      <c r="AH377" s="189"/>
      <c r="AI377" s="184"/>
      <c r="AJ377" s="184"/>
      <c r="AK377" s="184"/>
      <c r="AL377" s="184"/>
      <c r="AM377" s="184"/>
      <c r="AN377" s="184"/>
      <c r="AO377" s="184"/>
      <c r="AP377" s="184"/>
      <c r="AQ377" s="184"/>
      <c r="AR377" s="184"/>
      <c r="AS377" s="184"/>
      <c r="AT377" s="184"/>
      <c r="AU377" s="184"/>
      <c r="AV377" s="184"/>
      <c r="AW377" s="184"/>
      <c r="AX377" s="184"/>
      <c r="AY377" s="184"/>
      <c r="AZ377" s="184"/>
      <c r="BA377" s="189"/>
      <c r="BB377" s="189"/>
      <c r="BC377" s="189"/>
      <c r="BD377" s="189"/>
      <c r="BE377" s="189"/>
      <c r="BF377" s="189"/>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c r="CH377" s="184"/>
      <c r="CI377" s="184"/>
      <c r="CJ377" s="184"/>
      <c r="CK377" s="184"/>
      <c r="CL377" s="184"/>
      <c r="CM377" s="184"/>
      <c r="CN377" s="184"/>
      <c r="CO377" s="184"/>
      <c r="CP377" s="184"/>
      <c r="CQ377" s="184"/>
      <c r="CR377" s="184"/>
      <c r="CS377" s="184"/>
      <c r="CT377" s="184"/>
      <c r="CU377" s="184"/>
      <c r="CV377" s="184"/>
      <c r="CW377" s="184"/>
      <c r="CX377" s="184"/>
      <c r="CY377" s="184"/>
      <c r="CZ377" s="184"/>
      <c r="DA377" s="184"/>
      <c r="DB377" s="184"/>
      <c r="DC377" s="184"/>
      <c r="DD377" s="184"/>
      <c r="DE377" s="184"/>
      <c r="DF377" s="184"/>
      <c r="DG377" s="184"/>
      <c r="DH377" s="184"/>
    </row>
    <row r="378" spans="1:112" ht="27" customHeight="1" hidden="1">
      <c r="A378" s="200" t="s">
        <v>428</v>
      </c>
      <c r="B378" s="200" t="s">
        <v>429</v>
      </c>
      <c r="C378" s="200" t="s">
        <v>430</v>
      </c>
      <c r="D378" s="200"/>
      <c r="E378" s="8"/>
      <c r="F378" s="9"/>
      <c r="G378" s="9"/>
      <c r="H378" s="9"/>
      <c r="I378" s="9"/>
      <c r="J378" s="9"/>
      <c r="K378" s="9"/>
      <c r="L378" s="9"/>
      <c r="M378" s="9"/>
      <c r="N378" s="9"/>
      <c r="O378" s="193"/>
      <c r="P378" s="193"/>
      <c r="Q378" s="193"/>
      <c r="R378" s="193"/>
      <c r="S378" s="193"/>
      <c r="T378" s="193"/>
      <c r="U378" s="87"/>
      <c r="V378" s="87"/>
      <c r="W378" s="194"/>
      <c r="X378" s="193"/>
      <c r="Y378" s="197"/>
      <c r="Z378" s="182"/>
      <c r="AA378" s="182"/>
      <c r="AB378" s="182"/>
      <c r="AC378" s="182"/>
      <c r="AD378" s="182"/>
      <c r="AE378" s="182"/>
      <c r="AF378" s="182"/>
      <c r="AG378" s="182"/>
      <c r="AH378" s="182"/>
      <c r="AI378" s="182"/>
      <c r="AJ378" s="182"/>
      <c r="AK378" s="182"/>
      <c r="AL378" s="182"/>
      <c r="AM378" s="182"/>
      <c r="AN378" s="182"/>
      <c r="AO378" s="182"/>
      <c r="AP378" s="182"/>
      <c r="AQ378" s="182"/>
      <c r="AR378" s="182"/>
      <c r="AS378" s="182"/>
      <c r="AT378" s="182"/>
      <c r="AU378" s="182"/>
      <c r="AV378" s="182"/>
      <c r="AW378" s="182"/>
      <c r="AX378" s="182"/>
      <c r="AY378" s="182"/>
      <c r="AZ378" s="182"/>
      <c r="BA378" s="187"/>
      <c r="BB378" s="187"/>
      <c r="BC378" s="187"/>
      <c r="BD378" s="187"/>
      <c r="BE378" s="187"/>
      <c r="BF378" s="187"/>
      <c r="BG378" s="182"/>
      <c r="BH378" s="182"/>
      <c r="BI378" s="182"/>
      <c r="BJ378" s="182"/>
      <c r="BK378" s="182"/>
      <c r="BL378" s="182"/>
      <c r="BM378" s="182"/>
      <c r="BN378" s="182"/>
      <c r="BO378" s="182"/>
      <c r="BP378" s="182"/>
      <c r="BQ378" s="182"/>
      <c r="BR378" s="182"/>
      <c r="BS378" s="182"/>
      <c r="BT378" s="182"/>
      <c r="BU378" s="182"/>
      <c r="BV378" s="182"/>
      <c r="BW378" s="182"/>
      <c r="BX378" s="182"/>
      <c r="BY378" s="182"/>
      <c r="BZ378" s="277">
        <f>BZ381</f>
        <v>0</v>
      </c>
      <c r="CA378" s="182"/>
      <c r="CB378" s="182"/>
      <c r="CC378" s="182"/>
      <c r="CD378" s="182"/>
      <c r="CE378" s="182"/>
      <c r="CF378" s="182"/>
      <c r="CG378" s="182"/>
      <c r="CH378" s="182"/>
      <c r="CI378" s="182"/>
      <c r="CJ378" s="182"/>
      <c r="CK378" s="182"/>
      <c r="CL378" s="182"/>
      <c r="CM378" s="182"/>
      <c r="CN378" s="182"/>
      <c r="CO378" s="182"/>
      <c r="CP378" s="182"/>
      <c r="CQ378" s="182"/>
      <c r="CR378" s="182"/>
      <c r="CS378" s="182"/>
      <c r="CT378" s="182"/>
      <c r="CU378" s="182"/>
      <c r="CV378" s="182"/>
      <c r="CW378" s="182"/>
      <c r="CX378" s="182"/>
      <c r="CY378" s="182"/>
      <c r="CZ378" s="182"/>
      <c r="DA378" s="182"/>
      <c r="DB378" s="182"/>
      <c r="DC378" s="182"/>
      <c r="DD378" s="182"/>
      <c r="DE378" s="182"/>
      <c r="DF378" s="182"/>
      <c r="DG378" s="182"/>
      <c r="DH378" s="182"/>
    </row>
    <row r="379" spans="1:112" ht="15.75" customHeight="1" hidden="1">
      <c r="A379" s="201"/>
      <c r="B379" s="201"/>
      <c r="C379" s="201"/>
      <c r="D379" s="201"/>
      <c r="E379" s="8"/>
      <c r="F379" s="9"/>
      <c r="G379" s="9"/>
      <c r="H379" s="9"/>
      <c r="I379" s="9"/>
      <c r="J379" s="9"/>
      <c r="K379" s="9"/>
      <c r="L379" s="9"/>
      <c r="M379" s="9"/>
      <c r="N379" s="9"/>
      <c r="O379" s="196"/>
      <c r="P379" s="196"/>
      <c r="Q379" s="196"/>
      <c r="R379" s="196"/>
      <c r="S379" s="196"/>
      <c r="T379" s="196"/>
      <c r="U379" s="87"/>
      <c r="V379" s="87"/>
      <c r="W379" s="195"/>
      <c r="X379" s="196"/>
      <c r="Y379" s="198"/>
      <c r="Z379" s="183"/>
      <c r="AA379" s="183"/>
      <c r="AB379" s="183"/>
      <c r="AC379" s="183"/>
      <c r="AD379" s="183"/>
      <c r="AE379" s="183"/>
      <c r="AF379" s="183"/>
      <c r="AG379" s="183"/>
      <c r="AH379" s="183"/>
      <c r="AI379" s="183"/>
      <c r="AJ379" s="183"/>
      <c r="AK379" s="183"/>
      <c r="AL379" s="183"/>
      <c r="AM379" s="183"/>
      <c r="AN379" s="183"/>
      <c r="AO379" s="183"/>
      <c r="AP379" s="183"/>
      <c r="AQ379" s="183"/>
      <c r="AR379" s="183"/>
      <c r="AS379" s="183"/>
      <c r="AT379" s="183"/>
      <c r="AU379" s="183"/>
      <c r="AV379" s="183"/>
      <c r="AW379" s="183"/>
      <c r="AX379" s="183"/>
      <c r="AY379" s="183"/>
      <c r="AZ379" s="183"/>
      <c r="BA379" s="188"/>
      <c r="BB379" s="188"/>
      <c r="BC379" s="188"/>
      <c r="BD379" s="188"/>
      <c r="BE379" s="188"/>
      <c r="BF379" s="188"/>
      <c r="BG379" s="183"/>
      <c r="BH379" s="183"/>
      <c r="BI379" s="183"/>
      <c r="BJ379" s="183"/>
      <c r="BK379" s="183"/>
      <c r="BL379" s="183"/>
      <c r="BM379" s="183"/>
      <c r="BN379" s="183"/>
      <c r="BO379" s="183"/>
      <c r="BP379" s="183"/>
      <c r="BQ379" s="183"/>
      <c r="BR379" s="183"/>
      <c r="BS379" s="183"/>
      <c r="BT379" s="183"/>
      <c r="BU379" s="183"/>
      <c r="BV379" s="183"/>
      <c r="BW379" s="183"/>
      <c r="BX379" s="183"/>
      <c r="BY379" s="183"/>
      <c r="BZ379" s="278"/>
      <c r="CA379" s="183"/>
      <c r="CB379" s="183"/>
      <c r="CC379" s="183"/>
      <c r="CD379" s="183"/>
      <c r="CE379" s="183"/>
      <c r="CF379" s="183"/>
      <c r="CG379" s="183"/>
      <c r="CH379" s="183"/>
      <c r="CI379" s="183"/>
      <c r="CJ379" s="183"/>
      <c r="CK379" s="183"/>
      <c r="CL379" s="183"/>
      <c r="CM379" s="183"/>
      <c r="CN379" s="183"/>
      <c r="CO379" s="183"/>
      <c r="CP379" s="183"/>
      <c r="CQ379" s="183"/>
      <c r="CR379" s="183"/>
      <c r="CS379" s="183"/>
      <c r="CT379" s="183"/>
      <c r="CU379" s="183"/>
      <c r="CV379" s="183"/>
      <c r="CW379" s="183"/>
      <c r="CX379" s="183"/>
      <c r="CY379" s="183"/>
      <c r="CZ379" s="183"/>
      <c r="DA379" s="183"/>
      <c r="DB379" s="183"/>
      <c r="DC379" s="183"/>
      <c r="DD379" s="183"/>
      <c r="DE379" s="183"/>
      <c r="DF379" s="183"/>
      <c r="DG379" s="183"/>
      <c r="DH379" s="183"/>
    </row>
    <row r="380" spans="1:112" ht="15.75" customHeight="1" hidden="1">
      <c r="A380" s="201"/>
      <c r="B380" s="201"/>
      <c r="C380" s="201"/>
      <c r="D380" s="201"/>
      <c r="E380" s="8"/>
      <c r="F380" s="9"/>
      <c r="G380" s="9"/>
      <c r="H380" s="9"/>
      <c r="I380" s="9"/>
      <c r="J380" s="9"/>
      <c r="K380" s="9"/>
      <c r="L380" s="9"/>
      <c r="M380" s="9"/>
      <c r="N380" s="9"/>
      <c r="O380" s="196"/>
      <c r="P380" s="196"/>
      <c r="Q380" s="196"/>
      <c r="R380" s="196"/>
      <c r="S380" s="196"/>
      <c r="T380" s="196"/>
      <c r="U380" s="87"/>
      <c r="V380" s="87"/>
      <c r="W380" s="195"/>
      <c r="X380" s="196"/>
      <c r="Y380" s="199"/>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9"/>
      <c r="BB380" s="189"/>
      <c r="BC380" s="189"/>
      <c r="BD380" s="189"/>
      <c r="BE380" s="189"/>
      <c r="BF380" s="189"/>
      <c r="BG380" s="184"/>
      <c r="BH380" s="184"/>
      <c r="BI380" s="184"/>
      <c r="BJ380" s="184"/>
      <c r="BK380" s="184"/>
      <c r="BL380" s="184"/>
      <c r="BM380" s="184"/>
      <c r="BN380" s="184"/>
      <c r="BO380" s="184"/>
      <c r="BP380" s="184"/>
      <c r="BQ380" s="184"/>
      <c r="BR380" s="184"/>
      <c r="BS380" s="184"/>
      <c r="BT380" s="184"/>
      <c r="BU380" s="184"/>
      <c r="BV380" s="184"/>
      <c r="BW380" s="184"/>
      <c r="BX380" s="184"/>
      <c r="BY380" s="184"/>
      <c r="BZ380" s="279"/>
      <c r="CA380" s="184"/>
      <c r="CB380" s="184"/>
      <c r="CC380" s="184"/>
      <c r="CD380" s="184"/>
      <c r="CE380" s="184"/>
      <c r="CF380" s="184"/>
      <c r="CG380" s="184"/>
      <c r="CH380" s="184"/>
      <c r="CI380" s="184"/>
      <c r="CJ380" s="184"/>
      <c r="CK380" s="184"/>
      <c r="CL380" s="184"/>
      <c r="CM380" s="184"/>
      <c r="CN380" s="184"/>
      <c r="CO380" s="184"/>
      <c r="CP380" s="184"/>
      <c r="CQ380" s="184"/>
      <c r="CR380" s="184"/>
      <c r="CS380" s="184"/>
      <c r="CT380" s="184"/>
      <c r="CU380" s="184"/>
      <c r="CV380" s="184"/>
      <c r="CW380" s="184"/>
      <c r="CX380" s="184"/>
      <c r="CY380" s="184"/>
      <c r="CZ380" s="184"/>
      <c r="DA380" s="184"/>
      <c r="DB380" s="184"/>
      <c r="DC380" s="184"/>
      <c r="DD380" s="184"/>
      <c r="DE380" s="184"/>
      <c r="DF380" s="184"/>
      <c r="DG380" s="184"/>
      <c r="DH380" s="184"/>
    </row>
    <row r="381" spans="1:112" ht="15.75" customHeight="1">
      <c r="A381" s="259" t="s">
        <v>431</v>
      </c>
      <c r="B381" s="259" t="s">
        <v>432</v>
      </c>
      <c r="C381" s="200" t="s">
        <v>433</v>
      </c>
      <c r="D381" s="200"/>
      <c r="E381" s="8"/>
      <c r="F381" s="200"/>
      <c r="G381" s="200"/>
      <c r="H381" s="200"/>
      <c r="I381" s="200"/>
      <c r="J381" s="200"/>
      <c r="K381" s="200"/>
      <c r="L381" s="200"/>
      <c r="M381" s="200"/>
      <c r="N381" s="200"/>
      <c r="O381" s="193">
        <f aca="true" t="shared" si="60" ref="O381:T381">O384</f>
        <v>998296.52</v>
      </c>
      <c r="P381" s="193">
        <f t="shared" si="60"/>
        <v>994800.93</v>
      </c>
      <c r="Q381" s="193">
        <f t="shared" si="60"/>
        <v>1027699.3899999999</v>
      </c>
      <c r="R381" s="353">
        <f t="shared" si="60"/>
        <v>1047399.8999999999</v>
      </c>
      <c r="S381" s="353">
        <f t="shared" si="60"/>
        <v>1062440.9</v>
      </c>
      <c r="T381" s="353">
        <f t="shared" si="60"/>
        <v>1009801.0999999999</v>
      </c>
      <c r="U381" s="87"/>
      <c r="V381" s="200"/>
      <c r="W381" s="270">
        <f aca="true" t="shared" si="61" ref="W381:BA381">W384</f>
        <v>0</v>
      </c>
      <c r="X381" s="272">
        <f t="shared" si="61"/>
        <v>0</v>
      </c>
      <c r="Y381" s="274">
        <f t="shared" si="61"/>
        <v>0</v>
      </c>
      <c r="Z381" s="277">
        <f t="shared" si="61"/>
        <v>0</v>
      </c>
      <c r="AA381" s="277">
        <f t="shared" si="61"/>
        <v>0</v>
      </c>
      <c r="AB381" s="277">
        <f t="shared" si="61"/>
        <v>0</v>
      </c>
      <c r="AC381" s="277">
        <f>AC384</f>
        <v>83365</v>
      </c>
      <c r="AD381" s="277">
        <f>AD384</f>
        <v>82397.2</v>
      </c>
      <c r="AE381" s="277">
        <f t="shared" si="61"/>
        <v>46223.53</v>
      </c>
      <c r="AF381" s="369">
        <f t="shared" si="61"/>
        <v>58623.799999999996</v>
      </c>
      <c r="AG381" s="369">
        <f t="shared" si="61"/>
        <v>73664.80000000002</v>
      </c>
      <c r="AH381" s="369">
        <f t="shared" si="61"/>
        <v>21025</v>
      </c>
      <c r="AI381" s="277">
        <f>AI384</f>
        <v>611.54</v>
      </c>
      <c r="AJ381" s="277">
        <f>AJ384</f>
        <v>611.54</v>
      </c>
      <c r="AK381" s="277">
        <f t="shared" si="61"/>
        <v>646.72</v>
      </c>
      <c r="AL381" s="369">
        <f t="shared" si="61"/>
        <v>658.7</v>
      </c>
      <c r="AM381" s="369">
        <f t="shared" si="61"/>
        <v>658.7</v>
      </c>
      <c r="AN381" s="369">
        <f t="shared" si="61"/>
        <v>658.7</v>
      </c>
      <c r="AO381" s="277">
        <f>AO384</f>
        <v>0</v>
      </c>
      <c r="AP381" s="277">
        <f>AP384</f>
        <v>0</v>
      </c>
      <c r="AQ381" s="277">
        <f t="shared" si="61"/>
        <v>0</v>
      </c>
      <c r="AR381" s="277">
        <f t="shared" si="61"/>
        <v>0</v>
      </c>
      <c r="AS381" s="277">
        <f t="shared" si="61"/>
        <v>0</v>
      </c>
      <c r="AT381" s="277">
        <f t="shared" si="61"/>
        <v>0</v>
      </c>
      <c r="AU381" s="277">
        <f t="shared" si="61"/>
        <v>0</v>
      </c>
      <c r="AV381" s="277">
        <f t="shared" si="61"/>
        <v>0</v>
      </c>
      <c r="AW381" s="277">
        <f t="shared" si="61"/>
        <v>0</v>
      </c>
      <c r="AX381" s="277">
        <f t="shared" si="61"/>
        <v>0</v>
      </c>
      <c r="AY381" s="277">
        <f t="shared" si="61"/>
        <v>0</v>
      </c>
      <c r="AZ381" s="277">
        <f t="shared" si="61"/>
        <v>0</v>
      </c>
      <c r="BA381" s="280">
        <f t="shared" si="61"/>
        <v>2116.8</v>
      </c>
      <c r="BB381" s="280">
        <f>BB384</f>
        <v>231.91</v>
      </c>
      <c r="BC381" s="280">
        <f aca="true" t="shared" si="62" ref="BC381:CE381">BC384</f>
        <v>1992.9</v>
      </c>
      <c r="BD381" s="369">
        <f t="shared" si="62"/>
        <v>1335.2</v>
      </c>
      <c r="BE381" s="369">
        <f t="shared" si="62"/>
        <v>1335.2</v>
      </c>
      <c r="BF381" s="369">
        <f t="shared" si="62"/>
        <v>1335.2</v>
      </c>
      <c r="BG381" s="277">
        <f>BG384</f>
        <v>0</v>
      </c>
      <c r="BH381" s="277">
        <f>BH384</f>
        <v>0</v>
      </c>
      <c r="BI381" s="277">
        <f t="shared" si="62"/>
        <v>0</v>
      </c>
      <c r="BJ381" s="277">
        <f t="shared" si="62"/>
        <v>0</v>
      </c>
      <c r="BK381" s="277">
        <f t="shared" si="62"/>
        <v>0</v>
      </c>
      <c r="BL381" s="277">
        <f t="shared" si="62"/>
        <v>0</v>
      </c>
      <c r="BM381" s="277">
        <f>BM384</f>
        <v>0</v>
      </c>
      <c r="BN381" s="277">
        <f>BN384</f>
        <v>0</v>
      </c>
      <c r="BO381" s="277">
        <f t="shared" si="62"/>
        <v>0</v>
      </c>
      <c r="BP381" s="277">
        <f t="shared" si="62"/>
        <v>0</v>
      </c>
      <c r="BQ381" s="277">
        <f t="shared" si="62"/>
        <v>0</v>
      </c>
      <c r="BR381" s="277">
        <f t="shared" si="62"/>
        <v>0</v>
      </c>
      <c r="BS381" s="277">
        <f>BS384</f>
        <v>96.48</v>
      </c>
      <c r="BT381" s="277">
        <f t="shared" si="62"/>
        <v>96.48</v>
      </c>
      <c r="BU381" s="277">
        <f t="shared" si="62"/>
        <v>0</v>
      </c>
      <c r="BV381" s="277">
        <f t="shared" si="62"/>
        <v>0</v>
      </c>
      <c r="BW381" s="277">
        <f t="shared" si="62"/>
        <v>0</v>
      </c>
      <c r="BX381" s="277">
        <f t="shared" si="62"/>
        <v>0</v>
      </c>
      <c r="BY381" s="277">
        <f t="shared" si="62"/>
        <v>0</v>
      </c>
      <c r="BZ381" s="182">
        <f>SUM(BZ385:BZ424)</f>
        <v>0</v>
      </c>
      <c r="CA381" s="277">
        <f t="shared" si="62"/>
        <v>0</v>
      </c>
      <c r="CB381" s="277">
        <f t="shared" si="62"/>
        <v>0</v>
      </c>
      <c r="CC381" s="277">
        <f t="shared" si="62"/>
        <v>0</v>
      </c>
      <c r="CD381" s="277">
        <f t="shared" si="62"/>
        <v>0</v>
      </c>
      <c r="CE381" s="277">
        <f t="shared" si="62"/>
        <v>912106.7</v>
      </c>
      <c r="CF381" s="277">
        <f aca="true" t="shared" si="63" ref="CF381:CR381">CF384</f>
        <v>911463.7999999999</v>
      </c>
      <c r="CG381" s="277">
        <f t="shared" si="63"/>
        <v>978836.2399999999</v>
      </c>
      <c r="CH381" s="369">
        <f t="shared" si="63"/>
        <v>986782.2</v>
      </c>
      <c r="CI381" s="369">
        <f t="shared" si="63"/>
        <v>986782.2</v>
      </c>
      <c r="CJ381" s="369">
        <f t="shared" si="63"/>
        <v>986782.2</v>
      </c>
      <c r="CK381" s="277">
        <f>CK384</f>
        <v>0</v>
      </c>
      <c r="CL381" s="277">
        <f>CL384</f>
        <v>0</v>
      </c>
      <c r="CM381" s="277">
        <f t="shared" si="63"/>
        <v>0</v>
      </c>
      <c r="CN381" s="277">
        <f t="shared" si="63"/>
        <v>0</v>
      </c>
      <c r="CO381" s="277">
        <f t="shared" si="63"/>
        <v>0</v>
      </c>
      <c r="CP381" s="277">
        <f t="shared" si="63"/>
        <v>0</v>
      </c>
      <c r="CQ381" s="277">
        <f t="shared" si="63"/>
        <v>0</v>
      </c>
      <c r="CR381" s="277">
        <f t="shared" si="63"/>
        <v>0</v>
      </c>
      <c r="CS381" s="277">
        <f aca="true" t="shared" si="64" ref="CS381:DH381">CS384</f>
        <v>0</v>
      </c>
      <c r="CT381" s="277">
        <f t="shared" si="64"/>
        <v>0</v>
      </c>
      <c r="CU381" s="277">
        <f t="shared" si="64"/>
        <v>0</v>
      </c>
      <c r="CV381" s="277">
        <f t="shared" si="64"/>
        <v>0</v>
      </c>
      <c r="CW381" s="277">
        <f>CW384</f>
        <v>0</v>
      </c>
      <c r="CX381" s="277">
        <f>CX384</f>
        <v>0</v>
      </c>
      <c r="CY381" s="277">
        <f t="shared" si="64"/>
        <v>0</v>
      </c>
      <c r="CZ381" s="277">
        <f t="shared" si="64"/>
        <v>0</v>
      </c>
      <c r="DA381" s="277">
        <f t="shared" si="64"/>
        <v>0</v>
      </c>
      <c r="DB381" s="277">
        <f t="shared" si="64"/>
        <v>0</v>
      </c>
      <c r="DC381" s="277">
        <f>DC384</f>
        <v>0</v>
      </c>
      <c r="DD381" s="277">
        <f>DD384</f>
        <v>0</v>
      </c>
      <c r="DE381" s="277">
        <f t="shared" si="64"/>
        <v>0</v>
      </c>
      <c r="DF381" s="277">
        <f t="shared" si="64"/>
        <v>0</v>
      </c>
      <c r="DG381" s="277">
        <f t="shared" si="64"/>
        <v>0</v>
      </c>
      <c r="DH381" s="277">
        <f t="shared" si="64"/>
        <v>0</v>
      </c>
    </row>
    <row r="382" spans="1:112" ht="15.75" customHeight="1">
      <c r="A382" s="201"/>
      <c r="B382" s="201"/>
      <c r="C382" s="201"/>
      <c r="D382" s="201"/>
      <c r="E382" s="8"/>
      <c r="F382" s="201"/>
      <c r="G382" s="201"/>
      <c r="H382" s="201"/>
      <c r="I382" s="201"/>
      <c r="J382" s="201"/>
      <c r="K382" s="201"/>
      <c r="L382" s="201"/>
      <c r="M382" s="201"/>
      <c r="N382" s="201"/>
      <c r="O382" s="196"/>
      <c r="P382" s="196"/>
      <c r="Q382" s="196"/>
      <c r="R382" s="354"/>
      <c r="S382" s="354"/>
      <c r="T382" s="354"/>
      <c r="U382" s="87"/>
      <c r="V382" s="201"/>
      <c r="W382" s="271"/>
      <c r="X382" s="273"/>
      <c r="Y382" s="275"/>
      <c r="Z382" s="278"/>
      <c r="AA382" s="278"/>
      <c r="AB382" s="278"/>
      <c r="AC382" s="278"/>
      <c r="AD382" s="278"/>
      <c r="AE382" s="278"/>
      <c r="AF382" s="370"/>
      <c r="AG382" s="370"/>
      <c r="AH382" s="370"/>
      <c r="AI382" s="278"/>
      <c r="AJ382" s="278"/>
      <c r="AK382" s="278"/>
      <c r="AL382" s="370"/>
      <c r="AM382" s="370"/>
      <c r="AN382" s="370"/>
      <c r="AO382" s="278"/>
      <c r="AP382" s="278"/>
      <c r="AQ382" s="278"/>
      <c r="AR382" s="278"/>
      <c r="AS382" s="278"/>
      <c r="AT382" s="278"/>
      <c r="AU382" s="278"/>
      <c r="AV382" s="278"/>
      <c r="AW382" s="278"/>
      <c r="AX382" s="278"/>
      <c r="AY382" s="278"/>
      <c r="AZ382" s="278"/>
      <c r="BA382" s="281"/>
      <c r="BB382" s="281"/>
      <c r="BC382" s="281"/>
      <c r="BD382" s="370"/>
      <c r="BE382" s="370"/>
      <c r="BF382" s="370"/>
      <c r="BG382" s="278"/>
      <c r="BH382" s="278"/>
      <c r="BI382" s="278"/>
      <c r="BJ382" s="278"/>
      <c r="BK382" s="278"/>
      <c r="BL382" s="278"/>
      <c r="BM382" s="278"/>
      <c r="BN382" s="278"/>
      <c r="BO382" s="278"/>
      <c r="BP382" s="278"/>
      <c r="BQ382" s="278"/>
      <c r="BR382" s="278"/>
      <c r="BS382" s="278"/>
      <c r="BT382" s="278"/>
      <c r="BU382" s="278"/>
      <c r="BV382" s="278"/>
      <c r="BW382" s="278"/>
      <c r="BX382" s="278"/>
      <c r="BY382" s="278"/>
      <c r="BZ382" s="183"/>
      <c r="CA382" s="278"/>
      <c r="CB382" s="278"/>
      <c r="CC382" s="278"/>
      <c r="CD382" s="278"/>
      <c r="CE382" s="278"/>
      <c r="CF382" s="278"/>
      <c r="CG382" s="278"/>
      <c r="CH382" s="370"/>
      <c r="CI382" s="370"/>
      <c r="CJ382" s="370"/>
      <c r="CK382" s="278"/>
      <c r="CL382" s="278"/>
      <c r="CM382" s="278"/>
      <c r="CN382" s="278"/>
      <c r="CO382" s="278"/>
      <c r="CP382" s="278"/>
      <c r="CQ382" s="278"/>
      <c r="CR382" s="278"/>
      <c r="CS382" s="278"/>
      <c r="CT382" s="278"/>
      <c r="CU382" s="278"/>
      <c r="CV382" s="278"/>
      <c r="CW382" s="278"/>
      <c r="CX382" s="278"/>
      <c r="CY382" s="278"/>
      <c r="CZ382" s="278"/>
      <c r="DA382" s="278"/>
      <c r="DB382" s="278"/>
      <c r="DC382" s="278"/>
      <c r="DD382" s="278"/>
      <c r="DE382" s="278"/>
      <c r="DF382" s="278"/>
      <c r="DG382" s="278"/>
      <c r="DH382" s="278"/>
    </row>
    <row r="383" spans="1:112" ht="114" customHeight="1">
      <c r="A383" s="201"/>
      <c r="B383" s="201"/>
      <c r="C383" s="201"/>
      <c r="D383" s="201"/>
      <c r="E383" s="8"/>
      <c r="F383" s="201"/>
      <c r="G383" s="201"/>
      <c r="H383" s="201"/>
      <c r="I383" s="201"/>
      <c r="J383" s="201"/>
      <c r="K383" s="201"/>
      <c r="L383" s="201"/>
      <c r="M383" s="201"/>
      <c r="N383" s="201"/>
      <c r="O383" s="196"/>
      <c r="P383" s="196"/>
      <c r="Q383" s="196"/>
      <c r="R383" s="354"/>
      <c r="S383" s="354"/>
      <c r="T383" s="354"/>
      <c r="U383" s="87"/>
      <c r="V383" s="201"/>
      <c r="W383" s="271"/>
      <c r="X383" s="273"/>
      <c r="Y383" s="276"/>
      <c r="Z383" s="279"/>
      <c r="AA383" s="279"/>
      <c r="AB383" s="279"/>
      <c r="AC383" s="279"/>
      <c r="AD383" s="279"/>
      <c r="AE383" s="279"/>
      <c r="AF383" s="371"/>
      <c r="AG383" s="371"/>
      <c r="AH383" s="371"/>
      <c r="AI383" s="279"/>
      <c r="AJ383" s="279"/>
      <c r="AK383" s="279"/>
      <c r="AL383" s="371"/>
      <c r="AM383" s="371"/>
      <c r="AN383" s="371"/>
      <c r="AO383" s="279"/>
      <c r="AP383" s="279"/>
      <c r="AQ383" s="279"/>
      <c r="AR383" s="279"/>
      <c r="AS383" s="279"/>
      <c r="AT383" s="279"/>
      <c r="AU383" s="279"/>
      <c r="AV383" s="279"/>
      <c r="AW383" s="279"/>
      <c r="AX383" s="279"/>
      <c r="AY383" s="279"/>
      <c r="AZ383" s="279"/>
      <c r="BA383" s="282"/>
      <c r="BB383" s="282"/>
      <c r="BC383" s="282"/>
      <c r="BD383" s="371"/>
      <c r="BE383" s="371"/>
      <c r="BF383" s="371"/>
      <c r="BG383" s="279"/>
      <c r="BH383" s="279"/>
      <c r="BI383" s="279"/>
      <c r="BJ383" s="279"/>
      <c r="BK383" s="279"/>
      <c r="BL383" s="279"/>
      <c r="BM383" s="279"/>
      <c r="BN383" s="279"/>
      <c r="BO383" s="279"/>
      <c r="BP383" s="279"/>
      <c r="BQ383" s="279"/>
      <c r="BR383" s="279"/>
      <c r="BS383" s="279"/>
      <c r="BT383" s="279"/>
      <c r="BU383" s="279"/>
      <c r="BV383" s="279"/>
      <c r="BW383" s="279"/>
      <c r="BX383" s="279"/>
      <c r="BY383" s="279"/>
      <c r="BZ383" s="184"/>
      <c r="CA383" s="279"/>
      <c r="CB383" s="279"/>
      <c r="CC383" s="279"/>
      <c r="CD383" s="279"/>
      <c r="CE383" s="279"/>
      <c r="CF383" s="279"/>
      <c r="CG383" s="279"/>
      <c r="CH383" s="371"/>
      <c r="CI383" s="371"/>
      <c r="CJ383" s="371"/>
      <c r="CK383" s="279"/>
      <c r="CL383" s="279"/>
      <c r="CM383" s="279"/>
      <c r="CN383" s="279"/>
      <c r="CO383" s="279"/>
      <c r="CP383" s="279"/>
      <c r="CQ383" s="279"/>
      <c r="CR383" s="279"/>
      <c r="CS383" s="279"/>
      <c r="CT383" s="279"/>
      <c r="CU383" s="279"/>
      <c r="CV383" s="279"/>
      <c r="CW383" s="279"/>
      <c r="CX383" s="279"/>
      <c r="CY383" s="279"/>
      <c r="CZ383" s="279"/>
      <c r="DA383" s="279"/>
      <c r="DB383" s="279"/>
      <c r="DC383" s="279"/>
      <c r="DD383" s="279"/>
      <c r="DE383" s="279"/>
      <c r="DF383" s="279"/>
      <c r="DG383" s="279"/>
      <c r="DH383" s="279"/>
    </row>
    <row r="384" spans="1:112" ht="15.75" customHeight="1">
      <c r="A384" s="200" t="s">
        <v>434</v>
      </c>
      <c r="B384" s="200" t="s">
        <v>435</v>
      </c>
      <c r="C384" s="200" t="s">
        <v>436</v>
      </c>
      <c r="D384" s="200"/>
      <c r="E384" s="8"/>
      <c r="F384" s="200"/>
      <c r="G384" s="200"/>
      <c r="H384" s="200"/>
      <c r="I384" s="200"/>
      <c r="J384" s="200"/>
      <c r="K384" s="200"/>
      <c r="L384" s="200"/>
      <c r="M384" s="200"/>
      <c r="N384" s="200"/>
      <c r="O384" s="193">
        <f>SUM(O388:O428)</f>
        <v>998296.52</v>
      </c>
      <c r="P384" s="193">
        <f>SUM(P388:P428)</f>
        <v>994800.93</v>
      </c>
      <c r="Q384" s="193">
        <f>Y384+AE384+AK384+AQ384+AW384+BC384+BI384+BO384+BU384+CA384+CG384+CM384+CS384+CY384+DE384</f>
        <v>1027699.3899999999</v>
      </c>
      <c r="R384" s="193">
        <f>SUM(R388:R427)</f>
        <v>1047399.8999999999</v>
      </c>
      <c r="S384" s="193">
        <f>SUM(S388:S427)</f>
        <v>1062440.9</v>
      </c>
      <c r="T384" s="193">
        <f>SUM(T388:T427)</f>
        <v>1009801.0999999999</v>
      </c>
      <c r="U384" s="87"/>
      <c r="V384" s="200"/>
      <c r="W384" s="194">
        <f aca="true" t="shared" si="65" ref="W384:AB384">SUM(W388:W427)</f>
        <v>0</v>
      </c>
      <c r="X384" s="193">
        <f t="shared" si="65"/>
        <v>0</v>
      </c>
      <c r="Y384" s="197">
        <f t="shared" si="65"/>
        <v>0</v>
      </c>
      <c r="Z384" s="182">
        <f t="shared" si="65"/>
        <v>0</v>
      </c>
      <c r="AA384" s="182">
        <f t="shared" si="65"/>
        <v>0</v>
      </c>
      <c r="AB384" s="182">
        <f t="shared" si="65"/>
        <v>0</v>
      </c>
      <c r="AC384" s="182">
        <f>SUM(AC388:AC428)</f>
        <v>83365</v>
      </c>
      <c r="AD384" s="182">
        <f>SUM(AD388:AD428)</f>
        <v>82397.2</v>
      </c>
      <c r="AE384" s="182">
        <f>SUM(AE388:AE428)</f>
        <v>46223.53</v>
      </c>
      <c r="AF384" s="182">
        <f aca="true" t="shared" si="66" ref="AF384:BK384">SUM(AF388:AF427)</f>
        <v>58623.799999999996</v>
      </c>
      <c r="AG384" s="182">
        <f t="shared" si="66"/>
        <v>73664.80000000002</v>
      </c>
      <c r="AH384" s="182">
        <f t="shared" si="66"/>
        <v>21025</v>
      </c>
      <c r="AI384" s="182">
        <f>SUM(AI388:AI427)</f>
        <v>611.54</v>
      </c>
      <c r="AJ384" s="182">
        <f>SUM(AJ388:AJ427)</f>
        <v>611.54</v>
      </c>
      <c r="AK384" s="182">
        <f t="shared" si="66"/>
        <v>646.72</v>
      </c>
      <c r="AL384" s="182">
        <f t="shared" si="66"/>
        <v>658.7</v>
      </c>
      <c r="AM384" s="182">
        <f t="shared" si="66"/>
        <v>658.7</v>
      </c>
      <c r="AN384" s="182">
        <f t="shared" si="66"/>
        <v>658.7</v>
      </c>
      <c r="AO384" s="182">
        <f>SUM(AO388:AO427)</f>
        <v>0</v>
      </c>
      <c r="AP384" s="182">
        <f>SUM(AP388:AP427)</f>
        <v>0</v>
      </c>
      <c r="AQ384" s="182">
        <f t="shared" si="66"/>
        <v>0</v>
      </c>
      <c r="AR384" s="182">
        <f t="shared" si="66"/>
        <v>0</v>
      </c>
      <c r="AS384" s="182">
        <f t="shared" si="66"/>
        <v>0</v>
      </c>
      <c r="AT384" s="182">
        <f t="shared" si="66"/>
        <v>0</v>
      </c>
      <c r="AU384" s="182">
        <f t="shared" si="66"/>
        <v>0</v>
      </c>
      <c r="AV384" s="182">
        <f t="shared" si="66"/>
        <v>0</v>
      </c>
      <c r="AW384" s="182">
        <f t="shared" si="66"/>
        <v>0</v>
      </c>
      <c r="AX384" s="182">
        <f t="shared" si="66"/>
        <v>0</v>
      </c>
      <c r="AY384" s="182">
        <f t="shared" si="66"/>
        <v>0</v>
      </c>
      <c r="AZ384" s="182">
        <f t="shared" si="66"/>
        <v>0</v>
      </c>
      <c r="BA384" s="187">
        <f t="shared" si="66"/>
        <v>2116.8</v>
      </c>
      <c r="BB384" s="187">
        <f>SUM(BB388:BB427)</f>
        <v>231.91</v>
      </c>
      <c r="BC384" s="187">
        <f t="shared" si="66"/>
        <v>1992.9</v>
      </c>
      <c r="BD384" s="187">
        <f t="shared" si="66"/>
        <v>1335.2</v>
      </c>
      <c r="BE384" s="187">
        <f t="shared" si="66"/>
        <v>1335.2</v>
      </c>
      <c r="BF384" s="187">
        <f t="shared" si="66"/>
        <v>1335.2</v>
      </c>
      <c r="BG384" s="182">
        <f>SUM(BG388:BG427)</f>
        <v>0</v>
      </c>
      <c r="BH384" s="182">
        <f>SUM(BH388:BH427)</f>
        <v>0</v>
      </c>
      <c r="BI384" s="182">
        <f t="shared" si="66"/>
        <v>0</v>
      </c>
      <c r="BJ384" s="182">
        <f t="shared" si="66"/>
        <v>0</v>
      </c>
      <c r="BK384" s="182">
        <f t="shared" si="66"/>
        <v>0</v>
      </c>
      <c r="BL384" s="182">
        <f aca="true" t="shared" si="67" ref="BL384:CR384">SUM(BL388:BL427)</f>
        <v>0</v>
      </c>
      <c r="BM384" s="182">
        <f>SUM(BM388:BM427)</f>
        <v>0</v>
      </c>
      <c r="BN384" s="182">
        <f>SUM(BN388:BN427)</f>
        <v>0</v>
      </c>
      <c r="BO384" s="182">
        <f t="shared" si="67"/>
        <v>0</v>
      </c>
      <c r="BP384" s="182">
        <f t="shared" si="67"/>
        <v>0</v>
      </c>
      <c r="BQ384" s="182">
        <f t="shared" si="67"/>
        <v>0</v>
      </c>
      <c r="BR384" s="182">
        <f t="shared" si="67"/>
        <v>0</v>
      </c>
      <c r="BS384" s="182">
        <f>SUM(BS388:BS427)</f>
        <v>96.48</v>
      </c>
      <c r="BT384" s="182">
        <f t="shared" si="67"/>
        <v>96.48</v>
      </c>
      <c r="BU384" s="182">
        <f t="shared" si="67"/>
        <v>0</v>
      </c>
      <c r="BV384" s="182">
        <f t="shared" si="67"/>
        <v>0</v>
      </c>
      <c r="BW384" s="182">
        <f t="shared" si="67"/>
        <v>0</v>
      </c>
      <c r="BX384" s="182">
        <f t="shared" si="67"/>
        <v>0</v>
      </c>
      <c r="BY384" s="182">
        <f aca="true" t="shared" si="68" ref="BY384:CE384">SUM(BY388:BY427)</f>
        <v>0</v>
      </c>
      <c r="BZ384" s="182">
        <f>SUM(BZ388:BZ427)</f>
        <v>0</v>
      </c>
      <c r="CA384" s="182">
        <f t="shared" si="68"/>
        <v>0</v>
      </c>
      <c r="CB384" s="182">
        <f t="shared" si="68"/>
        <v>0</v>
      </c>
      <c r="CC384" s="182">
        <f t="shared" si="68"/>
        <v>0</v>
      </c>
      <c r="CD384" s="182">
        <f t="shared" si="68"/>
        <v>0</v>
      </c>
      <c r="CE384" s="182">
        <f t="shared" si="68"/>
        <v>912106.7</v>
      </c>
      <c r="CF384" s="182">
        <f t="shared" si="67"/>
        <v>911463.7999999999</v>
      </c>
      <c r="CG384" s="182">
        <f t="shared" si="67"/>
        <v>978836.2399999999</v>
      </c>
      <c r="CH384" s="182">
        <f t="shared" si="67"/>
        <v>986782.2</v>
      </c>
      <c r="CI384" s="182">
        <f t="shared" si="67"/>
        <v>986782.2</v>
      </c>
      <c r="CJ384" s="182">
        <f t="shared" si="67"/>
        <v>986782.2</v>
      </c>
      <c r="CK384" s="182">
        <f>SUM(CK388:CK427)</f>
        <v>0</v>
      </c>
      <c r="CL384" s="182">
        <f>SUM(CL388:CL427)</f>
        <v>0</v>
      </c>
      <c r="CM384" s="182">
        <f t="shared" si="67"/>
        <v>0</v>
      </c>
      <c r="CN384" s="182">
        <f t="shared" si="67"/>
        <v>0</v>
      </c>
      <c r="CO384" s="182">
        <f t="shared" si="67"/>
        <v>0</v>
      </c>
      <c r="CP384" s="182">
        <f t="shared" si="67"/>
        <v>0</v>
      </c>
      <c r="CQ384" s="182">
        <f t="shared" si="67"/>
        <v>0</v>
      </c>
      <c r="CR384" s="182">
        <f t="shared" si="67"/>
        <v>0</v>
      </c>
      <c r="CS384" s="182">
        <f aca="true" t="shared" si="69" ref="CS384:DH384">SUM(CS388:CS427)</f>
        <v>0</v>
      </c>
      <c r="CT384" s="182">
        <f t="shared" si="69"/>
        <v>0</v>
      </c>
      <c r="CU384" s="182">
        <f t="shared" si="69"/>
        <v>0</v>
      </c>
      <c r="CV384" s="182">
        <f t="shared" si="69"/>
        <v>0</v>
      </c>
      <c r="CW384" s="182">
        <f>SUM(CW388:CW427)</f>
        <v>0</v>
      </c>
      <c r="CX384" s="182">
        <f>SUM(CX388:CX427)</f>
        <v>0</v>
      </c>
      <c r="CY384" s="182">
        <f t="shared" si="69"/>
        <v>0</v>
      </c>
      <c r="CZ384" s="182">
        <f t="shared" si="69"/>
        <v>0</v>
      </c>
      <c r="DA384" s="182">
        <f t="shared" si="69"/>
        <v>0</v>
      </c>
      <c r="DB384" s="182">
        <f t="shared" si="69"/>
        <v>0</v>
      </c>
      <c r="DC384" s="182">
        <f>SUM(DC388:DC427)</f>
        <v>0</v>
      </c>
      <c r="DD384" s="182">
        <f>SUM(DD388:DD427)</f>
        <v>0</v>
      </c>
      <c r="DE384" s="182">
        <f t="shared" si="69"/>
        <v>0</v>
      </c>
      <c r="DF384" s="182">
        <f t="shared" si="69"/>
        <v>0</v>
      </c>
      <c r="DG384" s="182">
        <f t="shared" si="69"/>
        <v>0</v>
      </c>
      <c r="DH384" s="182">
        <f t="shared" si="69"/>
        <v>0</v>
      </c>
    </row>
    <row r="385" spans="1:112" ht="15.75" customHeight="1">
      <c r="A385" s="201"/>
      <c r="B385" s="201"/>
      <c r="C385" s="201"/>
      <c r="D385" s="201"/>
      <c r="E385" s="8"/>
      <c r="F385" s="201"/>
      <c r="G385" s="201"/>
      <c r="H385" s="201"/>
      <c r="I385" s="201"/>
      <c r="J385" s="201"/>
      <c r="K385" s="201"/>
      <c r="L385" s="201"/>
      <c r="M385" s="201"/>
      <c r="N385" s="201"/>
      <c r="O385" s="196"/>
      <c r="P385" s="196"/>
      <c r="Q385" s="196"/>
      <c r="R385" s="196"/>
      <c r="S385" s="196"/>
      <c r="T385" s="196"/>
      <c r="U385" s="87"/>
      <c r="V385" s="201"/>
      <c r="W385" s="195"/>
      <c r="X385" s="196"/>
      <c r="Y385" s="198"/>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8"/>
      <c r="BB385" s="188"/>
      <c r="BC385" s="188"/>
      <c r="BD385" s="188"/>
      <c r="BE385" s="188"/>
      <c r="BF385" s="188"/>
      <c r="BG385" s="183"/>
      <c r="BH385" s="183"/>
      <c r="BI385" s="183"/>
      <c r="BJ385" s="183"/>
      <c r="BK385" s="183"/>
      <c r="BL385" s="183"/>
      <c r="BM385" s="183"/>
      <c r="BN385" s="183"/>
      <c r="BO385" s="183"/>
      <c r="BP385" s="183"/>
      <c r="BQ385" s="183"/>
      <c r="BR385" s="183"/>
      <c r="BS385" s="183"/>
      <c r="BT385" s="183"/>
      <c r="BU385" s="183"/>
      <c r="BV385" s="183"/>
      <c r="BW385" s="183"/>
      <c r="BX385" s="183"/>
      <c r="BY385" s="183"/>
      <c r="BZ385" s="183"/>
      <c r="CA385" s="183"/>
      <c r="CB385" s="183"/>
      <c r="CC385" s="183"/>
      <c r="CD385" s="183"/>
      <c r="CE385" s="183"/>
      <c r="CF385" s="183"/>
      <c r="CG385" s="183"/>
      <c r="CH385" s="183"/>
      <c r="CI385" s="183"/>
      <c r="CJ385" s="183"/>
      <c r="CK385" s="183"/>
      <c r="CL385" s="183"/>
      <c r="CM385" s="183"/>
      <c r="CN385" s="183"/>
      <c r="CO385" s="183"/>
      <c r="CP385" s="183"/>
      <c r="CQ385" s="183"/>
      <c r="CR385" s="183"/>
      <c r="CS385" s="183"/>
      <c r="CT385" s="183"/>
      <c r="CU385" s="183"/>
      <c r="CV385" s="183"/>
      <c r="CW385" s="183"/>
      <c r="CX385" s="183"/>
      <c r="CY385" s="183"/>
      <c r="CZ385" s="183"/>
      <c r="DA385" s="183"/>
      <c r="DB385" s="183"/>
      <c r="DC385" s="183"/>
      <c r="DD385" s="183"/>
      <c r="DE385" s="183"/>
      <c r="DF385" s="183"/>
      <c r="DG385" s="183"/>
      <c r="DH385" s="183"/>
    </row>
    <row r="386" spans="1:112" ht="15" customHeight="1">
      <c r="A386" s="201"/>
      <c r="B386" s="201"/>
      <c r="C386" s="201"/>
      <c r="D386" s="201"/>
      <c r="E386" s="8"/>
      <c r="F386" s="201"/>
      <c r="G386" s="201"/>
      <c r="H386" s="201"/>
      <c r="I386" s="201"/>
      <c r="J386" s="201"/>
      <c r="K386" s="201"/>
      <c r="L386" s="201"/>
      <c r="M386" s="201"/>
      <c r="N386" s="201"/>
      <c r="O386" s="196"/>
      <c r="P386" s="196"/>
      <c r="Q386" s="196"/>
      <c r="R386" s="196"/>
      <c r="S386" s="196"/>
      <c r="T386" s="196"/>
      <c r="U386" s="87"/>
      <c r="V386" s="201"/>
      <c r="W386" s="195"/>
      <c r="X386" s="196"/>
      <c r="Y386" s="199"/>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9"/>
      <c r="BB386" s="189"/>
      <c r="BC386" s="189"/>
      <c r="BD386" s="189"/>
      <c r="BE386" s="189"/>
      <c r="BF386" s="189"/>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c r="CH386" s="184"/>
      <c r="CI386" s="184"/>
      <c r="CJ386" s="184"/>
      <c r="CK386" s="184"/>
      <c r="CL386" s="184"/>
      <c r="CM386" s="184"/>
      <c r="CN386" s="184"/>
      <c r="CO386" s="184"/>
      <c r="CP386" s="184"/>
      <c r="CQ386" s="184"/>
      <c r="CR386" s="184"/>
      <c r="CS386" s="184"/>
      <c r="CT386" s="184"/>
      <c r="CU386" s="184"/>
      <c r="CV386" s="184"/>
      <c r="CW386" s="184"/>
      <c r="CX386" s="184"/>
      <c r="CY386" s="184"/>
      <c r="CZ386" s="184"/>
      <c r="DA386" s="184"/>
      <c r="DB386" s="184"/>
      <c r="DC386" s="184"/>
      <c r="DD386" s="184"/>
      <c r="DE386" s="184"/>
      <c r="DF386" s="184"/>
      <c r="DG386" s="184"/>
      <c r="DH386" s="184"/>
    </row>
    <row r="387" spans="1:112" ht="15.75" customHeight="1">
      <c r="A387" s="117"/>
      <c r="B387" s="117" t="s">
        <v>67</v>
      </c>
      <c r="C387" s="117" t="s">
        <v>0</v>
      </c>
      <c r="D387" s="117"/>
      <c r="E387" s="8"/>
      <c r="F387" s="9"/>
      <c r="G387" s="9"/>
      <c r="H387" s="9"/>
      <c r="I387" s="9"/>
      <c r="J387" s="9"/>
      <c r="K387" s="9"/>
      <c r="L387" s="9"/>
      <c r="M387" s="9"/>
      <c r="N387" s="9"/>
      <c r="O387" s="120" t="s">
        <v>0</v>
      </c>
      <c r="P387" s="120" t="s">
        <v>0</v>
      </c>
      <c r="Q387" s="120" t="s">
        <v>0</v>
      </c>
      <c r="R387" s="120" t="s">
        <v>0</v>
      </c>
      <c r="S387" s="120" t="s">
        <v>0</v>
      </c>
      <c r="T387" s="120" t="s">
        <v>0</v>
      </c>
      <c r="U387" s="87"/>
      <c r="V387" s="87"/>
      <c r="W387" s="129" t="s">
        <v>0</v>
      </c>
      <c r="X387" s="96" t="s">
        <v>0</v>
      </c>
      <c r="Y387" s="95" t="s">
        <v>0</v>
      </c>
      <c r="Z387" s="46" t="s">
        <v>0</v>
      </c>
      <c r="AA387" s="46" t="s">
        <v>0</v>
      </c>
      <c r="AB387" s="46" t="s">
        <v>0</v>
      </c>
      <c r="AC387" s="79" t="s">
        <v>0</v>
      </c>
      <c r="AD387" s="46" t="s">
        <v>0</v>
      </c>
      <c r="AE387" s="46" t="s">
        <v>0</v>
      </c>
      <c r="AF387" s="46" t="s">
        <v>0</v>
      </c>
      <c r="AG387" s="46" t="s">
        <v>0</v>
      </c>
      <c r="AH387" s="46" t="s">
        <v>0</v>
      </c>
      <c r="AI387" s="46" t="s">
        <v>0</v>
      </c>
      <c r="AJ387" s="46" t="s">
        <v>0</v>
      </c>
      <c r="AK387" s="46" t="s">
        <v>0</v>
      </c>
      <c r="AL387" s="46" t="s">
        <v>0</v>
      </c>
      <c r="AM387" s="46" t="s">
        <v>0</v>
      </c>
      <c r="AN387" s="46" t="s">
        <v>0</v>
      </c>
      <c r="AO387" s="46" t="s">
        <v>0</v>
      </c>
      <c r="AP387" s="46" t="s">
        <v>0</v>
      </c>
      <c r="AQ387" s="46" t="s">
        <v>0</v>
      </c>
      <c r="AR387" s="46" t="s">
        <v>0</v>
      </c>
      <c r="AS387" s="46" t="s">
        <v>0</v>
      </c>
      <c r="AT387" s="46" t="s">
        <v>0</v>
      </c>
      <c r="AU387" s="46" t="s">
        <v>0</v>
      </c>
      <c r="AV387" s="46" t="s">
        <v>0</v>
      </c>
      <c r="AW387" s="46" t="s">
        <v>0</v>
      </c>
      <c r="AX387" s="46" t="s">
        <v>0</v>
      </c>
      <c r="AY387" s="46" t="s">
        <v>0</v>
      </c>
      <c r="AZ387" s="46" t="s">
        <v>0</v>
      </c>
      <c r="BA387" s="89" t="s">
        <v>0</v>
      </c>
      <c r="BB387" s="89" t="s">
        <v>0</v>
      </c>
      <c r="BC387" s="89" t="s">
        <v>0</v>
      </c>
      <c r="BD387" s="89" t="s">
        <v>0</v>
      </c>
      <c r="BE387" s="89" t="s">
        <v>0</v>
      </c>
      <c r="BF387" s="89" t="s">
        <v>0</v>
      </c>
      <c r="BG387" s="46" t="s">
        <v>0</v>
      </c>
      <c r="BH387" s="46" t="s">
        <v>0</v>
      </c>
      <c r="BI387" s="46" t="s">
        <v>0</v>
      </c>
      <c r="BJ387" s="46" t="s">
        <v>0</v>
      </c>
      <c r="BK387" s="46" t="s">
        <v>0</v>
      </c>
      <c r="BL387" s="46" t="s">
        <v>0</v>
      </c>
      <c r="BM387" s="46" t="s">
        <v>0</v>
      </c>
      <c r="BN387" s="46" t="s">
        <v>0</v>
      </c>
      <c r="BO387" s="46" t="s">
        <v>0</v>
      </c>
      <c r="BP387" s="46" t="s">
        <v>0</v>
      </c>
      <c r="BQ387" s="46" t="s">
        <v>0</v>
      </c>
      <c r="BR387" s="46" t="s">
        <v>0</v>
      </c>
      <c r="BS387" s="46" t="s">
        <v>0</v>
      </c>
      <c r="BT387" s="46" t="s">
        <v>0</v>
      </c>
      <c r="BU387" s="46" t="s">
        <v>0</v>
      </c>
      <c r="BV387" s="46" t="s">
        <v>0</v>
      </c>
      <c r="BW387" s="46" t="s">
        <v>0</v>
      </c>
      <c r="BX387" s="46" t="s">
        <v>0</v>
      </c>
      <c r="BY387" s="46" t="s">
        <v>0</v>
      </c>
      <c r="BZ387" s="46"/>
      <c r="CA387" s="46" t="s">
        <v>0</v>
      </c>
      <c r="CB387" s="46" t="s">
        <v>0</v>
      </c>
      <c r="CC387" s="46" t="s">
        <v>0</v>
      </c>
      <c r="CD387" s="46" t="s">
        <v>0</v>
      </c>
      <c r="CE387" s="79" t="s">
        <v>0</v>
      </c>
      <c r="CF387" s="46" t="s">
        <v>0</v>
      </c>
      <c r="CG387" s="46" t="s">
        <v>0</v>
      </c>
      <c r="CH387" s="46" t="s">
        <v>0</v>
      </c>
      <c r="CI387" s="46" t="s">
        <v>0</v>
      </c>
      <c r="CJ387" s="46" t="s">
        <v>0</v>
      </c>
      <c r="CK387" s="74" t="s">
        <v>0</v>
      </c>
      <c r="CL387" s="46" t="s">
        <v>0</v>
      </c>
      <c r="CM387" s="46" t="s">
        <v>0</v>
      </c>
      <c r="CN387" s="46" t="s">
        <v>0</v>
      </c>
      <c r="CO387" s="46" t="s">
        <v>0</v>
      </c>
      <c r="CP387" s="46" t="s">
        <v>0</v>
      </c>
      <c r="CQ387" s="74" t="s">
        <v>0</v>
      </c>
      <c r="CR387" s="46" t="s">
        <v>0</v>
      </c>
      <c r="CS387" s="46" t="s">
        <v>0</v>
      </c>
      <c r="CT387" s="46" t="s">
        <v>0</v>
      </c>
      <c r="CU387" s="46" t="s">
        <v>0</v>
      </c>
      <c r="CV387" s="46" t="s">
        <v>0</v>
      </c>
      <c r="CW387" s="46" t="s">
        <v>0</v>
      </c>
      <c r="CX387" s="46" t="s">
        <v>0</v>
      </c>
      <c r="CY387" s="46" t="s">
        <v>0</v>
      </c>
      <c r="CZ387" s="46" t="s">
        <v>0</v>
      </c>
      <c r="DA387" s="46" t="s">
        <v>0</v>
      </c>
      <c r="DB387" s="46" t="s">
        <v>0</v>
      </c>
      <c r="DC387" s="46" t="s">
        <v>0</v>
      </c>
      <c r="DD387" s="46" t="s">
        <v>0</v>
      </c>
      <c r="DE387" s="46" t="s">
        <v>0</v>
      </c>
      <c r="DF387" s="46" t="s">
        <v>0</v>
      </c>
      <c r="DG387" s="46" t="s">
        <v>0</v>
      </c>
      <c r="DH387" s="46" t="s">
        <v>0</v>
      </c>
    </row>
    <row r="388" spans="1:112" ht="15" customHeight="1">
      <c r="A388" s="200" t="s">
        <v>437</v>
      </c>
      <c r="B388" s="200" t="s">
        <v>438</v>
      </c>
      <c r="C388" s="200" t="s">
        <v>439</v>
      </c>
      <c r="D388" s="203" t="s">
        <v>440</v>
      </c>
      <c r="E388" s="372"/>
      <c r="F388" s="200" t="s">
        <v>441</v>
      </c>
      <c r="G388" s="200" t="s">
        <v>164</v>
      </c>
      <c r="H388" s="200" t="s">
        <v>442</v>
      </c>
      <c r="I388" s="200" t="s">
        <v>443</v>
      </c>
      <c r="J388" s="200" t="s">
        <v>164</v>
      </c>
      <c r="K388" s="200" t="s">
        <v>444</v>
      </c>
      <c r="L388" s="200"/>
      <c r="M388" s="200"/>
      <c r="N388" s="200"/>
      <c r="O388" s="193">
        <f aca="true" t="shared" si="70" ref="O388:T388">W388+AC388+AI388+AO388+AU388+BA388+BG388+BM388+BS388+BY388+CE388+CK388+CQ388+CW388+DC388</f>
        <v>30.1</v>
      </c>
      <c r="P388" s="193">
        <f t="shared" si="70"/>
        <v>30.1</v>
      </c>
      <c r="Q388" s="193">
        <f t="shared" si="70"/>
        <v>28.4</v>
      </c>
      <c r="R388" s="193">
        <f t="shared" si="70"/>
        <v>334.3</v>
      </c>
      <c r="S388" s="193">
        <f t="shared" si="70"/>
        <v>11.5</v>
      </c>
      <c r="T388" s="193">
        <f t="shared" si="70"/>
        <v>0</v>
      </c>
      <c r="U388" s="87"/>
      <c r="V388" s="200"/>
      <c r="W388" s="194"/>
      <c r="X388" s="193"/>
      <c r="Y388" s="197"/>
      <c r="Z388" s="182"/>
      <c r="AA388" s="182"/>
      <c r="AB388" s="182"/>
      <c r="AC388" s="374">
        <v>30.1</v>
      </c>
      <c r="AD388" s="182">
        <v>30.1</v>
      </c>
      <c r="AE388" s="377">
        <v>28.4</v>
      </c>
      <c r="AF388" s="187">
        <v>334.3</v>
      </c>
      <c r="AG388" s="187">
        <v>11.5</v>
      </c>
      <c r="AH388" s="187">
        <v>0</v>
      </c>
      <c r="AI388" s="182"/>
      <c r="AJ388" s="182"/>
      <c r="AK388" s="182"/>
      <c r="AL388" s="182"/>
      <c r="AM388" s="182"/>
      <c r="AN388" s="182"/>
      <c r="AO388" s="182"/>
      <c r="AP388" s="182"/>
      <c r="AQ388" s="182"/>
      <c r="AR388" s="182"/>
      <c r="AS388" s="182"/>
      <c r="AT388" s="182"/>
      <c r="AU388" s="182"/>
      <c r="AV388" s="182"/>
      <c r="AW388" s="182"/>
      <c r="AX388" s="182"/>
      <c r="AY388" s="182"/>
      <c r="AZ388" s="182"/>
      <c r="BA388" s="187"/>
      <c r="BB388" s="187"/>
      <c r="BC388" s="187"/>
      <c r="BD388" s="187"/>
      <c r="BE388" s="187"/>
      <c r="BF388" s="187"/>
      <c r="BG388" s="182"/>
      <c r="BH388" s="182"/>
      <c r="BI388" s="182"/>
      <c r="BJ388" s="182"/>
      <c r="BK388" s="182"/>
      <c r="BL388" s="182"/>
      <c r="BM388" s="182"/>
      <c r="BN388" s="182"/>
      <c r="BO388" s="182"/>
      <c r="BP388" s="182"/>
      <c r="BQ388" s="182"/>
      <c r="BR388" s="182"/>
      <c r="BS388" s="182"/>
      <c r="BT388" s="182"/>
      <c r="BU388" s="182"/>
      <c r="BV388" s="182"/>
      <c r="BW388" s="182"/>
      <c r="BX388" s="182"/>
      <c r="BY388" s="182"/>
      <c r="BZ388" s="182"/>
      <c r="CA388" s="182"/>
      <c r="CB388" s="182"/>
      <c r="CC388" s="182"/>
      <c r="CD388" s="182"/>
      <c r="CE388" s="182"/>
      <c r="CF388" s="182"/>
      <c r="CG388" s="182"/>
      <c r="CH388" s="182"/>
      <c r="CI388" s="182"/>
      <c r="CJ388" s="182"/>
      <c r="CK388" s="182"/>
      <c r="CL388" s="182"/>
      <c r="CM388" s="182"/>
      <c r="CN388" s="182"/>
      <c r="CO388" s="182"/>
      <c r="CP388" s="182"/>
      <c r="CQ388" s="182"/>
      <c r="CR388" s="182"/>
      <c r="CS388" s="182"/>
      <c r="CT388" s="182"/>
      <c r="CU388" s="182"/>
      <c r="CV388" s="182"/>
      <c r="CW388" s="182"/>
      <c r="CX388" s="182"/>
      <c r="CY388" s="182"/>
      <c r="CZ388" s="182"/>
      <c r="DA388" s="182"/>
      <c r="DB388" s="182"/>
      <c r="DC388" s="182"/>
      <c r="DD388" s="182"/>
      <c r="DE388" s="182"/>
      <c r="DF388" s="182"/>
      <c r="DG388" s="182"/>
      <c r="DH388" s="182"/>
    </row>
    <row r="389" spans="1:112" ht="15.75" customHeight="1">
      <c r="A389" s="201"/>
      <c r="B389" s="201"/>
      <c r="C389" s="201"/>
      <c r="D389" s="373"/>
      <c r="E389" s="372"/>
      <c r="F389" s="201"/>
      <c r="G389" s="201"/>
      <c r="H389" s="201"/>
      <c r="I389" s="201"/>
      <c r="J389" s="201"/>
      <c r="K389" s="201"/>
      <c r="L389" s="201"/>
      <c r="M389" s="201"/>
      <c r="N389" s="201"/>
      <c r="O389" s="196"/>
      <c r="P389" s="196"/>
      <c r="Q389" s="196"/>
      <c r="R389" s="196"/>
      <c r="S389" s="196"/>
      <c r="T389" s="196"/>
      <c r="U389" s="87"/>
      <c r="V389" s="201"/>
      <c r="W389" s="195"/>
      <c r="X389" s="196"/>
      <c r="Y389" s="198"/>
      <c r="Z389" s="183"/>
      <c r="AA389" s="183"/>
      <c r="AB389" s="183"/>
      <c r="AC389" s="375"/>
      <c r="AD389" s="183"/>
      <c r="AE389" s="378"/>
      <c r="AF389" s="188"/>
      <c r="AG389" s="188"/>
      <c r="AH389" s="188"/>
      <c r="AI389" s="183"/>
      <c r="AJ389" s="183"/>
      <c r="AK389" s="183"/>
      <c r="AL389" s="183"/>
      <c r="AM389" s="183"/>
      <c r="AN389" s="183"/>
      <c r="AO389" s="183"/>
      <c r="AP389" s="183"/>
      <c r="AQ389" s="183"/>
      <c r="AR389" s="183"/>
      <c r="AS389" s="183"/>
      <c r="AT389" s="183"/>
      <c r="AU389" s="183"/>
      <c r="AV389" s="183"/>
      <c r="AW389" s="183"/>
      <c r="AX389" s="183"/>
      <c r="AY389" s="183"/>
      <c r="AZ389" s="183"/>
      <c r="BA389" s="188"/>
      <c r="BB389" s="188"/>
      <c r="BC389" s="188"/>
      <c r="BD389" s="188"/>
      <c r="BE389" s="188"/>
      <c r="BF389" s="188"/>
      <c r="BG389" s="183"/>
      <c r="BH389" s="183"/>
      <c r="BI389" s="183"/>
      <c r="BJ389" s="183"/>
      <c r="BK389" s="183"/>
      <c r="BL389" s="183"/>
      <c r="BM389" s="183"/>
      <c r="BN389" s="183"/>
      <c r="BO389" s="183"/>
      <c r="BP389" s="183"/>
      <c r="BQ389" s="183"/>
      <c r="BR389" s="183"/>
      <c r="BS389" s="183"/>
      <c r="BT389" s="183"/>
      <c r="BU389" s="183"/>
      <c r="BV389" s="183"/>
      <c r="BW389" s="183"/>
      <c r="BX389" s="183"/>
      <c r="BY389" s="183"/>
      <c r="BZ389" s="183"/>
      <c r="CA389" s="183"/>
      <c r="CB389" s="183"/>
      <c r="CC389" s="183"/>
      <c r="CD389" s="183"/>
      <c r="CE389" s="183"/>
      <c r="CF389" s="183"/>
      <c r="CG389" s="183"/>
      <c r="CH389" s="183"/>
      <c r="CI389" s="183"/>
      <c r="CJ389" s="183"/>
      <c r="CK389" s="183"/>
      <c r="CL389" s="183"/>
      <c r="CM389" s="183"/>
      <c r="CN389" s="183"/>
      <c r="CO389" s="183"/>
      <c r="CP389" s="183"/>
      <c r="CQ389" s="183"/>
      <c r="CR389" s="183"/>
      <c r="CS389" s="183"/>
      <c r="CT389" s="183"/>
      <c r="CU389" s="183"/>
      <c r="CV389" s="183"/>
      <c r="CW389" s="183"/>
      <c r="CX389" s="183"/>
      <c r="CY389" s="183"/>
      <c r="CZ389" s="183"/>
      <c r="DA389" s="183"/>
      <c r="DB389" s="183"/>
      <c r="DC389" s="183"/>
      <c r="DD389" s="183"/>
      <c r="DE389" s="183"/>
      <c r="DF389" s="183"/>
      <c r="DG389" s="183"/>
      <c r="DH389" s="183"/>
    </row>
    <row r="390" spans="1:112" ht="54.75" customHeight="1">
      <c r="A390" s="201"/>
      <c r="B390" s="201"/>
      <c r="C390" s="201"/>
      <c r="D390" s="372"/>
      <c r="E390" s="372"/>
      <c r="F390" s="201"/>
      <c r="G390" s="201"/>
      <c r="H390" s="201"/>
      <c r="I390" s="201"/>
      <c r="J390" s="201"/>
      <c r="K390" s="201"/>
      <c r="L390" s="201"/>
      <c r="M390" s="201"/>
      <c r="N390" s="201"/>
      <c r="O390" s="196"/>
      <c r="P390" s="196"/>
      <c r="Q390" s="196"/>
      <c r="R390" s="196"/>
      <c r="S390" s="196"/>
      <c r="T390" s="196"/>
      <c r="U390" s="87"/>
      <c r="V390" s="201"/>
      <c r="W390" s="195"/>
      <c r="X390" s="196"/>
      <c r="Y390" s="199"/>
      <c r="Z390" s="184"/>
      <c r="AA390" s="184"/>
      <c r="AB390" s="184"/>
      <c r="AC390" s="376"/>
      <c r="AD390" s="184"/>
      <c r="AE390" s="379"/>
      <c r="AF390" s="189"/>
      <c r="AG390" s="189"/>
      <c r="AH390" s="189"/>
      <c r="AI390" s="184"/>
      <c r="AJ390" s="184"/>
      <c r="AK390" s="184"/>
      <c r="AL390" s="184"/>
      <c r="AM390" s="184"/>
      <c r="AN390" s="184"/>
      <c r="AO390" s="184"/>
      <c r="AP390" s="184"/>
      <c r="AQ390" s="184"/>
      <c r="AR390" s="184"/>
      <c r="AS390" s="184"/>
      <c r="AT390" s="184"/>
      <c r="AU390" s="184"/>
      <c r="AV390" s="184"/>
      <c r="AW390" s="184"/>
      <c r="AX390" s="184"/>
      <c r="AY390" s="184"/>
      <c r="AZ390" s="184"/>
      <c r="BA390" s="189"/>
      <c r="BB390" s="189"/>
      <c r="BC390" s="189"/>
      <c r="BD390" s="189"/>
      <c r="BE390" s="189"/>
      <c r="BF390" s="189"/>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c r="CH390" s="184"/>
      <c r="CI390" s="184"/>
      <c r="CJ390" s="184"/>
      <c r="CK390" s="184"/>
      <c r="CL390" s="184"/>
      <c r="CM390" s="184"/>
      <c r="CN390" s="184"/>
      <c r="CO390" s="184"/>
      <c r="CP390" s="184"/>
      <c r="CQ390" s="184"/>
      <c r="CR390" s="184"/>
      <c r="CS390" s="184"/>
      <c r="CT390" s="184"/>
      <c r="CU390" s="184"/>
      <c r="CV390" s="184"/>
      <c r="CW390" s="184"/>
      <c r="CX390" s="184"/>
      <c r="CY390" s="184"/>
      <c r="CZ390" s="184"/>
      <c r="DA390" s="184"/>
      <c r="DB390" s="184"/>
      <c r="DC390" s="184"/>
      <c r="DD390" s="184"/>
      <c r="DE390" s="184"/>
      <c r="DF390" s="184"/>
      <c r="DG390" s="184"/>
      <c r="DH390" s="184"/>
    </row>
    <row r="391" spans="1:112" ht="15" customHeight="1">
      <c r="A391" s="200" t="s">
        <v>445</v>
      </c>
      <c r="B391" s="200" t="s">
        <v>446</v>
      </c>
      <c r="C391" s="200" t="s">
        <v>447</v>
      </c>
      <c r="D391" s="283" t="s">
        <v>589</v>
      </c>
      <c r="E391" s="200"/>
      <c r="F391" s="200" t="s">
        <v>448</v>
      </c>
      <c r="G391" s="200" t="s">
        <v>645</v>
      </c>
      <c r="H391" s="200" t="s">
        <v>449</v>
      </c>
      <c r="I391" s="200"/>
      <c r="J391" s="200"/>
      <c r="K391" s="200"/>
      <c r="L391" s="200"/>
      <c r="M391" s="185"/>
      <c r="N391" s="200"/>
      <c r="O391" s="193">
        <f aca="true" t="shared" si="71" ref="O391:T391">W391+AC391+AI391+AO391+AU391+BA391+BG391+BM391+BS391+BY391+CE391+CK391+CQ391+CW391+DC391</f>
        <v>400.38</v>
      </c>
      <c r="P391" s="193">
        <f t="shared" si="71"/>
        <v>400.38</v>
      </c>
      <c r="Q391" s="193">
        <f t="shared" si="71"/>
        <v>413.8</v>
      </c>
      <c r="R391" s="193">
        <f t="shared" si="71"/>
        <v>436.4</v>
      </c>
      <c r="S391" s="193">
        <f t="shared" si="71"/>
        <v>455.1</v>
      </c>
      <c r="T391" s="193">
        <f t="shared" si="71"/>
        <v>0</v>
      </c>
      <c r="U391" s="87"/>
      <c r="V391" s="200"/>
      <c r="W391" s="194"/>
      <c r="X391" s="193"/>
      <c r="Y391" s="197"/>
      <c r="Z391" s="182"/>
      <c r="AA391" s="182"/>
      <c r="AB391" s="182"/>
      <c r="AC391" s="182">
        <v>303.9</v>
      </c>
      <c r="AD391" s="182">
        <v>303.9</v>
      </c>
      <c r="AE391" s="291">
        <v>413.8</v>
      </c>
      <c r="AF391" s="182">
        <v>436.4</v>
      </c>
      <c r="AG391" s="182">
        <v>455.1</v>
      </c>
      <c r="AH391" s="182">
        <v>0</v>
      </c>
      <c r="AI391" s="182"/>
      <c r="AJ391" s="182"/>
      <c r="AK391" s="182"/>
      <c r="AL391" s="182"/>
      <c r="AM391" s="182"/>
      <c r="AN391" s="182"/>
      <c r="AO391" s="182"/>
      <c r="AP391" s="182"/>
      <c r="AQ391" s="182"/>
      <c r="AR391" s="182"/>
      <c r="AS391" s="182"/>
      <c r="AT391" s="182"/>
      <c r="AU391" s="182"/>
      <c r="AV391" s="182"/>
      <c r="AW391" s="182"/>
      <c r="AX391" s="182"/>
      <c r="AY391" s="182"/>
      <c r="AZ391" s="182"/>
      <c r="BA391" s="187"/>
      <c r="BB391" s="187"/>
      <c r="BC391" s="187"/>
      <c r="BD391" s="187"/>
      <c r="BE391" s="187"/>
      <c r="BF391" s="187"/>
      <c r="BG391" s="182"/>
      <c r="BH391" s="182"/>
      <c r="BI391" s="182"/>
      <c r="BJ391" s="182"/>
      <c r="BK391" s="182"/>
      <c r="BL391" s="182"/>
      <c r="BM391" s="182"/>
      <c r="BN391" s="182"/>
      <c r="BO391" s="182"/>
      <c r="BP391" s="182"/>
      <c r="BQ391" s="182"/>
      <c r="BR391" s="182"/>
      <c r="BS391" s="182">
        <v>96.48</v>
      </c>
      <c r="BT391" s="182">
        <v>96.48</v>
      </c>
      <c r="BU391" s="182">
        <v>0</v>
      </c>
      <c r="BV391" s="182">
        <f>379-379</f>
        <v>0</v>
      </c>
      <c r="BW391" s="182">
        <f>387.5-387.5</f>
        <v>0</v>
      </c>
      <c r="BX391" s="380">
        <f>387.5-387.5</f>
        <v>0</v>
      </c>
      <c r="BY391" s="182"/>
      <c r="BZ391" s="182"/>
      <c r="CA391" s="182"/>
      <c r="CB391" s="182"/>
      <c r="CC391" s="182"/>
      <c r="CD391" s="182"/>
      <c r="CE391" s="182"/>
      <c r="CF391" s="182"/>
      <c r="CG391" s="182"/>
      <c r="CH391" s="182"/>
      <c r="CI391" s="182"/>
      <c r="CJ391" s="182"/>
      <c r="CK391" s="182"/>
      <c r="CL391" s="182"/>
      <c r="CM391" s="182"/>
      <c r="CN391" s="182"/>
      <c r="CO391" s="182"/>
      <c r="CP391" s="182"/>
      <c r="CQ391" s="182"/>
      <c r="CR391" s="182"/>
      <c r="CS391" s="182"/>
      <c r="CT391" s="182"/>
      <c r="CU391" s="182"/>
      <c r="CV391" s="182"/>
      <c r="CW391" s="182"/>
      <c r="CX391" s="182"/>
      <c r="CY391" s="182"/>
      <c r="CZ391" s="182"/>
      <c r="DA391" s="182"/>
      <c r="DB391" s="182"/>
      <c r="DC391" s="182"/>
      <c r="DD391" s="182"/>
      <c r="DE391" s="182"/>
      <c r="DF391" s="182"/>
      <c r="DG391" s="182"/>
      <c r="DH391" s="182"/>
    </row>
    <row r="392" spans="1:112" ht="15.75" customHeight="1">
      <c r="A392" s="201"/>
      <c r="B392" s="201"/>
      <c r="C392" s="201"/>
      <c r="D392" s="284"/>
      <c r="E392" s="201"/>
      <c r="F392" s="201"/>
      <c r="G392" s="201"/>
      <c r="H392" s="201"/>
      <c r="I392" s="201"/>
      <c r="J392" s="201"/>
      <c r="K392" s="201"/>
      <c r="L392" s="201"/>
      <c r="M392" s="185"/>
      <c r="N392" s="201"/>
      <c r="O392" s="196"/>
      <c r="P392" s="196"/>
      <c r="Q392" s="196"/>
      <c r="R392" s="196"/>
      <c r="S392" s="196"/>
      <c r="T392" s="196"/>
      <c r="U392" s="87"/>
      <c r="V392" s="201"/>
      <c r="W392" s="195"/>
      <c r="X392" s="196"/>
      <c r="Y392" s="198"/>
      <c r="Z392" s="183"/>
      <c r="AA392" s="183"/>
      <c r="AB392" s="183"/>
      <c r="AC392" s="183"/>
      <c r="AD392" s="183"/>
      <c r="AE392" s="29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8"/>
      <c r="BB392" s="188"/>
      <c r="BC392" s="188"/>
      <c r="BD392" s="188"/>
      <c r="BE392" s="188"/>
      <c r="BF392" s="188"/>
      <c r="BG392" s="183"/>
      <c r="BH392" s="183"/>
      <c r="BI392" s="183"/>
      <c r="BJ392" s="183"/>
      <c r="BK392" s="183"/>
      <c r="BL392" s="183"/>
      <c r="BM392" s="183"/>
      <c r="BN392" s="183"/>
      <c r="BO392" s="183"/>
      <c r="BP392" s="183"/>
      <c r="BQ392" s="183"/>
      <c r="BR392" s="183"/>
      <c r="BS392" s="183"/>
      <c r="BT392" s="183"/>
      <c r="BU392" s="183"/>
      <c r="BV392" s="183"/>
      <c r="BW392" s="183"/>
      <c r="BX392" s="183"/>
      <c r="BY392" s="183"/>
      <c r="BZ392" s="183"/>
      <c r="CA392" s="183"/>
      <c r="CB392" s="183"/>
      <c r="CC392" s="183"/>
      <c r="CD392" s="183"/>
      <c r="CE392" s="183"/>
      <c r="CF392" s="183"/>
      <c r="CG392" s="183"/>
      <c r="CH392" s="183"/>
      <c r="CI392" s="183"/>
      <c r="CJ392" s="183"/>
      <c r="CK392" s="183"/>
      <c r="CL392" s="183"/>
      <c r="CM392" s="183"/>
      <c r="CN392" s="183"/>
      <c r="CO392" s="183"/>
      <c r="CP392" s="183"/>
      <c r="CQ392" s="183"/>
      <c r="CR392" s="183"/>
      <c r="CS392" s="183"/>
      <c r="CT392" s="183"/>
      <c r="CU392" s="183"/>
      <c r="CV392" s="183"/>
      <c r="CW392" s="183"/>
      <c r="CX392" s="183"/>
      <c r="CY392" s="183"/>
      <c r="CZ392" s="183"/>
      <c r="DA392" s="183"/>
      <c r="DB392" s="183"/>
      <c r="DC392" s="183"/>
      <c r="DD392" s="183"/>
      <c r="DE392" s="183"/>
      <c r="DF392" s="183"/>
      <c r="DG392" s="183"/>
      <c r="DH392" s="183"/>
    </row>
    <row r="393" spans="1:112" ht="21.75" customHeight="1">
      <c r="A393" s="201"/>
      <c r="B393" s="201"/>
      <c r="C393" s="201"/>
      <c r="D393" s="284"/>
      <c r="E393" s="201"/>
      <c r="F393" s="201"/>
      <c r="G393" s="201"/>
      <c r="H393" s="201"/>
      <c r="I393" s="201"/>
      <c r="J393" s="201"/>
      <c r="K393" s="201"/>
      <c r="L393" s="201"/>
      <c r="M393" s="185"/>
      <c r="N393" s="201"/>
      <c r="O393" s="196"/>
      <c r="P393" s="196"/>
      <c r="Q393" s="196"/>
      <c r="R393" s="196"/>
      <c r="S393" s="196"/>
      <c r="T393" s="196"/>
      <c r="U393" s="87"/>
      <c r="V393" s="201"/>
      <c r="W393" s="195"/>
      <c r="X393" s="196"/>
      <c r="Y393" s="199"/>
      <c r="Z393" s="184"/>
      <c r="AA393" s="184"/>
      <c r="AB393" s="184"/>
      <c r="AC393" s="184"/>
      <c r="AD393" s="184"/>
      <c r="AE393" s="295"/>
      <c r="AF393" s="184"/>
      <c r="AG393" s="184"/>
      <c r="AH393" s="184"/>
      <c r="AI393" s="184"/>
      <c r="AJ393" s="184"/>
      <c r="AK393" s="184"/>
      <c r="AL393" s="184"/>
      <c r="AM393" s="184"/>
      <c r="AN393" s="184"/>
      <c r="AO393" s="184"/>
      <c r="AP393" s="184"/>
      <c r="AQ393" s="184"/>
      <c r="AR393" s="184"/>
      <c r="AS393" s="184"/>
      <c r="AT393" s="184"/>
      <c r="AU393" s="184"/>
      <c r="AV393" s="184"/>
      <c r="AW393" s="184"/>
      <c r="AX393" s="184"/>
      <c r="AY393" s="184"/>
      <c r="AZ393" s="184"/>
      <c r="BA393" s="189"/>
      <c r="BB393" s="189"/>
      <c r="BC393" s="189"/>
      <c r="BD393" s="189"/>
      <c r="BE393" s="189"/>
      <c r="BF393" s="189"/>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c r="CH393" s="184"/>
      <c r="CI393" s="184"/>
      <c r="CJ393" s="184"/>
      <c r="CK393" s="184"/>
      <c r="CL393" s="184"/>
      <c r="CM393" s="184"/>
      <c r="CN393" s="184"/>
      <c r="CO393" s="184"/>
      <c r="CP393" s="184"/>
      <c r="CQ393" s="184"/>
      <c r="CR393" s="184"/>
      <c r="CS393" s="184"/>
      <c r="CT393" s="184"/>
      <c r="CU393" s="184"/>
      <c r="CV393" s="184"/>
      <c r="CW393" s="184"/>
      <c r="CX393" s="184"/>
      <c r="CY393" s="184"/>
      <c r="CZ393" s="184"/>
      <c r="DA393" s="184"/>
      <c r="DB393" s="184"/>
      <c r="DC393" s="184"/>
      <c r="DD393" s="184"/>
      <c r="DE393" s="184"/>
      <c r="DF393" s="184"/>
      <c r="DG393" s="184"/>
      <c r="DH393" s="184"/>
    </row>
    <row r="394" spans="1:112" ht="15" customHeight="1">
      <c r="A394" s="200" t="s">
        <v>450</v>
      </c>
      <c r="B394" s="200" t="s">
        <v>451</v>
      </c>
      <c r="C394" s="200" t="s">
        <v>452</v>
      </c>
      <c r="D394" s="283" t="s">
        <v>218</v>
      </c>
      <c r="E394" s="200"/>
      <c r="F394" s="185" t="s">
        <v>453</v>
      </c>
      <c r="G394" s="185" t="s">
        <v>646</v>
      </c>
      <c r="H394" s="185" t="s">
        <v>454</v>
      </c>
      <c r="I394" s="185" t="s">
        <v>455</v>
      </c>
      <c r="J394" s="185" t="s">
        <v>732</v>
      </c>
      <c r="K394" s="185" t="s">
        <v>456</v>
      </c>
      <c r="L394" s="381"/>
      <c r="M394" s="185"/>
      <c r="N394" s="185"/>
      <c r="O394" s="193">
        <f aca="true" t="shared" si="72" ref="O394:T394">W394+AC394+AI394+AO394+AU394+BA394+BG394+BM394+BS394+BY394+CE394+CK394+CQ394+CW394+DC394</f>
        <v>611.54</v>
      </c>
      <c r="P394" s="193">
        <f t="shared" si="72"/>
        <v>611.54</v>
      </c>
      <c r="Q394" s="193">
        <f t="shared" si="72"/>
        <v>646.72</v>
      </c>
      <c r="R394" s="193">
        <f t="shared" si="72"/>
        <v>658.7</v>
      </c>
      <c r="S394" s="193">
        <f t="shared" si="72"/>
        <v>658.7</v>
      </c>
      <c r="T394" s="193">
        <f t="shared" si="72"/>
        <v>658.7</v>
      </c>
      <c r="U394" s="87"/>
      <c r="V394" s="185"/>
      <c r="W394" s="194"/>
      <c r="X394" s="193"/>
      <c r="Y394" s="197"/>
      <c r="Z394" s="182"/>
      <c r="AA394" s="182"/>
      <c r="AB394" s="182"/>
      <c r="AC394" s="182"/>
      <c r="AD394" s="182"/>
      <c r="AE394" s="182"/>
      <c r="AF394" s="182"/>
      <c r="AG394" s="182"/>
      <c r="AH394" s="182"/>
      <c r="AI394" s="182">
        <v>611.54</v>
      </c>
      <c r="AJ394" s="182">
        <v>611.54</v>
      </c>
      <c r="AK394" s="182">
        <v>646.72</v>
      </c>
      <c r="AL394" s="182">
        <v>658.7</v>
      </c>
      <c r="AM394" s="182">
        <v>658.7</v>
      </c>
      <c r="AN394" s="182">
        <v>658.7</v>
      </c>
      <c r="AO394" s="182"/>
      <c r="AP394" s="182"/>
      <c r="AQ394" s="182"/>
      <c r="AR394" s="182"/>
      <c r="AS394" s="182"/>
      <c r="AT394" s="182"/>
      <c r="AU394" s="182"/>
      <c r="AV394" s="182"/>
      <c r="AW394" s="182"/>
      <c r="AX394" s="182"/>
      <c r="AY394" s="182"/>
      <c r="AZ394" s="182"/>
      <c r="BA394" s="187"/>
      <c r="BB394" s="187"/>
      <c r="BC394" s="187"/>
      <c r="BD394" s="187"/>
      <c r="BE394" s="187"/>
      <c r="BF394" s="187"/>
      <c r="BG394" s="182"/>
      <c r="BH394" s="182"/>
      <c r="BI394" s="182"/>
      <c r="BJ394" s="182"/>
      <c r="BK394" s="182"/>
      <c r="BL394" s="182"/>
      <c r="BM394" s="182"/>
      <c r="BN394" s="182"/>
      <c r="BO394" s="182"/>
      <c r="BP394" s="182"/>
      <c r="BQ394" s="182"/>
      <c r="BR394" s="182"/>
      <c r="BS394" s="182"/>
      <c r="BT394" s="182"/>
      <c r="BU394" s="182"/>
      <c r="BV394" s="182"/>
      <c r="BW394" s="182"/>
      <c r="BX394" s="182"/>
      <c r="BY394" s="182"/>
      <c r="BZ394" s="182"/>
      <c r="CA394" s="182"/>
      <c r="CB394" s="182"/>
      <c r="CC394" s="182"/>
      <c r="CD394" s="182"/>
      <c r="CE394" s="182"/>
      <c r="CF394" s="182"/>
      <c r="CG394" s="182"/>
      <c r="CH394" s="182"/>
      <c r="CI394" s="182"/>
      <c r="CJ394" s="182"/>
      <c r="CK394" s="182"/>
      <c r="CL394" s="182"/>
      <c r="CM394" s="182"/>
      <c r="CN394" s="182"/>
      <c r="CO394" s="182"/>
      <c r="CP394" s="182"/>
      <c r="CQ394" s="182"/>
      <c r="CR394" s="182"/>
      <c r="CS394" s="182"/>
      <c r="CT394" s="182"/>
      <c r="CU394" s="182"/>
      <c r="CV394" s="182"/>
      <c r="CW394" s="182"/>
      <c r="CX394" s="182"/>
      <c r="CY394" s="182"/>
      <c r="CZ394" s="182"/>
      <c r="DA394" s="182"/>
      <c r="DB394" s="182"/>
      <c r="DC394" s="182"/>
      <c r="DD394" s="182"/>
      <c r="DE394" s="182"/>
      <c r="DF394" s="182"/>
      <c r="DG394" s="182"/>
      <c r="DH394" s="182"/>
    </row>
    <row r="395" spans="1:112" ht="33" customHeight="1">
      <c r="A395" s="201"/>
      <c r="B395" s="201"/>
      <c r="C395" s="201"/>
      <c r="D395" s="284"/>
      <c r="E395" s="201"/>
      <c r="F395" s="185"/>
      <c r="G395" s="185"/>
      <c r="H395" s="185"/>
      <c r="I395" s="185"/>
      <c r="J395" s="185"/>
      <c r="K395" s="185"/>
      <c r="L395" s="381"/>
      <c r="M395" s="185"/>
      <c r="N395" s="185"/>
      <c r="O395" s="196"/>
      <c r="P395" s="196"/>
      <c r="Q395" s="196"/>
      <c r="R395" s="196"/>
      <c r="S395" s="196"/>
      <c r="T395" s="196"/>
      <c r="U395" s="87"/>
      <c r="V395" s="185"/>
      <c r="W395" s="195"/>
      <c r="X395" s="196"/>
      <c r="Y395" s="198"/>
      <c r="Z395" s="183"/>
      <c r="AA395" s="183"/>
      <c r="AB395" s="183"/>
      <c r="AC395" s="183"/>
      <c r="AD395" s="183"/>
      <c r="AE395" s="183"/>
      <c r="AF395" s="183"/>
      <c r="AG395" s="183"/>
      <c r="AH395" s="183"/>
      <c r="AI395" s="183"/>
      <c r="AJ395" s="183"/>
      <c r="AK395" s="183"/>
      <c r="AL395" s="183"/>
      <c r="AM395" s="183"/>
      <c r="AN395" s="183"/>
      <c r="AO395" s="183"/>
      <c r="AP395" s="183"/>
      <c r="AQ395" s="183"/>
      <c r="AR395" s="183"/>
      <c r="AS395" s="183"/>
      <c r="AT395" s="183"/>
      <c r="AU395" s="183"/>
      <c r="AV395" s="183"/>
      <c r="AW395" s="183"/>
      <c r="AX395" s="183"/>
      <c r="AY395" s="183"/>
      <c r="AZ395" s="183"/>
      <c r="BA395" s="188"/>
      <c r="BB395" s="188"/>
      <c r="BC395" s="188"/>
      <c r="BD395" s="188"/>
      <c r="BE395" s="188"/>
      <c r="BF395" s="188"/>
      <c r="BG395" s="183"/>
      <c r="BH395" s="183"/>
      <c r="BI395" s="183"/>
      <c r="BJ395" s="183"/>
      <c r="BK395" s="183"/>
      <c r="BL395" s="183"/>
      <c r="BM395" s="183"/>
      <c r="BN395" s="183"/>
      <c r="BO395" s="183"/>
      <c r="BP395" s="183"/>
      <c r="BQ395" s="183"/>
      <c r="BR395" s="183"/>
      <c r="BS395" s="183"/>
      <c r="BT395" s="183"/>
      <c r="BU395" s="183"/>
      <c r="BV395" s="183"/>
      <c r="BW395" s="183"/>
      <c r="BX395" s="183"/>
      <c r="BY395" s="183"/>
      <c r="BZ395" s="183"/>
      <c r="CA395" s="183"/>
      <c r="CB395" s="183"/>
      <c r="CC395" s="183"/>
      <c r="CD395" s="183"/>
      <c r="CE395" s="183"/>
      <c r="CF395" s="183"/>
      <c r="CG395" s="183"/>
      <c r="CH395" s="183"/>
      <c r="CI395" s="183"/>
      <c r="CJ395" s="183"/>
      <c r="CK395" s="183"/>
      <c r="CL395" s="183"/>
      <c r="CM395" s="183"/>
      <c r="CN395" s="183"/>
      <c r="CO395" s="183"/>
      <c r="CP395" s="183"/>
      <c r="CQ395" s="183"/>
      <c r="CR395" s="183"/>
      <c r="CS395" s="183"/>
      <c r="CT395" s="183"/>
      <c r="CU395" s="183"/>
      <c r="CV395" s="183"/>
      <c r="CW395" s="183"/>
      <c r="CX395" s="183"/>
      <c r="CY395" s="183"/>
      <c r="CZ395" s="183"/>
      <c r="DA395" s="183"/>
      <c r="DB395" s="183"/>
      <c r="DC395" s="183"/>
      <c r="DD395" s="183"/>
      <c r="DE395" s="183"/>
      <c r="DF395" s="183"/>
      <c r="DG395" s="183"/>
      <c r="DH395" s="183"/>
    </row>
    <row r="396" spans="1:112" ht="111" customHeight="1">
      <c r="A396" s="201"/>
      <c r="B396" s="201"/>
      <c r="C396" s="201"/>
      <c r="D396" s="284"/>
      <c r="E396" s="201"/>
      <c r="F396" s="185"/>
      <c r="G396" s="185"/>
      <c r="H396" s="185"/>
      <c r="I396" s="185"/>
      <c r="J396" s="185"/>
      <c r="K396" s="185"/>
      <c r="L396" s="381"/>
      <c r="M396" s="185"/>
      <c r="N396" s="185"/>
      <c r="O396" s="196"/>
      <c r="P396" s="196"/>
      <c r="Q396" s="196"/>
      <c r="R396" s="196"/>
      <c r="S396" s="196"/>
      <c r="T396" s="196"/>
      <c r="U396" s="87"/>
      <c r="V396" s="185"/>
      <c r="W396" s="195"/>
      <c r="X396" s="196"/>
      <c r="Y396" s="199"/>
      <c r="Z396" s="184"/>
      <c r="AA396" s="184"/>
      <c r="AB396" s="184"/>
      <c r="AC396" s="184"/>
      <c r="AD396" s="184"/>
      <c r="AE396" s="184"/>
      <c r="AF396" s="184"/>
      <c r="AG396" s="184"/>
      <c r="AH396" s="184"/>
      <c r="AI396" s="184"/>
      <c r="AJ396" s="184"/>
      <c r="AK396" s="184"/>
      <c r="AL396" s="184"/>
      <c r="AM396" s="184"/>
      <c r="AN396" s="184"/>
      <c r="AO396" s="184"/>
      <c r="AP396" s="184"/>
      <c r="AQ396" s="184"/>
      <c r="AR396" s="184"/>
      <c r="AS396" s="184"/>
      <c r="AT396" s="184"/>
      <c r="AU396" s="184"/>
      <c r="AV396" s="184"/>
      <c r="AW396" s="184"/>
      <c r="AX396" s="184"/>
      <c r="AY396" s="184"/>
      <c r="AZ396" s="184"/>
      <c r="BA396" s="189"/>
      <c r="BB396" s="189"/>
      <c r="BC396" s="189"/>
      <c r="BD396" s="189"/>
      <c r="BE396" s="189"/>
      <c r="BF396" s="189"/>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c r="CH396" s="184"/>
      <c r="CI396" s="184"/>
      <c r="CJ396" s="184"/>
      <c r="CK396" s="184"/>
      <c r="CL396" s="184"/>
      <c r="CM396" s="184"/>
      <c r="CN396" s="184"/>
      <c r="CO396" s="184"/>
      <c r="CP396" s="184"/>
      <c r="CQ396" s="184"/>
      <c r="CR396" s="184"/>
      <c r="CS396" s="184"/>
      <c r="CT396" s="184"/>
      <c r="CU396" s="184"/>
      <c r="CV396" s="184"/>
      <c r="CW396" s="184"/>
      <c r="CX396" s="184"/>
      <c r="CY396" s="184"/>
      <c r="CZ396" s="184"/>
      <c r="DA396" s="184"/>
      <c r="DB396" s="184"/>
      <c r="DC396" s="184"/>
      <c r="DD396" s="184"/>
      <c r="DE396" s="184"/>
      <c r="DF396" s="184"/>
      <c r="DG396" s="184"/>
      <c r="DH396" s="184"/>
    </row>
    <row r="397" spans="1:112" ht="71.25" customHeight="1">
      <c r="A397" s="186"/>
      <c r="B397" s="186"/>
      <c r="C397" s="186"/>
      <c r="D397" s="340"/>
      <c r="E397" s="186"/>
      <c r="F397" s="14" t="s">
        <v>457</v>
      </c>
      <c r="G397" s="14" t="s">
        <v>458</v>
      </c>
      <c r="H397" s="14" t="s">
        <v>459</v>
      </c>
      <c r="I397" s="14"/>
      <c r="J397" s="14"/>
      <c r="K397" s="14"/>
      <c r="L397" s="14"/>
      <c r="M397" s="14"/>
      <c r="N397" s="14"/>
      <c r="O397" s="50"/>
      <c r="P397" s="50"/>
      <c r="Q397" s="50"/>
      <c r="R397" s="50"/>
      <c r="S397" s="50"/>
      <c r="T397" s="50"/>
      <c r="U397" s="87"/>
      <c r="V397" s="87"/>
      <c r="W397" s="130"/>
      <c r="X397" s="50"/>
      <c r="Y397" s="98"/>
      <c r="Z397" s="49"/>
      <c r="AA397" s="49"/>
      <c r="AB397" s="49"/>
      <c r="AC397" s="82"/>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92"/>
      <c r="BB397" s="92"/>
      <c r="BC397" s="92"/>
      <c r="BD397" s="92"/>
      <c r="BE397" s="92"/>
      <c r="BF397" s="92"/>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82"/>
      <c r="CF397" s="49"/>
      <c r="CG397" s="49"/>
      <c r="CH397" s="49"/>
      <c r="CI397" s="49"/>
      <c r="CJ397" s="49"/>
      <c r="CK397" s="76"/>
      <c r="CL397" s="49"/>
      <c r="CM397" s="49"/>
      <c r="CN397" s="49"/>
      <c r="CO397" s="49"/>
      <c r="CP397" s="49"/>
      <c r="CQ397" s="76"/>
      <c r="CR397" s="49"/>
      <c r="CS397" s="49"/>
      <c r="CT397" s="49"/>
      <c r="CU397" s="49"/>
      <c r="CV397" s="49"/>
      <c r="CW397" s="49"/>
      <c r="CX397" s="49"/>
      <c r="CY397" s="49"/>
      <c r="CZ397" s="49"/>
      <c r="DA397" s="49"/>
      <c r="DB397" s="49"/>
      <c r="DC397" s="49"/>
      <c r="DD397" s="49"/>
      <c r="DE397" s="49"/>
      <c r="DF397" s="49"/>
      <c r="DG397" s="49"/>
      <c r="DH397" s="49"/>
    </row>
    <row r="398" spans="1:112" ht="96.75" customHeight="1">
      <c r="A398" s="200" t="s">
        <v>460</v>
      </c>
      <c r="B398" s="200" t="s">
        <v>461</v>
      </c>
      <c r="C398" s="200" t="s">
        <v>462</v>
      </c>
      <c r="D398" s="326" t="s">
        <v>656</v>
      </c>
      <c r="E398" s="329"/>
      <c r="F398" s="126" t="s">
        <v>463</v>
      </c>
      <c r="G398" s="126" t="s">
        <v>464</v>
      </c>
      <c r="H398" s="126" t="s">
        <v>459</v>
      </c>
      <c r="I398" s="126" t="s">
        <v>153</v>
      </c>
      <c r="J398" s="26" t="s">
        <v>164</v>
      </c>
      <c r="K398" s="125" t="s">
        <v>465</v>
      </c>
      <c r="L398" s="213" t="s">
        <v>590</v>
      </c>
      <c r="M398" s="213" t="s">
        <v>647</v>
      </c>
      <c r="N398" s="213" t="s">
        <v>648</v>
      </c>
      <c r="O398" s="193">
        <f aca="true" t="shared" si="73" ref="O398:T398">W398+AC398+AI398+AO398+AU398+BA398+BG398+BM398+BS398+BY398+CE398+CK398+CQ398+CW398+DC398</f>
        <v>901735.1</v>
      </c>
      <c r="P398" s="193">
        <f t="shared" si="73"/>
        <v>901221.7</v>
      </c>
      <c r="Q398" s="353">
        <f t="shared" si="73"/>
        <v>964963.44</v>
      </c>
      <c r="R398" s="193">
        <f t="shared" si="73"/>
        <v>972814.7</v>
      </c>
      <c r="S398" s="193">
        <f t="shared" si="73"/>
        <v>972814.7</v>
      </c>
      <c r="T398" s="193">
        <f t="shared" si="73"/>
        <v>972814.7</v>
      </c>
      <c r="U398" s="87"/>
      <c r="V398" s="87"/>
      <c r="W398" s="194"/>
      <c r="X398" s="193"/>
      <c r="Y398" s="197"/>
      <c r="Z398" s="182"/>
      <c r="AA398" s="182"/>
      <c r="AB398" s="182"/>
      <c r="AC398" s="182"/>
      <c r="AD398" s="182"/>
      <c r="AE398" s="182"/>
      <c r="AF398" s="182"/>
      <c r="AG398" s="182"/>
      <c r="AH398" s="182"/>
      <c r="AI398" s="182"/>
      <c r="AJ398" s="182"/>
      <c r="AK398" s="182"/>
      <c r="AL398" s="182"/>
      <c r="AM398" s="182"/>
      <c r="AN398" s="182"/>
      <c r="AO398" s="182"/>
      <c r="AP398" s="182"/>
      <c r="AQ398" s="182"/>
      <c r="AR398" s="182"/>
      <c r="AS398" s="182"/>
      <c r="AT398" s="182"/>
      <c r="AU398" s="182"/>
      <c r="AV398" s="182"/>
      <c r="AW398" s="182"/>
      <c r="AX398" s="182"/>
      <c r="AY398" s="182"/>
      <c r="AZ398" s="182"/>
      <c r="BA398" s="187"/>
      <c r="BB398" s="187"/>
      <c r="BC398" s="187"/>
      <c r="BD398" s="187"/>
      <c r="BE398" s="187"/>
      <c r="BF398" s="187"/>
      <c r="BG398" s="182"/>
      <c r="BH398" s="182"/>
      <c r="BI398" s="182"/>
      <c r="BJ398" s="182"/>
      <c r="BK398" s="182"/>
      <c r="BL398" s="182"/>
      <c r="BM398" s="182"/>
      <c r="BN398" s="182"/>
      <c r="BO398" s="182"/>
      <c r="BP398" s="182"/>
      <c r="BQ398" s="182"/>
      <c r="BR398" s="182"/>
      <c r="BS398" s="182"/>
      <c r="BT398" s="182"/>
      <c r="BU398" s="182"/>
      <c r="BV398" s="182"/>
      <c r="BW398" s="182"/>
      <c r="BX398" s="182"/>
      <c r="BY398" s="182"/>
      <c r="BZ398" s="182"/>
      <c r="CA398" s="182"/>
      <c r="CB398" s="182"/>
      <c r="CC398" s="182"/>
      <c r="CD398" s="182"/>
      <c r="CE398" s="182">
        <v>901735.1</v>
      </c>
      <c r="CF398" s="182">
        <v>901221.7</v>
      </c>
      <c r="CG398" s="182">
        <f>941936.94+6672.9+11704.9+4648.7</f>
        <v>964963.44</v>
      </c>
      <c r="CH398" s="182">
        <v>972814.7</v>
      </c>
      <c r="CI398" s="182">
        <v>972814.7</v>
      </c>
      <c r="CJ398" s="182">
        <f>CI398</f>
        <v>972814.7</v>
      </c>
      <c r="CK398" s="182"/>
      <c r="CL398" s="182"/>
      <c r="CM398" s="182"/>
      <c r="CN398" s="182"/>
      <c r="CO398" s="182"/>
      <c r="CP398" s="182"/>
      <c r="CQ398" s="182"/>
      <c r="CR398" s="182"/>
      <c r="CS398" s="182"/>
      <c r="CT398" s="182"/>
      <c r="CU398" s="182"/>
      <c r="CV398" s="182"/>
      <c r="CW398" s="182"/>
      <c r="CX398" s="182"/>
      <c r="CY398" s="182"/>
      <c r="CZ398" s="182"/>
      <c r="DA398" s="182"/>
      <c r="DB398" s="182"/>
      <c r="DC398" s="182"/>
      <c r="DD398" s="182"/>
      <c r="DE398" s="182"/>
      <c r="DF398" s="182"/>
      <c r="DG398" s="182"/>
      <c r="DH398" s="182"/>
    </row>
    <row r="399" spans="1:112" ht="160.5" customHeight="1">
      <c r="A399" s="200"/>
      <c r="B399" s="200"/>
      <c r="C399" s="200"/>
      <c r="D399" s="326"/>
      <c r="E399" s="329"/>
      <c r="F399" s="213" t="s">
        <v>466</v>
      </c>
      <c r="G399" s="213" t="s">
        <v>164</v>
      </c>
      <c r="H399" s="213" t="s">
        <v>467</v>
      </c>
      <c r="I399" s="126" t="s">
        <v>468</v>
      </c>
      <c r="J399" s="26" t="s">
        <v>164</v>
      </c>
      <c r="K399" s="27" t="s">
        <v>469</v>
      </c>
      <c r="L399" s="213"/>
      <c r="M399" s="213"/>
      <c r="N399" s="213"/>
      <c r="O399" s="193"/>
      <c r="P399" s="193"/>
      <c r="Q399" s="353"/>
      <c r="R399" s="193"/>
      <c r="S399" s="193"/>
      <c r="T399" s="193"/>
      <c r="U399" s="87"/>
      <c r="V399" s="87"/>
      <c r="W399" s="194"/>
      <c r="X399" s="193"/>
      <c r="Y399" s="287"/>
      <c r="Z399" s="214"/>
      <c r="AA399" s="214"/>
      <c r="AB399" s="214"/>
      <c r="AC399" s="214"/>
      <c r="AD399" s="214"/>
      <c r="AE399" s="214"/>
      <c r="AF399" s="214"/>
      <c r="AG399" s="214"/>
      <c r="AH399" s="214"/>
      <c r="AI399" s="214"/>
      <c r="AJ399" s="214"/>
      <c r="AK399" s="214"/>
      <c r="AL399" s="214"/>
      <c r="AM399" s="214"/>
      <c r="AN399" s="214"/>
      <c r="AO399" s="214"/>
      <c r="AP399" s="214"/>
      <c r="AQ399" s="214"/>
      <c r="AR399" s="214"/>
      <c r="AS399" s="214"/>
      <c r="AT399" s="214"/>
      <c r="AU399" s="214"/>
      <c r="AV399" s="214"/>
      <c r="AW399" s="214"/>
      <c r="AX399" s="214"/>
      <c r="AY399" s="214"/>
      <c r="AZ399" s="214"/>
      <c r="BA399" s="288"/>
      <c r="BB399" s="288"/>
      <c r="BC399" s="288"/>
      <c r="BD399" s="288"/>
      <c r="BE399" s="288"/>
      <c r="BF399" s="288"/>
      <c r="BG399" s="214"/>
      <c r="BH399" s="214"/>
      <c r="BI399" s="214"/>
      <c r="BJ399" s="214"/>
      <c r="BK399" s="214"/>
      <c r="BL399" s="214"/>
      <c r="BM399" s="214"/>
      <c r="BN399" s="214"/>
      <c r="BO399" s="214"/>
      <c r="BP399" s="214"/>
      <c r="BQ399" s="214"/>
      <c r="BR399" s="214"/>
      <c r="BS399" s="214"/>
      <c r="BT399" s="214"/>
      <c r="BU399" s="214"/>
      <c r="BV399" s="214"/>
      <c r="BW399" s="214"/>
      <c r="BX399" s="214"/>
      <c r="BY399" s="214"/>
      <c r="BZ399" s="214"/>
      <c r="CA399" s="214"/>
      <c r="CB399" s="214"/>
      <c r="CC399" s="214"/>
      <c r="CD399" s="214"/>
      <c r="CE399" s="214"/>
      <c r="CF399" s="214"/>
      <c r="CG399" s="214"/>
      <c r="CH399" s="214"/>
      <c r="CI399" s="214"/>
      <c r="CJ399" s="214"/>
      <c r="CK399" s="214"/>
      <c r="CL399" s="214"/>
      <c r="CM399" s="214"/>
      <c r="CN399" s="214"/>
      <c r="CO399" s="214"/>
      <c r="CP399" s="214"/>
      <c r="CQ399" s="214"/>
      <c r="CR399" s="214"/>
      <c r="CS399" s="214"/>
      <c r="CT399" s="214"/>
      <c r="CU399" s="214"/>
      <c r="CV399" s="214"/>
      <c r="CW399" s="214"/>
      <c r="CX399" s="214"/>
      <c r="CY399" s="214"/>
      <c r="CZ399" s="214"/>
      <c r="DA399" s="214"/>
      <c r="DB399" s="214"/>
      <c r="DC399" s="214"/>
      <c r="DD399" s="214"/>
      <c r="DE399" s="214"/>
      <c r="DF399" s="214"/>
      <c r="DG399" s="214"/>
      <c r="DH399" s="214"/>
    </row>
    <row r="400" spans="1:112" ht="165.75" customHeight="1">
      <c r="A400" s="200"/>
      <c r="B400" s="200"/>
      <c r="C400" s="200"/>
      <c r="D400" s="326"/>
      <c r="E400" s="329"/>
      <c r="F400" s="186"/>
      <c r="G400" s="186"/>
      <c r="H400" s="186"/>
      <c r="I400" s="126" t="s">
        <v>470</v>
      </c>
      <c r="J400" s="26" t="s">
        <v>164</v>
      </c>
      <c r="K400" s="27" t="s">
        <v>471</v>
      </c>
      <c r="L400" s="18"/>
      <c r="M400" s="18"/>
      <c r="N400" s="18"/>
      <c r="O400" s="193"/>
      <c r="P400" s="193"/>
      <c r="Q400" s="353"/>
      <c r="R400" s="193"/>
      <c r="S400" s="193"/>
      <c r="T400" s="193"/>
      <c r="U400" s="87"/>
      <c r="V400" s="87"/>
      <c r="W400" s="194"/>
      <c r="X400" s="193"/>
      <c r="Y400" s="287"/>
      <c r="Z400" s="214"/>
      <c r="AA400" s="214"/>
      <c r="AB400" s="214"/>
      <c r="AC400" s="214"/>
      <c r="AD400" s="214"/>
      <c r="AE400" s="214"/>
      <c r="AF400" s="214"/>
      <c r="AG400" s="214"/>
      <c r="AH400" s="214"/>
      <c r="AI400" s="214"/>
      <c r="AJ400" s="214"/>
      <c r="AK400" s="214"/>
      <c r="AL400" s="214"/>
      <c r="AM400" s="214"/>
      <c r="AN400" s="214"/>
      <c r="AO400" s="214"/>
      <c r="AP400" s="214"/>
      <c r="AQ400" s="214"/>
      <c r="AR400" s="214"/>
      <c r="AS400" s="214"/>
      <c r="AT400" s="214"/>
      <c r="AU400" s="214"/>
      <c r="AV400" s="214"/>
      <c r="AW400" s="214"/>
      <c r="AX400" s="214"/>
      <c r="AY400" s="214"/>
      <c r="AZ400" s="214"/>
      <c r="BA400" s="288"/>
      <c r="BB400" s="288"/>
      <c r="BC400" s="288"/>
      <c r="BD400" s="288"/>
      <c r="BE400" s="288"/>
      <c r="BF400" s="288"/>
      <c r="BG400" s="214"/>
      <c r="BH400" s="214"/>
      <c r="BI400" s="214"/>
      <c r="BJ400" s="214"/>
      <c r="BK400" s="214"/>
      <c r="BL400" s="214"/>
      <c r="BM400" s="214"/>
      <c r="BN400" s="214"/>
      <c r="BO400" s="214"/>
      <c r="BP400" s="214"/>
      <c r="BQ400" s="214"/>
      <c r="BR400" s="214"/>
      <c r="BS400" s="214"/>
      <c r="BT400" s="214"/>
      <c r="BU400" s="214"/>
      <c r="BV400" s="214"/>
      <c r="BW400" s="214"/>
      <c r="BX400" s="214"/>
      <c r="BY400" s="214"/>
      <c r="BZ400" s="214"/>
      <c r="CA400" s="214"/>
      <c r="CB400" s="214"/>
      <c r="CC400" s="214"/>
      <c r="CD400" s="214"/>
      <c r="CE400" s="214"/>
      <c r="CF400" s="214"/>
      <c r="CG400" s="214"/>
      <c r="CH400" s="214"/>
      <c r="CI400" s="214"/>
      <c r="CJ400" s="214"/>
      <c r="CK400" s="214"/>
      <c r="CL400" s="214"/>
      <c r="CM400" s="214"/>
      <c r="CN400" s="214"/>
      <c r="CO400" s="214"/>
      <c r="CP400" s="214"/>
      <c r="CQ400" s="214"/>
      <c r="CR400" s="214"/>
      <c r="CS400" s="214"/>
      <c r="CT400" s="214"/>
      <c r="CU400" s="214"/>
      <c r="CV400" s="214"/>
      <c r="CW400" s="214"/>
      <c r="CX400" s="214"/>
      <c r="CY400" s="214"/>
      <c r="CZ400" s="214"/>
      <c r="DA400" s="214"/>
      <c r="DB400" s="214"/>
      <c r="DC400" s="214"/>
      <c r="DD400" s="214"/>
      <c r="DE400" s="214"/>
      <c r="DF400" s="214"/>
      <c r="DG400" s="214"/>
      <c r="DH400" s="214"/>
    </row>
    <row r="401" spans="1:112" ht="322.5" customHeight="1">
      <c r="A401" s="200"/>
      <c r="B401" s="200"/>
      <c r="C401" s="200"/>
      <c r="D401" s="326"/>
      <c r="E401" s="329"/>
      <c r="F401" s="186"/>
      <c r="G401" s="186"/>
      <c r="H401" s="186"/>
      <c r="I401" s="126" t="s">
        <v>733</v>
      </c>
      <c r="J401" s="14" t="s">
        <v>164</v>
      </c>
      <c r="K401" s="14" t="s">
        <v>472</v>
      </c>
      <c r="L401" s="18"/>
      <c r="M401" s="18"/>
      <c r="N401" s="18"/>
      <c r="O401" s="193"/>
      <c r="P401" s="193"/>
      <c r="Q401" s="353"/>
      <c r="R401" s="193"/>
      <c r="S401" s="193"/>
      <c r="T401" s="193"/>
      <c r="U401" s="87"/>
      <c r="V401" s="87"/>
      <c r="W401" s="194"/>
      <c r="X401" s="193"/>
      <c r="Y401" s="287"/>
      <c r="Z401" s="214"/>
      <c r="AA401" s="214"/>
      <c r="AB401" s="214"/>
      <c r="AC401" s="214"/>
      <c r="AD401" s="214"/>
      <c r="AE401" s="214"/>
      <c r="AF401" s="214"/>
      <c r="AG401" s="214"/>
      <c r="AH401" s="214"/>
      <c r="AI401" s="214"/>
      <c r="AJ401" s="214"/>
      <c r="AK401" s="214"/>
      <c r="AL401" s="214"/>
      <c r="AM401" s="214"/>
      <c r="AN401" s="214"/>
      <c r="AO401" s="214"/>
      <c r="AP401" s="214"/>
      <c r="AQ401" s="214"/>
      <c r="AR401" s="214"/>
      <c r="AS401" s="214"/>
      <c r="AT401" s="214"/>
      <c r="AU401" s="214"/>
      <c r="AV401" s="214"/>
      <c r="AW401" s="214"/>
      <c r="AX401" s="214"/>
      <c r="AY401" s="214"/>
      <c r="AZ401" s="214"/>
      <c r="BA401" s="288"/>
      <c r="BB401" s="288"/>
      <c r="BC401" s="288"/>
      <c r="BD401" s="288"/>
      <c r="BE401" s="288"/>
      <c r="BF401" s="288"/>
      <c r="BG401" s="214"/>
      <c r="BH401" s="214"/>
      <c r="BI401" s="214"/>
      <c r="BJ401" s="214"/>
      <c r="BK401" s="214"/>
      <c r="BL401" s="214"/>
      <c r="BM401" s="214"/>
      <c r="BN401" s="214"/>
      <c r="BO401" s="214"/>
      <c r="BP401" s="214"/>
      <c r="BQ401" s="214"/>
      <c r="BR401" s="214"/>
      <c r="BS401" s="214"/>
      <c r="BT401" s="214"/>
      <c r="BU401" s="214"/>
      <c r="BV401" s="214"/>
      <c r="BW401" s="214"/>
      <c r="BX401" s="214"/>
      <c r="BY401" s="214"/>
      <c r="BZ401" s="214"/>
      <c r="CA401" s="214"/>
      <c r="CB401" s="214"/>
      <c r="CC401" s="214"/>
      <c r="CD401" s="214"/>
      <c r="CE401" s="214"/>
      <c r="CF401" s="214"/>
      <c r="CG401" s="214"/>
      <c r="CH401" s="214"/>
      <c r="CI401" s="214"/>
      <c r="CJ401" s="214"/>
      <c r="CK401" s="214"/>
      <c r="CL401" s="214"/>
      <c r="CM401" s="214"/>
      <c r="CN401" s="214"/>
      <c r="CO401" s="214"/>
      <c r="CP401" s="214"/>
      <c r="CQ401" s="214"/>
      <c r="CR401" s="214"/>
      <c r="CS401" s="214"/>
      <c r="CT401" s="214"/>
      <c r="CU401" s="214"/>
      <c r="CV401" s="214"/>
      <c r="CW401" s="214"/>
      <c r="CX401" s="214"/>
      <c r="CY401" s="214"/>
      <c r="CZ401" s="214"/>
      <c r="DA401" s="214"/>
      <c r="DB401" s="214"/>
      <c r="DC401" s="214"/>
      <c r="DD401" s="214"/>
      <c r="DE401" s="214"/>
      <c r="DF401" s="214"/>
      <c r="DG401" s="214"/>
      <c r="DH401" s="214"/>
    </row>
    <row r="402" spans="1:112" ht="409.5" customHeight="1">
      <c r="A402" s="201"/>
      <c r="B402" s="200"/>
      <c r="C402" s="201"/>
      <c r="D402" s="337"/>
      <c r="E402" s="329"/>
      <c r="F402" s="186"/>
      <c r="G402" s="186"/>
      <c r="H402" s="186"/>
      <c r="I402" s="126" t="s">
        <v>734</v>
      </c>
      <c r="J402" s="14" t="s">
        <v>164</v>
      </c>
      <c r="K402" s="14" t="s">
        <v>472</v>
      </c>
      <c r="L402" s="18"/>
      <c r="M402" s="18"/>
      <c r="N402" s="18"/>
      <c r="O402" s="196"/>
      <c r="P402" s="196"/>
      <c r="Q402" s="354"/>
      <c r="R402" s="196"/>
      <c r="S402" s="196"/>
      <c r="T402" s="196"/>
      <c r="U402" s="87"/>
      <c r="V402" s="87"/>
      <c r="W402" s="195"/>
      <c r="X402" s="196"/>
      <c r="Y402" s="198"/>
      <c r="Z402" s="183"/>
      <c r="AA402" s="183"/>
      <c r="AB402" s="183"/>
      <c r="AC402" s="183"/>
      <c r="AD402" s="183"/>
      <c r="AE402" s="183"/>
      <c r="AF402" s="183"/>
      <c r="AG402" s="183"/>
      <c r="AH402" s="183"/>
      <c r="AI402" s="183"/>
      <c r="AJ402" s="183"/>
      <c r="AK402" s="183"/>
      <c r="AL402" s="183"/>
      <c r="AM402" s="183"/>
      <c r="AN402" s="183"/>
      <c r="AO402" s="183"/>
      <c r="AP402" s="183"/>
      <c r="AQ402" s="183"/>
      <c r="AR402" s="183"/>
      <c r="AS402" s="183"/>
      <c r="AT402" s="183"/>
      <c r="AU402" s="183"/>
      <c r="AV402" s="183"/>
      <c r="AW402" s="183"/>
      <c r="AX402" s="183"/>
      <c r="AY402" s="183"/>
      <c r="AZ402" s="183"/>
      <c r="BA402" s="188"/>
      <c r="BB402" s="188"/>
      <c r="BC402" s="188"/>
      <c r="BD402" s="188"/>
      <c r="BE402" s="188"/>
      <c r="BF402" s="188"/>
      <c r="BG402" s="183"/>
      <c r="BH402" s="183"/>
      <c r="BI402" s="183"/>
      <c r="BJ402" s="183"/>
      <c r="BK402" s="183"/>
      <c r="BL402" s="183"/>
      <c r="BM402" s="183"/>
      <c r="BN402" s="183"/>
      <c r="BO402" s="183"/>
      <c r="BP402" s="183"/>
      <c r="BQ402" s="183"/>
      <c r="BR402" s="183"/>
      <c r="BS402" s="183"/>
      <c r="BT402" s="183"/>
      <c r="BU402" s="183"/>
      <c r="BV402" s="183"/>
      <c r="BW402" s="183"/>
      <c r="BX402" s="183"/>
      <c r="BY402" s="183"/>
      <c r="BZ402" s="183"/>
      <c r="CA402" s="183"/>
      <c r="CB402" s="183"/>
      <c r="CC402" s="183"/>
      <c r="CD402" s="183"/>
      <c r="CE402" s="183"/>
      <c r="CF402" s="183"/>
      <c r="CG402" s="183"/>
      <c r="CH402" s="183"/>
      <c r="CI402" s="183"/>
      <c r="CJ402" s="183"/>
      <c r="CK402" s="183"/>
      <c r="CL402" s="183"/>
      <c r="CM402" s="183"/>
      <c r="CN402" s="183"/>
      <c r="CO402" s="183"/>
      <c r="CP402" s="183"/>
      <c r="CQ402" s="183"/>
      <c r="CR402" s="183"/>
      <c r="CS402" s="183"/>
      <c r="CT402" s="183"/>
      <c r="CU402" s="183"/>
      <c r="CV402" s="183"/>
      <c r="CW402" s="183"/>
      <c r="CX402" s="183"/>
      <c r="CY402" s="183"/>
      <c r="CZ402" s="183"/>
      <c r="DA402" s="183"/>
      <c r="DB402" s="183"/>
      <c r="DC402" s="183"/>
      <c r="DD402" s="183"/>
      <c r="DE402" s="183"/>
      <c r="DF402" s="183"/>
      <c r="DG402" s="183"/>
      <c r="DH402" s="183"/>
    </row>
    <row r="403" spans="1:112" ht="89.25" customHeight="1">
      <c r="A403" s="200" t="s">
        <v>473</v>
      </c>
      <c r="B403" s="200" t="s">
        <v>474</v>
      </c>
      <c r="C403" s="200" t="s">
        <v>475</v>
      </c>
      <c r="D403" s="326" t="s">
        <v>476</v>
      </c>
      <c r="E403" s="329"/>
      <c r="F403" s="24" t="s">
        <v>463</v>
      </c>
      <c r="G403" s="24" t="s">
        <v>477</v>
      </c>
      <c r="H403" s="24" t="s">
        <v>459</v>
      </c>
      <c r="I403" s="12" t="s">
        <v>478</v>
      </c>
      <c r="J403" s="12" t="s">
        <v>657</v>
      </c>
      <c r="K403" s="12" t="s">
        <v>479</v>
      </c>
      <c r="L403" s="294"/>
      <c r="M403" s="294"/>
      <c r="N403" s="294"/>
      <c r="O403" s="193">
        <f aca="true" t="shared" si="74" ref="O403:T403">W403+AC403+AI403+AO403+AU403+BA403+BG403+BM403+BS403+BY403+CE403+CK403+CQ403+CW403+DC403</f>
        <v>76854.5</v>
      </c>
      <c r="P403" s="193">
        <f t="shared" si="74"/>
        <v>76854.5</v>
      </c>
      <c r="Q403" s="193">
        <f t="shared" si="74"/>
        <v>38458.73</v>
      </c>
      <c r="R403" s="193">
        <f t="shared" si="74"/>
        <v>50809</v>
      </c>
      <c r="S403" s="193">
        <f t="shared" si="74"/>
        <v>66154.1</v>
      </c>
      <c r="T403" s="193">
        <f t="shared" si="74"/>
        <v>13980.9</v>
      </c>
      <c r="U403" s="87"/>
      <c r="V403" s="87"/>
      <c r="W403" s="194"/>
      <c r="X403" s="193"/>
      <c r="Y403" s="197"/>
      <c r="Z403" s="182"/>
      <c r="AA403" s="182"/>
      <c r="AB403" s="182"/>
      <c r="AC403" s="182">
        <v>76854.5</v>
      </c>
      <c r="AD403" s="182">
        <v>76854.5</v>
      </c>
      <c r="AE403" s="182">
        <v>38458.73</v>
      </c>
      <c r="AF403" s="187">
        <f>50638.7+170.3</f>
        <v>50809</v>
      </c>
      <c r="AG403" s="187">
        <f>65983.8+170.3</f>
        <v>66154.1</v>
      </c>
      <c r="AH403" s="187">
        <f>13810.6+170.3</f>
        <v>13980.9</v>
      </c>
      <c r="AI403" s="182"/>
      <c r="AJ403" s="182"/>
      <c r="AK403" s="182"/>
      <c r="AL403" s="182"/>
      <c r="AM403" s="182"/>
      <c r="AN403" s="182"/>
      <c r="AO403" s="182"/>
      <c r="AP403" s="182"/>
      <c r="AQ403" s="182"/>
      <c r="AR403" s="182"/>
      <c r="AS403" s="182"/>
      <c r="AT403" s="182"/>
      <c r="AU403" s="182"/>
      <c r="AV403" s="182"/>
      <c r="AW403" s="182"/>
      <c r="AX403" s="182"/>
      <c r="AY403" s="182"/>
      <c r="AZ403" s="182"/>
      <c r="BA403" s="187"/>
      <c r="BB403" s="187"/>
      <c r="BC403" s="187"/>
      <c r="BD403" s="187"/>
      <c r="BE403" s="187"/>
      <c r="BF403" s="187"/>
      <c r="BG403" s="182"/>
      <c r="BH403" s="182"/>
      <c r="BI403" s="182"/>
      <c r="BJ403" s="182"/>
      <c r="BK403" s="182"/>
      <c r="BL403" s="182"/>
      <c r="BM403" s="182"/>
      <c r="BN403" s="182"/>
      <c r="BO403" s="182"/>
      <c r="BP403" s="182"/>
      <c r="BQ403" s="182"/>
      <c r="BR403" s="182"/>
      <c r="BS403" s="182"/>
      <c r="BT403" s="182"/>
      <c r="BU403" s="182"/>
      <c r="BV403" s="182"/>
      <c r="BW403" s="182"/>
      <c r="BX403" s="182"/>
      <c r="BY403" s="182"/>
      <c r="BZ403" s="182"/>
      <c r="CA403" s="182">
        <v>0</v>
      </c>
      <c r="CB403" s="182">
        <v>0</v>
      </c>
      <c r="CC403" s="182">
        <v>0</v>
      </c>
      <c r="CD403" s="182">
        <v>0</v>
      </c>
      <c r="CE403" s="182"/>
      <c r="CF403" s="182"/>
      <c r="CG403" s="182"/>
      <c r="CH403" s="182"/>
      <c r="CI403" s="182"/>
      <c r="CJ403" s="182"/>
      <c r="CK403" s="182"/>
      <c r="CL403" s="182"/>
      <c r="CM403" s="182"/>
      <c r="CN403" s="182"/>
      <c r="CO403" s="182"/>
      <c r="CP403" s="182"/>
      <c r="CQ403" s="182"/>
      <c r="CR403" s="182"/>
      <c r="CS403" s="182"/>
      <c r="CT403" s="182"/>
      <c r="CU403" s="182"/>
      <c r="CV403" s="182"/>
      <c r="CW403" s="182"/>
      <c r="CX403" s="182"/>
      <c r="CY403" s="182"/>
      <c r="CZ403" s="182"/>
      <c r="DA403" s="182"/>
      <c r="DB403" s="182"/>
      <c r="DC403" s="182"/>
      <c r="DD403" s="182"/>
      <c r="DE403" s="182"/>
      <c r="DF403" s="182"/>
      <c r="DG403" s="182"/>
      <c r="DH403" s="182"/>
    </row>
    <row r="404" spans="1:112" ht="168" customHeight="1">
      <c r="A404" s="201"/>
      <c r="B404" s="201"/>
      <c r="C404" s="201"/>
      <c r="D404" s="337"/>
      <c r="E404" s="329"/>
      <c r="F404" s="202" t="s">
        <v>480</v>
      </c>
      <c r="G404" s="202" t="s">
        <v>481</v>
      </c>
      <c r="H404" s="202" t="s">
        <v>482</v>
      </c>
      <c r="I404" s="12" t="s">
        <v>483</v>
      </c>
      <c r="J404" s="12" t="s">
        <v>164</v>
      </c>
      <c r="K404" s="12" t="s">
        <v>484</v>
      </c>
      <c r="L404" s="382"/>
      <c r="M404" s="382"/>
      <c r="N404" s="382"/>
      <c r="O404" s="196"/>
      <c r="P404" s="196"/>
      <c r="Q404" s="196"/>
      <c r="R404" s="196"/>
      <c r="S404" s="196"/>
      <c r="T404" s="196"/>
      <c r="U404" s="87"/>
      <c r="V404" s="87"/>
      <c r="W404" s="195"/>
      <c r="X404" s="196"/>
      <c r="Y404" s="198"/>
      <c r="Z404" s="183"/>
      <c r="AA404" s="183"/>
      <c r="AB404" s="183"/>
      <c r="AC404" s="183"/>
      <c r="AD404" s="183"/>
      <c r="AE404" s="183"/>
      <c r="AF404" s="188"/>
      <c r="AG404" s="188"/>
      <c r="AH404" s="188"/>
      <c r="AI404" s="183"/>
      <c r="AJ404" s="183"/>
      <c r="AK404" s="183"/>
      <c r="AL404" s="183"/>
      <c r="AM404" s="183"/>
      <c r="AN404" s="183"/>
      <c r="AO404" s="183"/>
      <c r="AP404" s="183"/>
      <c r="AQ404" s="183"/>
      <c r="AR404" s="183"/>
      <c r="AS404" s="183"/>
      <c r="AT404" s="183"/>
      <c r="AU404" s="183"/>
      <c r="AV404" s="183"/>
      <c r="AW404" s="183"/>
      <c r="AX404" s="183"/>
      <c r="AY404" s="183"/>
      <c r="AZ404" s="183"/>
      <c r="BA404" s="188"/>
      <c r="BB404" s="188"/>
      <c r="BC404" s="188"/>
      <c r="BD404" s="188"/>
      <c r="BE404" s="188"/>
      <c r="BF404" s="188"/>
      <c r="BG404" s="183"/>
      <c r="BH404" s="183"/>
      <c r="BI404" s="183"/>
      <c r="BJ404" s="183"/>
      <c r="BK404" s="183"/>
      <c r="BL404" s="183"/>
      <c r="BM404" s="183"/>
      <c r="BN404" s="183"/>
      <c r="BO404" s="183"/>
      <c r="BP404" s="183"/>
      <c r="BQ404" s="183"/>
      <c r="BR404" s="183"/>
      <c r="BS404" s="183"/>
      <c r="BT404" s="183"/>
      <c r="BU404" s="183"/>
      <c r="BV404" s="183"/>
      <c r="BW404" s="183"/>
      <c r="BX404" s="183"/>
      <c r="BY404" s="183"/>
      <c r="BZ404" s="183"/>
      <c r="CA404" s="183"/>
      <c r="CB404" s="183"/>
      <c r="CC404" s="183"/>
      <c r="CD404" s="183"/>
      <c r="CE404" s="183"/>
      <c r="CF404" s="183"/>
      <c r="CG404" s="183"/>
      <c r="CH404" s="183"/>
      <c r="CI404" s="183"/>
      <c r="CJ404" s="183"/>
      <c r="CK404" s="183"/>
      <c r="CL404" s="183"/>
      <c r="CM404" s="183"/>
      <c r="CN404" s="183"/>
      <c r="CO404" s="183"/>
      <c r="CP404" s="183"/>
      <c r="CQ404" s="183"/>
      <c r="CR404" s="183"/>
      <c r="CS404" s="183"/>
      <c r="CT404" s="183"/>
      <c r="CU404" s="183"/>
      <c r="CV404" s="183"/>
      <c r="CW404" s="183"/>
      <c r="CX404" s="183"/>
      <c r="CY404" s="183"/>
      <c r="CZ404" s="183"/>
      <c r="DA404" s="183"/>
      <c r="DB404" s="183"/>
      <c r="DC404" s="183"/>
      <c r="DD404" s="183"/>
      <c r="DE404" s="183"/>
      <c r="DF404" s="183"/>
      <c r="DG404" s="183"/>
      <c r="DH404" s="183"/>
    </row>
    <row r="405" spans="1:112" ht="44.25" customHeight="1">
      <c r="A405" s="201"/>
      <c r="B405" s="201"/>
      <c r="C405" s="201"/>
      <c r="D405" s="329"/>
      <c r="E405" s="329"/>
      <c r="F405" s="383"/>
      <c r="G405" s="383"/>
      <c r="H405" s="383"/>
      <c r="I405" s="12" t="s">
        <v>153</v>
      </c>
      <c r="J405" s="12" t="s">
        <v>164</v>
      </c>
      <c r="K405" s="12" t="s">
        <v>630</v>
      </c>
      <c r="L405" s="382"/>
      <c r="M405" s="382"/>
      <c r="N405" s="382"/>
      <c r="O405" s="196"/>
      <c r="P405" s="196"/>
      <c r="Q405" s="196"/>
      <c r="R405" s="196"/>
      <c r="S405" s="196"/>
      <c r="T405" s="196"/>
      <c r="U405" s="87"/>
      <c r="V405" s="87"/>
      <c r="W405" s="195"/>
      <c r="X405" s="196"/>
      <c r="Y405" s="199"/>
      <c r="Z405" s="184"/>
      <c r="AA405" s="184"/>
      <c r="AB405" s="184"/>
      <c r="AC405" s="184"/>
      <c r="AD405" s="184"/>
      <c r="AE405" s="184"/>
      <c r="AF405" s="189"/>
      <c r="AG405" s="189"/>
      <c r="AH405" s="189"/>
      <c r="AI405" s="184"/>
      <c r="AJ405" s="184"/>
      <c r="AK405" s="184"/>
      <c r="AL405" s="184"/>
      <c r="AM405" s="184"/>
      <c r="AN405" s="184"/>
      <c r="AO405" s="184"/>
      <c r="AP405" s="184"/>
      <c r="AQ405" s="184"/>
      <c r="AR405" s="184"/>
      <c r="AS405" s="184"/>
      <c r="AT405" s="184"/>
      <c r="AU405" s="184"/>
      <c r="AV405" s="184"/>
      <c r="AW405" s="184"/>
      <c r="AX405" s="184"/>
      <c r="AY405" s="184"/>
      <c r="AZ405" s="184"/>
      <c r="BA405" s="189"/>
      <c r="BB405" s="189"/>
      <c r="BC405" s="189"/>
      <c r="BD405" s="189"/>
      <c r="BE405" s="189"/>
      <c r="BF405" s="189"/>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c r="CH405" s="184"/>
      <c r="CI405" s="184"/>
      <c r="CJ405" s="184"/>
      <c r="CK405" s="184"/>
      <c r="CL405" s="184"/>
      <c r="CM405" s="184"/>
      <c r="CN405" s="184"/>
      <c r="CO405" s="184"/>
      <c r="CP405" s="184"/>
      <c r="CQ405" s="184"/>
      <c r="CR405" s="184"/>
      <c r="CS405" s="184"/>
      <c r="CT405" s="184"/>
      <c r="CU405" s="184"/>
      <c r="CV405" s="184"/>
      <c r="CW405" s="184"/>
      <c r="CX405" s="184"/>
      <c r="CY405" s="184"/>
      <c r="CZ405" s="184"/>
      <c r="DA405" s="184"/>
      <c r="DB405" s="184"/>
      <c r="DC405" s="184"/>
      <c r="DD405" s="184"/>
      <c r="DE405" s="184"/>
      <c r="DF405" s="184"/>
      <c r="DG405" s="184"/>
      <c r="DH405" s="184"/>
    </row>
    <row r="406" spans="1:112" ht="171.75" customHeight="1">
      <c r="A406" s="200" t="s">
        <v>485</v>
      </c>
      <c r="B406" s="200" t="s">
        <v>486</v>
      </c>
      <c r="C406" s="200" t="s">
        <v>487</v>
      </c>
      <c r="D406" s="203" t="s">
        <v>658</v>
      </c>
      <c r="E406" s="204"/>
      <c r="F406" s="24" t="s">
        <v>463</v>
      </c>
      <c r="G406" s="24" t="s">
        <v>488</v>
      </c>
      <c r="H406" s="24" t="s">
        <v>459</v>
      </c>
      <c r="I406" s="14" t="s">
        <v>489</v>
      </c>
      <c r="J406" s="28" t="s">
        <v>490</v>
      </c>
      <c r="K406" s="25" t="s">
        <v>491</v>
      </c>
      <c r="L406" s="15"/>
      <c r="M406" s="15"/>
      <c r="N406" s="29"/>
      <c r="O406" s="193">
        <f aca="true" t="shared" si="75" ref="O406:T406">W406+AC406+AI406+AO406+AU406+BA406+BG406+BM406+BS406+BY406+CE406+CK406+CQ406+CW406+DC406</f>
        <v>2907</v>
      </c>
      <c r="P406" s="193">
        <f t="shared" si="75"/>
        <v>2777.5</v>
      </c>
      <c r="Q406" s="353">
        <f t="shared" si="75"/>
        <v>5737.7</v>
      </c>
      <c r="R406" s="193">
        <f t="shared" si="75"/>
        <v>5792</v>
      </c>
      <c r="S406" s="193">
        <f t="shared" si="75"/>
        <v>5792</v>
      </c>
      <c r="T406" s="193">
        <f t="shared" si="75"/>
        <v>5792</v>
      </c>
      <c r="U406" s="87"/>
      <c r="V406" s="87"/>
      <c r="W406" s="194"/>
      <c r="X406" s="193"/>
      <c r="Y406" s="197"/>
      <c r="Z406" s="182"/>
      <c r="AA406" s="182"/>
      <c r="AB406" s="182"/>
      <c r="AC406" s="182"/>
      <c r="AD406" s="182"/>
      <c r="AE406" s="182"/>
      <c r="AF406" s="182"/>
      <c r="AG406" s="182"/>
      <c r="AH406" s="182"/>
      <c r="AI406" s="182"/>
      <c r="AJ406" s="182"/>
      <c r="AK406" s="182"/>
      <c r="AL406" s="182"/>
      <c r="AM406" s="182"/>
      <c r="AN406" s="182"/>
      <c r="AO406" s="182"/>
      <c r="AP406" s="182"/>
      <c r="AQ406" s="182"/>
      <c r="AR406" s="182"/>
      <c r="AS406" s="182"/>
      <c r="AT406" s="182"/>
      <c r="AU406" s="182"/>
      <c r="AV406" s="182"/>
      <c r="AW406" s="182"/>
      <c r="AX406" s="182"/>
      <c r="AY406" s="182"/>
      <c r="AZ406" s="182"/>
      <c r="BA406" s="187"/>
      <c r="BB406" s="187"/>
      <c r="BC406" s="187"/>
      <c r="BD406" s="187"/>
      <c r="BE406" s="187"/>
      <c r="BF406" s="187"/>
      <c r="BG406" s="182"/>
      <c r="BH406" s="182"/>
      <c r="BI406" s="182"/>
      <c r="BJ406" s="182"/>
      <c r="BK406" s="182"/>
      <c r="BL406" s="182"/>
      <c r="BM406" s="182"/>
      <c r="BN406" s="182"/>
      <c r="BO406" s="182"/>
      <c r="BP406" s="182"/>
      <c r="BQ406" s="182"/>
      <c r="BR406" s="182"/>
      <c r="BS406" s="182"/>
      <c r="BT406" s="182"/>
      <c r="BU406" s="182"/>
      <c r="BV406" s="182"/>
      <c r="BW406" s="182"/>
      <c r="BX406" s="182"/>
      <c r="BY406" s="182"/>
      <c r="BZ406" s="182"/>
      <c r="CA406" s="182"/>
      <c r="CB406" s="182"/>
      <c r="CC406" s="182"/>
      <c r="CD406" s="182"/>
      <c r="CE406" s="187">
        <v>2907</v>
      </c>
      <c r="CF406" s="182">
        <v>2777.5</v>
      </c>
      <c r="CG406" s="187">
        <v>5737.7</v>
      </c>
      <c r="CH406" s="182">
        <v>5792</v>
      </c>
      <c r="CI406" s="182">
        <v>5792</v>
      </c>
      <c r="CJ406" s="182">
        <v>5792</v>
      </c>
      <c r="CK406" s="182"/>
      <c r="CL406" s="182"/>
      <c r="CM406" s="182"/>
      <c r="CN406" s="182"/>
      <c r="CO406" s="182"/>
      <c r="CP406" s="182"/>
      <c r="CQ406" s="182"/>
      <c r="CR406" s="182"/>
      <c r="CS406" s="182"/>
      <c r="CT406" s="182"/>
      <c r="CU406" s="182"/>
      <c r="CV406" s="182"/>
      <c r="CW406" s="182"/>
      <c r="CX406" s="182"/>
      <c r="CY406" s="182"/>
      <c r="CZ406" s="182"/>
      <c r="DA406" s="182"/>
      <c r="DB406" s="182"/>
      <c r="DC406" s="182"/>
      <c r="DD406" s="182"/>
      <c r="DE406" s="182"/>
      <c r="DF406" s="182"/>
      <c r="DG406" s="182"/>
      <c r="DH406" s="182"/>
    </row>
    <row r="407" spans="1:112" ht="162" customHeight="1">
      <c r="A407" s="200"/>
      <c r="B407" s="200"/>
      <c r="C407" s="200"/>
      <c r="D407" s="203"/>
      <c r="E407" s="204"/>
      <c r="F407" s="213" t="s">
        <v>466</v>
      </c>
      <c r="G407" s="213" t="s">
        <v>492</v>
      </c>
      <c r="H407" s="213" t="s">
        <v>467</v>
      </c>
      <c r="I407" s="126" t="s">
        <v>493</v>
      </c>
      <c r="J407" s="26" t="s">
        <v>164</v>
      </c>
      <c r="K407" s="124" t="s">
        <v>494</v>
      </c>
      <c r="L407" s="294" t="s">
        <v>595</v>
      </c>
      <c r="M407" s="294" t="s">
        <v>164</v>
      </c>
      <c r="N407" s="294" t="s">
        <v>591</v>
      </c>
      <c r="O407" s="193"/>
      <c r="P407" s="193"/>
      <c r="Q407" s="353"/>
      <c r="R407" s="193"/>
      <c r="S407" s="193"/>
      <c r="T407" s="193"/>
      <c r="U407" s="87"/>
      <c r="V407" s="87"/>
      <c r="W407" s="194"/>
      <c r="X407" s="193"/>
      <c r="Y407" s="287"/>
      <c r="Z407" s="214"/>
      <c r="AA407" s="214"/>
      <c r="AB407" s="214"/>
      <c r="AC407" s="214"/>
      <c r="AD407" s="214"/>
      <c r="AE407" s="214"/>
      <c r="AF407" s="214"/>
      <c r="AG407" s="214"/>
      <c r="AH407" s="214"/>
      <c r="AI407" s="214"/>
      <c r="AJ407" s="214"/>
      <c r="AK407" s="214"/>
      <c r="AL407" s="214"/>
      <c r="AM407" s="214"/>
      <c r="AN407" s="214"/>
      <c r="AO407" s="214"/>
      <c r="AP407" s="214"/>
      <c r="AQ407" s="214"/>
      <c r="AR407" s="214"/>
      <c r="AS407" s="214"/>
      <c r="AT407" s="214"/>
      <c r="AU407" s="214"/>
      <c r="AV407" s="214"/>
      <c r="AW407" s="214"/>
      <c r="AX407" s="214"/>
      <c r="AY407" s="214"/>
      <c r="AZ407" s="214"/>
      <c r="BA407" s="288"/>
      <c r="BB407" s="288"/>
      <c r="BC407" s="288"/>
      <c r="BD407" s="288"/>
      <c r="BE407" s="288"/>
      <c r="BF407" s="288"/>
      <c r="BG407" s="214"/>
      <c r="BH407" s="214"/>
      <c r="BI407" s="214"/>
      <c r="BJ407" s="214"/>
      <c r="BK407" s="214"/>
      <c r="BL407" s="214"/>
      <c r="BM407" s="214"/>
      <c r="BN407" s="214"/>
      <c r="BO407" s="214"/>
      <c r="BP407" s="214"/>
      <c r="BQ407" s="214"/>
      <c r="BR407" s="214"/>
      <c r="BS407" s="214"/>
      <c r="BT407" s="214"/>
      <c r="BU407" s="214"/>
      <c r="BV407" s="214"/>
      <c r="BW407" s="214"/>
      <c r="BX407" s="214"/>
      <c r="BY407" s="214"/>
      <c r="BZ407" s="214"/>
      <c r="CA407" s="214"/>
      <c r="CB407" s="214"/>
      <c r="CC407" s="214"/>
      <c r="CD407" s="214"/>
      <c r="CE407" s="288"/>
      <c r="CF407" s="214"/>
      <c r="CG407" s="288"/>
      <c r="CH407" s="214"/>
      <c r="CI407" s="214"/>
      <c r="CJ407" s="214"/>
      <c r="CK407" s="214"/>
      <c r="CL407" s="214"/>
      <c r="CM407" s="214"/>
      <c r="CN407" s="214"/>
      <c r="CO407" s="214"/>
      <c r="CP407" s="214"/>
      <c r="CQ407" s="214"/>
      <c r="CR407" s="214"/>
      <c r="CS407" s="214"/>
      <c r="CT407" s="214"/>
      <c r="CU407" s="214"/>
      <c r="CV407" s="214"/>
      <c r="CW407" s="214"/>
      <c r="CX407" s="214"/>
      <c r="CY407" s="214"/>
      <c r="CZ407" s="214"/>
      <c r="DA407" s="214"/>
      <c r="DB407" s="214"/>
      <c r="DC407" s="214"/>
      <c r="DD407" s="214"/>
      <c r="DE407" s="214"/>
      <c r="DF407" s="214"/>
      <c r="DG407" s="214"/>
      <c r="DH407" s="214"/>
    </row>
    <row r="408" spans="1:112" ht="45.75" customHeight="1">
      <c r="A408" s="200"/>
      <c r="B408" s="200"/>
      <c r="C408" s="200"/>
      <c r="D408" s="203"/>
      <c r="E408" s="204"/>
      <c r="F408" s="186"/>
      <c r="G408" s="186"/>
      <c r="H408" s="186"/>
      <c r="I408" s="126" t="s">
        <v>153</v>
      </c>
      <c r="J408" s="26" t="s">
        <v>495</v>
      </c>
      <c r="K408" s="124" t="s">
        <v>154</v>
      </c>
      <c r="L408" s="294"/>
      <c r="M408" s="294"/>
      <c r="N408" s="294"/>
      <c r="O408" s="193"/>
      <c r="P408" s="193"/>
      <c r="Q408" s="353"/>
      <c r="R408" s="193"/>
      <c r="S408" s="193"/>
      <c r="T408" s="193"/>
      <c r="U408" s="87"/>
      <c r="V408" s="87"/>
      <c r="W408" s="194"/>
      <c r="X408" s="193"/>
      <c r="Y408" s="287"/>
      <c r="Z408" s="214"/>
      <c r="AA408" s="214"/>
      <c r="AB408" s="214"/>
      <c r="AC408" s="214"/>
      <c r="AD408" s="214"/>
      <c r="AE408" s="214"/>
      <c r="AF408" s="214"/>
      <c r="AG408" s="214"/>
      <c r="AH408" s="214"/>
      <c r="AI408" s="214"/>
      <c r="AJ408" s="214"/>
      <c r="AK408" s="214"/>
      <c r="AL408" s="214"/>
      <c r="AM408" s="214"/>
      <c r="AN408" s="214"/>
      <c r="AO408" s="214"/>
      <c r="AP408" s="214"/>
      <c r="AQ408" s="214"/>
      <c r="AR408" s="214"/>
      <c r="AS408" s="214"/>
      <c r="AT408" s="214"/>
      <c r="AU408" s="214"/>
      <c r="AV408" s="214"/>
      <c r="AW408" s="214"/>
      <c r="AX408" s="214"/>
      <c r="AY408" s="214"/>
      <c r="AZ408" s="214"/>
      <c r="BA408" s="288"/>
      <c r="BB408" s="288"/>
      <c r="BC408" s="288"/>
      <c r="BD408" s="288"/>
      <c r="BE408" s="288"/>
      <c r="BF408" s="288"/>
      <c r="BG408" s="214"/>
      <c r="BH408" s="214"/>
      <c r="BI408" s="214"/>
      <c r="BJ408" s="214"/>
      <c r="BK408" s="214"/>
      <c r="BL408" s="214"/>
      <c r="BM408" s="214"/>
      <c r="BN408" s="214"/>
      <c r="BO408" s="214"/>
      <c r="BP408" s="214"/>
      <c r="BQ408" s="214"/>
      <c r="BR408" s="214"/>
      <c r="BS408" s="214"/>
      <c r="BT408" s="214"/>
      <c r="BU408" s="214"/>
      <c r="BV408" s="214"/>
      <c r="BW408" s="214"/>
      <c r="BX408" s="214"/>
      <c r="BY408" s="214"/>
      <c r="BZ408" s="214"/>
      <c r="CA408" s="214"/>
      <c r="CB408" s="214"/>
      <c r="CC408" s="214"/>
      <c r="CD408" s="214"/>
      <c r="CE408" s="288"/>
      <c r="CF408" s="214"/>
      <c r="CG408" s="288"/>
      <c r="CH408" s="214"/>
      <c r="CI408" s="214"/>
      <c r="CJ408" s="214"/>
      <c r="CK408" s="214"/>
      <c r="CL408" s="214"/>
      <c r="CM408" s="214"/>
      <c r="CN408" s="214"/>
      <c r="CO408" s="214"/>
      <c r="CP408" s="214"/>
      <c r="CQ408" s="214"/>
      <c r="CR408" s="214"/>
      <c r="CS408" s="214"/>
      <c r="CT408" s="214"/>
      <c r="CU408" s="214"/>
      <c r="CV408" s="214"/>
      <c r="CW408" s="214"/>
      <c r="CX408" s="214"/>
      <c r="CY408" s="214"/>
      <c r="CZ408" s="214"/>
      <c r="DA408" s="214"/>
      <c r="DB408" s="214"/>
      <c r="DC408" s="214"/>
      <c r="DD408" s="214"/>
      <c r="DE408" s="214"/>
      <c r="DF408" s="214"/>
      <c r="DG408" s="214"/>
      <c r="DH408" s="214"/>
    </row>
    <row r="409" spans="1:112" ht="15" customHeight="1">
      <c r="A409" s="201"/>
      <c r="B409" s="201"/>
      <c r="C409" s="201"/>
      <c r="D409" s="205"/>
      <c r="E409" s="204"/>
      <c r="F409" s="186"/>
      <c r="G409" s="186"/>
      <c r="H409" s="186"/>
      <c r="I409" s="14"/>
      <c r="J409" s="28"/>
      <c r="K409" s="25"/>
      <c r="L409" s="29"/>
      <c r="M409" s="173"/>
      <c r="N409" s="29"/>
      <c r="O409" s="196"/>
      <c r="P409" s="196"/>
      <c r="Q409" s="354"/>
      <c r="R409" s="196"/>
      <c r="S409" s="196"/>
      <c r="T409" s="196"/>
      <c r="U409" s="87"/>
      <c r="V409" s="87"/>
      <c r="W409" s="195"/>
      <c r="X409" s="196"/>
      <c r="Y409" s="198"/>
      <c r="Z409" s="183"/>
      <c r="AA409" s="183"/>
      <c r="AB409" s="183"/>
      <c r="AC409" s="183"/>
      <c r="AD409" s="183"/>
      <c r="AE409" s="183"/>
      <c r="AF409" s="183"/>
      <c r="AG409" s="183"/>
      <c r="AH409" s="183"/>
      <c r="AI409" s="183"/>
      <c r="AJ409" s="183"/>
      <c r="AK409" s="183"/>
      <c r="AL409" s="183"/>
      <c r="AM409" s="183"/>
      <c r="AN409" s="183"/>
      <c r="AO409" s="183"/>
      <c r="AP409" s="183"/>
      <c r="AQ409" s="183"/>
      <c r="AR409" s="183"/>
      <c r="AS409" s="183"/>
      <c r="AT409" s="183"/>
      <c r="AU409" s="183"/>
      <c r="AV409" s="183"/>
      <c r="AW409" s="183"/>
      <c r="AX409" s="183"/>
      <c r="AY409" s="183"/>
      <c r="AZ409" s="183"/>
      <c r="BA409" s="188"/>
      <c r="BB409" s="188"/>
      <c r="BC409" s="188"/>
      <c r="BD409" s="188"/>
      <c r="BE409" s="188"/>
      <c r="BF409" s="188"/>
      <c r="BG409" s="183"/>
      <c r="BH409" s="183"/>
      <c r="BI409" s="183"/>
      <c r="BJ409" s="183"/>
      <c r="BK409" s="183"/>
      <c r="BL409" s="183"/>
      <c r="BM409" s="183"/>
      <c r="BN409" s="183"/>
      <c r="BO409" s="183"/>
      <c r="BP409" s="183"/>
      <c r="BQ409" s="183"/>
      <c r="BR409" s="183"/>
      <c r="BS409" s="183"/>
      <c r="BT409" s="183"/>
      <c r="BU409" s="183"/>
      <c r="BV409" s="183"/>
      <c r="BW409" s="183"/>
      <c r="BX409" s="183"/>
      <c r="BY409" s="183"/>
      <c r="BZ409" s="183"/>
      <c r="CA409" s="183"/>
      <c r="CB409" s="183"/>
      <c r="CC409" s="183"/>
      <c r="CD409" s="183"/>
      <c r="CE409" s="188"/>
      <c r="CF409" s="183"/>
      <c r="CG409" s="188"/>
      <c r="CH409" s="183"/>
      <c r="CI409" s="183"/>
      <c r="CJ409" s="183"/>
      <c r="CK409" s="183"/>
      <c r="CL409" s="183"/>
      <c r="CM409" s="183"/>
      <c r="CN409" s="183"/>
      <c r="CO409" s="183"/>
      <c r="CP409" s="183"/>
      <c r="CQ409" s="183"/>
      <c r="CR409" s="183"/>
      <c r="CS409" s="183"/>
      <c r="CT409" s="183"/>
      <c r="CU409" s="183"/>
      <c r="CV409" s="183"/>
      <c r="CW409" s="183"/>
      <c r="CX409" s="183"/>
      <c r="CY409" s="183"/>
      <c r="CZ409" s="183"/>
      <c r="DA409" s="183"/>
      <c r="DB409" s="183"/>
      <c r="DC409" s="183"/>
      <c r="DD409" s="183"/>
      <c r="DE409" s="183"/>
      <c r="DF409" s="183"/>
      <c r="DG409" s="183"/>
      <c r="DH409" s="183"/>
    </row>
    <row r="410" spans="1:112" ht="15" customHeight="1">
      <c r="A410" s="201"/>
      <c r="B410" s="201"/>
      <c r="C410" s="201"/>
      <c r="D410" s="205"/>
      <c r="E410" s="204"/>
      <c r="F410" s="186"/>
      <c r="G410" s="186"/>
      <c r="H410" s="186"/>
      <c r="I410" s="15"/>
      <c r="J410" s="28"/>
      <c r="K410" s="25"/>
      <c r="L410" s="29"/>
      <c r="M410" s="29"/>
      <c r="N410" s="173"/>
      <c r="O410" s="196"/>
      <c r="P410" s="196"/>
      <c r="Q410" s="354"/>
      <c r="R410" s="196"/>
      <c r="S410" s="196"/>
      <c r="T410" s="196"/>
      <c r="U410" s="87"/>
      <c r="V410" s="87"/>
      <c r="W410" s="195"/>
      <c r="X410" s="196"/>
      <c r="Y410" s="198"/>
      <c r="Z410" s="183"/>
      <c r="AA410" s="183"/>
      <c r="AB410" s="183"/>
      <c r="AC410" s="183"/>
      <c r="AD410" s="183"/>
      <c r="AE410" s="183"/>
      <c r="AF410" s="183"/>
      <c r="AG410" s="183"/>
      <c r="AH410" s="183"/>
      <c r="AI410" s="183"/>
      <c r="AJ410" s="183"/>
      <c r="AK410" s="183"/>
      <c r="AL410" s="183"/>
      <c r="AM410" s="183"/>
      <c r="AN410" s="183"/>
      <c r="AO410" s="183"/>
      <c r="AP410" s="183"/>
      <c r="AQ410" s="183"/>
      <c r="AR410" s="183"/>
      <c r="AS410" s="183"/>
      <c r="AT410" s="183"/>
      <c r="AU410" s="183"/>
      <c r="AV410" s="183"/>
      <c r="AW410" s="183"/>
      <c r="AX410" s="183"/>
      <c r="AY410" s="183"/>
      <c r="AZ410" s="183"/>
      <c r="BA410" s="188"/>
      <c r="BB410" s="188"/>
      <c r="BC410" s="188"/>
      <c r="BD410" s="188"/>
      <c r="BE410" s="188"/>
      <c r="BF410" s="188"/>
      <c r="BG410" s="183"/>
      <c r="BH410" s="183"/>
      <c r="BI410" s="183"/>
      <c r="BJ410" s="183"/>
      <c r="BK410" s="183"/>
      <c r="BL410" s="183"/>
      <c r="BM410" s="183"/>
      <c r="BN410" s="183"/>
      <c r="BO410" s="183"/>
      <c r="BP410" s="183"/>
      <c r="BQ410" s="183"/>
      <c r="BR410" s="183"/>
      <c r="BS410" s="183"/>
      <c r="BT410" s="183"/>
      <c r="BU410" s="183"/>
      <c r="BV410" s="183"/>
      <c r="BW410" s="183"/>
      <c r="BX410" s="183"/>
      <c r="BY410" s="183"/>
      <c r="BZ410" s="183"/>
      <c r="CA410" s="183"/>
      <c r="CB410" s="183"/>
      <c r="CC410" s="183"/>
      <c r="CD410" s="183"/>
      <c r="CE410" s="188"/>
      <c r="CF410" s="183"/>
      <c r="CG410" s="188"/>
      <c r="CH410" s="183"/>
      <c r="CI410" s="183"/>
      <c r="CJ410" s="183"/>
      <c r="CK410" s="183"/>
      <c r="CL410" s="183"/>
      <c r="CM410" s="183"/>
      <c r="CN410" s="183"/>
      <c r="CO410" s="183"/>
      <c r="CP410" s="183"/>
      <c r="CQ410" s="183"/>
      <c r="CR410" s="183"/>
      <c r="CS410" s="183"/>
      <c r="CT410" s="183"/>
      <c r="CU410" s="183"/>
      <c r="CV410" s="183"/>
      <c r="CW410" s="183"/>
      <c r="CX410" s="183"/>
      <c r="CY410" s="183"/>
      <c r="CZ410" s="183"/>
      <c r="DA410" s="183"/>
      <c r="DB410" s="183"/>
      <c r="DC410" s="183"/>
      <c r="DD410" s="183"/>
      <c r="DE410" s="183"/>
      <c r="DF410" s="183"/>
      <c r="DG410" s="183"/>
      <c r="DH410" s="183"/>
    </row>
    <row r="411" spans="1:112" ht="135" customHeight="1">
      <c r="A411" s="200" t="s">
        <v>496</v>
      </c>
      <c r="B411" s="200" t="s">
        <v>497</v>
      </c>
      <c r="C411" s="200" t="s">
        <v>498</v>
      </c>
      <c r="D411" s="326" t="s">
        <v>422</v>
      </c>
      <c r="E411" s="329"/>
      <c r="F411" s="200" t="s">
        <v>463</v>
      </c>
      <c r="G411" s="200" t="s">
        <v>499</v>
      </c>
      <c r="H411" s="200" t="s">
        <v>459</v>
      </c>
      <c r="I411" s="15" t="s">
        <v>500</v>
      </c>
      <c r="J411" s="14" t="s">
        <v>164</v>
      </c>
      <c r="K411" s="14" t="s">
        <v>501</v>
      </c>
      <c r="L411" s="200"/>
      <c r="M411" s="200"/>
      <c r="N411" s="384"/>
      <c r="O411" s="193">
        <f aca="true" t="shared" si="76" ref="O411:T411">W411+AC411+AI411+AO411+AU411+BA411+BG411+BM411+BS411+BY411+CE411+CK411+CQ411+CW411+DC411</f>
        <v>2256.8</v>
      </c>
      <c r="P411" s="193">
        <f t="shared" si="76"/>
        <v>2256.8</v>
      </c>
      <c r="Q411" s="193">
        <f t="shared" si="76"/>
        <v>2527.7</v>
      </c>
      <c r="R411" s="193">
        <f t="shared" si="76"/>
        <v>2533.1</v>
      </c>
      <c r="S411" s="193">
        <f t="shared" si="76"/>
        <v>2533.1</v>
      </c>
      <c r="T411" s="193">
        <f t="shared" si="76"/>
        <v>2533.1</v>
      </c>
      <c r="U411" s="87"/>
      <c r="V411" s="87"/>
      <c r="W411" s="194"/>
      <c r="X411" s="193"/>
      <c r="Y411" s="197"/>
      <c r="Z411" s="182"/>
      <c r="AA411" s="182"/>
      <c r="AB411" s="182"/>
      <c r="AC411" s="385">
        <v>2256.8</v>
      </c>
      <c r="AD411" s="385">
        <v>2256.8</v>
      </c>
      <c r="AE411" s="388">
        <v>2527.7</v>
      </c>
      <c r="AF411" s="385">
        <f>1647.3+885.8</f>
        <v>2533.1</v>
      </c>
      <c r="AG411" s="385">
        <f>1647.3+885.8</f>
        <v>2533.1</v>
      </c>
      <c r="AH411" s="385">
        <f>1647.3+885.8</f>
        <v>2533.1</v>
      </c>
      <c r="AI411" s="182"/>
      <c r="AJ411" s="182"/>
      <c r="AK411" s="182"/>
      <c r="AL411" s="182"/>
      <c r="AM411" s="182"/>
      <c r="AN411" s="182"/>
      <c r="AO411" s="182"/>
      <c r="AP411" s="182"/>
      <c r="AQ411" s="182"/>
      <c r="AR411" s="182"/>
      <c r="AS411" s="182"/>
      <c r="AT411" s="182"/>
      <c r="AU411" s="182"/>
      <c r="AV411" s="182"/>
      <c r="AW411" s="182"/>
      <c r="AX411" s="182"/>
      <c r="AY411" s="182"/>
      <c r="AZ411" s="182"/>
      <c r="BA411" s="187"/>
      <c r="BB411" s="187"/>
      <c r="BC411" s="187"/>
      <c r="BD411" s="187"/>
      <c r="BE411" s="187"/>
      <c r="BF411" s="187"/>
      <c r="BG411" s="182"/>
      <c r="BH411" s="182"/>
      <c r="BI411" s="182"/>
      <c r="BJ411" s="182"/>
      <c r="BK411" s="182"/>
      <c r="BL411" s="182"/>
      <c r="BM411" s="182"/>
      <c r="BN411" s="182"/>
      <c r="BO411" s="182"/>
      <c r="BP411" s="182"/>
      <c r="BQ411" s="182"/>
      <c r="BR411" s="182"/>
      <c r="BS411" s="182"/>
      <c r="BT411" s="182"/>
      <c r="BU411" s="182"/>
      <c r="BV411" s="182"/>
      <c r="BW411" s="182"/>
      <c r="BX411" s="182"/>
      <c r="BY411" s="182"/>
      <c r="BZ411" s="182"/>
      <c r="CA411" s="182"/>
      <c r="CB411" s="182"/>
      <c r="CC411" s="182"/>
      <c r="CD411" s="182"/>
      <c r="CE411" s="182"/>
      <c r="CF411" s="182"/>
      <c r="CG411" s="182"/>
      <c r="CH411" s="182"/>
      <c r="CI411" s="182"/>
      <c r="CJ411" s="182"/>
      <c r="CK411" s="182"/>
      <c r="CL411" s="182"/>
      <c r="CM411" s="182"/>
      <c r="CN411" s="182"/>
      <c r="CO411" s="182"/>
      <c r="CP411" s="182"/>
      <c r="CQ411" s="182"/>
      <c r="CR411" s="182"/>
      <c r="CS411" s="182"/>
      <c r="CT411" s="182"/>
      <c r="CU411" s="182"/>
      <c r="CV411" s="182"/>
      <c r="CW411" s="182"/>
      <c r="CX411" s="182"/>
      <c r="CY411" s="182"/>
      <c r="CZ411" s="182"/>
      <c r="DA411" s="182"/>
      <c r="DB411" s="182"/>
      <c r="DC411" s="182"/>
      <c r="DD411" s="182"/>
      <c r="DE411" s="182"/>
      <c r="DF411" s="182"/>
      <c r="DG411" s="182"/>
      <c r="DH411" s="182"/>
    </row>
    <row r="412" spans="1:112" ht="15" customHeight="1">
      <c r="A412" s="201"/>
      <c r="B412" s="201"/>
      <c r="C412" s="201"/>
      <c r="D412" s="337"/>
      <c r="E412" s="329"/>
      <c r="F412" s="201"/>
      <c r="G412" s="201"/>
      <c r="H412" s="201"/>
      <c r="I412" s="185" t="s">
        <v>502</v>
      </c>
      <c r="J412" s="185" t="s">
        <v>503</v>
      </c>
      <c r="K412" s="185" t="s">
        <v>504</v>
      </c>
      <c r="L412" s="294"/>
      <c r="M412" s="294"/>
      <c r="N412" s="294"/>
      <c r="O412" s="196"/>
      <c r="P412" s="196"/>
      <c r="Q412" s="196"/>
      <c r="R412" s="196"/>
      <c r="S412" s="196"/>
      <c r="T412" s="196"/>
      <c r="U412" s="87"/>
      <c r="V412" s="87"/>
      <c r="W412" s="195"/>
      <c r="X412" s="196"/>
      <c r="Y412" s="198"/>
      <c r="Z412" s="183"/>
      <c r="AA412" s="183"/>
      <c r="AB412" s="183"/>
      <c r="AC412" s="386"/>
      <c r="AD412" s="386"/>
      <c r="AE412" s="389"/>
      <c r="AF412" s="386"/>
      <c r="AG412" s="386"/>
      <c r="AH412" s="386"/>
      <c r="AI412" s="183"/>
      <c r="AJ412" s="183"/>
      <c r="AK412" s="183"/>
      <c r="AL412" s="183"/>
      <c r="AM412" s="183"/>
      <c r="AN412" s="183"/>
      <c r="AO412" s="183"/>
      <c r="AP412" s="183"/>
      <c r="AQ412" s="183"/>
      <c r="AR412" s="183"/>
      <c r="AS412" s="183"/>
      <c r="AT412" s="183"/>
      <c r="AU412" s="183"/>
      <c r="AV412" s="183"/>
      <c r="AW412" s="183"/>
      <c r="AX412" s="183"/>
      <c r="AY412" s="183"/>
      <c r="AZ412" s="183"/>
      <c r="BA412" s="188"/>
      <c r="BB412" s="188"/>
      <c r="BC412" s="188"/>
      <c r="BD412" s="188"/>
      <c r="BE412" s="188"/>
      <c r="BF412" s="188"/>
      <c r="BG412" s="183"/>
      <c r="BH412" s="183"/>
      <c r="BI412" s="183"/>
      <c r="BJ412" s="183"/>
      <c r="BK412" s="183"/>
      <c r="BL412" s="183"/>
      <c r="BM412" s="183"/>
      <c r="BN412" s="183"/>
      <c r="BO412" s="183"/>
      <c r="BP412" s="183"/>
      <c r="BQ412" s="183"/>
      <c r="BR412" s="183"/>
      <c r="BS412" s="183"/>
      <c r="BT412" s="183"/>
      <c r="BU412" s="183"/>
      <c r="BV412" s="183"/>
      <c r="BW412" s="183"/>
      <c r="BX412" s="183"/>
      <c r="BY412" s="183"/>
      <c r="BZ412" s="183"/>
      <c r="CA412" s="183"/>
      <c r="CB412" s="183"/>
      <c r="CC412" s="183"/>
      <c r="CD412" s="183"/>
      <c r="CE412" s="183"/>
      <c r="CF412" s="183"/>
      <c r="CG412" s="183"/>
      <c r="CH412" s="183"/>
      <c r="CI412" s="183"/>
      <c r="CJ412" s="183"/>
      <c r="CK412" s="183"/>
      <c r="CL412" s="183"/>
      <c r="CM412" s="183"/>
      <c r="CN412" s="183"/>
      <c r="CO412" s="183"/>
      <c r="CP412" s="183"/>
      <c r="CQ412" s="183"/>
      <c r="CR412" s="183"/>
      <c r="CS412" s="183"/>
      <c r="CT412" s="183"/>
      <c r="CU412" s="183"/>
      <c r="CV412" s="183"/>
      <c r="CW412" s="183"/>
      <c r="CX412" s="183"/>
      <c r="CY412" s="183"/>
      <c r="CZ412" s="183"/>
      <c r="DA412" s="183"/>
      <c r="DB412" s="183"/>
      <c r="DC412" s="183"/>
      <c r="DD412" s="183"/>
      <c r="DE412" s="183"/>
      <c r="DF412" s="183"/>
      <c r="DG412" s="183"/>
      <c r="DH412" s="183"/>
    </row>
    <row r="413" spans="1:112" ht="56.25" customHeight="1">
      <c r="A413" s="201"/>
      <c r="B413" s="201"/>
      <c r="C413" s="201"/>
      <c r="D413" s="329"/>
      <c r="E413" s="329"/>
      <c r="F413" s="201"/>
      <c r="G413" s="201"/>
      <c r="H413" s="201"/>
      <c r="I413" s="211"/>
      <c r="J413" s="211"/>
      <c r="K413" s="211"/>
      <c r="L413" s="294"/>
      <c r="M413" s="294"/>
      <c r="N413" s="294"/>
      <c r="O413" s="196"/>
      <c r="P413" s="196"/>
      <c r="Q413" s="196"/>
      <c r="R413" s="196"/>
      <c r="S413" s="196"/>
      <c r="T413" s="196"/>
      <c r="U413" s="87"/>
      <c r="V413" s="87"/>
      <c r="W413" s="195"/>
      <c r="X413" s="196"/>
      <c r="Y413" s="199"/>
      <c r="Z413" s="184"/>
      <c r="AA413" s="184"/>
      <c r="AB413" s="184"/>
      <c r="AC413" s="387"/>
      <c r="AD413" s="387"/>
      <c r="AE413" s="390"/>
      <c r="AF413" s="387"/>
      <c r="AG413" s="387"/>
      <c r="AH413" s="387"/>
      <c r="AI413" s="184"/>
      <c r="AJ413" s="184"/>
      <c r="AK413" s="184"/>
      <c r="AL413" s="184"/>
      <c r="AM413" s="184"/>
      <c r="AN413" s="184"/>
      <c r="AO413" s="184"/>
      <c r="AP413" s="184"/>
      <c r="AQ413" s="184"/>
      <c r="AR413" s="184"/>
      <c r="AS413" s="184"/>
      <c r="AT413" s="184"/>
      <c r="AU413" s="184"/>
      <c r="AV413" s="184"/>
      <c r="AW413" s="184"/>
      <c r="AX413" s="184"/>
      <c r="AY413" s="184"/>
      <c r="AZ413" s="184"/>
      <c r="BA413" s="189"/>
      <c r="BB413" s="189"/>
      <c r="BC413" s="189"/>
      <c r="BD413" s="189"/>
      <c r="BE413" s="189"/>
      <c r="BF413" s="189"/>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c r="CH413" s="184"/>
      <c r="CI413" s="184"/>
      <c r="CJ413" s="184"/>
      <c r="CK413" s="184"/>
      <c r="CL413" s="184"/>
      <c r="CM413" s="184"/>
      <c r="CN413" s="184"/>
      <c r="CO413" s="184"/>
      <c r="CP413" s="184"/>
      <c r="CQ413" s="184"/>
      <c r="CR413" s="184"/>
      <c r="CS413" s="184"/>
      <c r="CT413" s="184"/>
      <c r="CU413" s="184"/>
      <c r="CV413" s="184"/>
      <c r="CW413" s="184"/>
      <c r="CX413" s="184"/>
      <c r="CY413" s="184"/>
      <c r="CZ413" s="184"/>
      <c r="DA413" s="184"/>
      <c r="DB413" s="184"/>
      <c r="DC413" s="184"/>
      <c r="DD413" s="184"/>
      <c r="DE413" s="184"/>
      <c r="DF413" s="184"/>
      <c r="DG413" s="184"/>
      <c r="DH413" s="184"/>
    </row>
    <row r="414" spans="1:112" ht="139.5" customHeight="1">
      <c r="A414" s="200" t="s">
        <v>505</v>
      </c>
      <c r="B414" s="200" t="s">
        <v>506</v>
      </c>
      <c r="C414" s="200" t="s">
        <v>507</v>
      </c>
      <c r="D414" s="391" t="s">
        <v>508</v>
      </c>
      <c r="E414" s="392"/>
      <c r="F414" s="126" t="s">
        <v>463</v>
      </c>
      <c r="G414" s="126" t="s">
        <v>649</v>
      </c>
      <c r="H414" s="126" t="s">
        <v>459</v>
      </c>
      <c r="I414" s="117" t="s">
        <v>509</v>
      </c>
      <c r="J414" s="117" t="s">
        <v>164</v>
      </c>
      <c r="K414" s="117" t="s">
        <v>510</v>
      </c>
      <c r="L414" s="185"/>
      <c r="M414" s="331"/>
      <c r="N414" s="331"/>
      <c r="O414" s="193">
        <f aca="true" t="shared" si="77" ref="O414:T414">W414+AC414+AI414+AO414+AU414+BA414+BG414+BM414+BS414+BY414+CE414+CK414+CQ414+CW414+DC414</f>
        <v>9414.1</v>
      </c>
      <c r="P414" s="193">
        <f t="shared" si="77"/>
        <v>9325.4</v>
      </c>
      <c r="Q414" s="193">
        <f t="shared" si="77"/>
        <v>10265.900000000001</v>
      </c>
      <c r="R414" s="193">
        <f t="shared" si="77"/>
        <v>10312.5</v>
      </c>
      <c r="S414" s="193">
        <f t="shared" si="77"/>
        <v>10312.5</v>
      </c>
      <c r="T414" s="193">
        <f t="shared" si="77"/>
        <v>10312.5</v>
      </c>
      <c r="U414" s="87"/>
      <c r="V414" s="87"/>
      <c r="W414" s="194"/>
      <c r="X414" s="193"/>
      <c r="Y414" s="197"/>
      <c r="Z414" s="182"/>
      <c r="AA414" s="182"/>
      <c r="AB414" s="182"/>
      <c r="AC414" s="385">
        <v>1949.5</v>
      </c>
      <c r="AD414" s="385">
        <v>1860.8</v>
      </c>
      <c r="AE414" s="388">
        <v>2130.8</v>
      </c>
      <c r="AF414" s="385">
        <v>2137</v>
      </c>
      <c r="AG414" s="385">
        <v>2137</v>
      </c>
      <c r="AH414" s="385">
        <v>2137</v>
      </c>
      <c r="AI414" s="182"/>
      <c r="AJ414" s="182"/>
      <c r="AK414" s="182"/>
      <c r="AL414" s="182"/>
      <c r="AM414" s="182"/>
      <c r="AN414" s="182"/>
      <c r="AO414" s="182"/>
      <c r="AP414" s="182"/>
      <c r="AQ414" s="182"/>
      <c r="AR414" s="182"/>
      <c r="AS414" s="182"/>
      <c r="AT414" s="182"/>
      <c r="AU414" s="182"/>
      <c r="AV414" s="182"/>
      <c r="AW414" s="182"/>
      <c r="AX414" s="182"/>
      <c r="AY414" s="182"/>
      <c r="AZ414" s="182"/>
      <c r="BA414" s="187"/>
      <c r="BB414" s="187"/>
      <c r="BC414" s="187"/>
      <c r="BD414" s="187"/>
      <c r="BE414" s="187"/>
      <c r="BF414" s="187"/>
      <c r="BG414" s="182"/>
      <c r="BH414" s="182"/>
      <c r="BI414" s="182"/>
      <c r="BJ414" s="182"/>
      <c r="BK414" s="182"/>
      <c r="BL414" s="182"/>
      <c r="BM414" s="182"/>
      <c r="BN414" s="182"/>
      <c r="BO414" s="182"/>
      <c r="BP414" s="182"/>
      <c r="BQ414" s="182"/>
      <c r="BR414" s="182"/>
      <c r="BS414" s="182"/>
      <c r="BT414" s="182"/>
      <c r="BU414" s="182"/>
      <c r="BV414" s="182"/>
      <c r="BW414" s="182"/>
      <c r="BX414" s="182"/>
      <c r="BY414" s="182"/>
      <c r="BZ414" s="182"/>
      <c r="CA414" s="182"/>
      <c r="CB414" s="182"/>
      <c r="CC414" s="182"/>
      <c r="CD414" s="182"/>
      <c r="CE414" s="182">
        <v>7464.6</v>
      </c>
      <c r="CF414" s="182">
        <v>7464.6</v>
      </c>
      <c r="CG414" s="182">
        <v>8135.1</v>
      </c>
      <c r="CH414" s="182">
        <v>8175.5</v>
      </c>
      <c r="CI414" s="182">
        <v>8175.5</v>
      </c>
      <c r="CJ414" s="182">
        <v>8175.5</v>
      </c>
      <c r="CK414" s="182"/>
      <c r="CL414" s="182"/>
      <c r="CM414" s="182"/>
      <c r="CN414" s="182"/>
      <c r="CO414" s="182"/>
      <c r="CP414" s="182"/>
      <c r="CQ414" s="182"/>
      <c r="CR414" s="182"/>
      <c r="CS414" s="182"/>
      <c r="CT414" s="182"/>
      <c r="CU414" s="182"/>
      <c r="CV414" s="182"/>
      <c r="CW414" s="182"/>
      <c r="CX414" s="182"/>
      <c r="CY414" s="182"/>
      <c r="CZ414" s="182"/>
      <c r="DA414" s="182"/>
      <c r="DB414" s="182"/>
      <c r="DC414" s="182"/>
      <c r="DD414" s="182"/>
      <c r="DE414" s="182"/>
      <c r="DF414" s="182"/>
      <c r="DG414" s="182"/>
      <c r="DH414" s="182"/>
    </row>
    <row r="415" spans="1:112" ht="149.25" customHeight="1">
      <c r="A415" s="200"/>
      <c r="B415" s="200"/>
      <c r="C415" s="200"/>
      <c r="D415" s="391"/>
      <c r="E415" s="392"/>
      <c r="F415" s="117"/>
      <c r="G415" s="117"/>
      <c r="H415" s="117"/>
      <c r="I415" s="117" t="s">
        <v>735</v>
      </c>
      <c r="J415" s="117" t="s">
        <v>737</v>
      </c>
      <c r="K415" s="117" t="s">
        <v>736</v>
      </c>
      <c r="L415" s="185"/>
      <c r="M415" s="331"/>
      <c r="N415" s="331"/>
      <c r="O415" s="193"/>
      <c r="P415" s="193"/>
      <c r="Q415" s="193"/>
      <c r="R415" s="193"/>
      <c r="S415" s="193"/>
      <c r="T415" s="193"/>
      <c r="U415" s="87"/>
      <c r="V415" s="87"/>
      <c r="W415" s="194"/>
      <c r="X415" s="193"/>
      <c r="Y415" s="287"/>
      <c r="Z415" s="214"/>
      <c r="AA415" s="214"/>
      <c r="AB415" s="214"/>
      <c r="AC415" s="393"/>
      <c r="AD415" s="393"/>
      <c r="AE415" s="394"/>
      <c r="AF415" s="393"/>
      <c r="AG415" s="393"/>
      <c r="AH415" s="393"/>
      <c r="AI415" s="214"/>
      <c r="AJ415" s="214"/>
      <c r="AK415" s="214"/>
      <c r="AL415" s="214"/>
      <c r="AM415" s="214"/>
      <c r="AN415" s="214"/>
      <c r="AO415" s="214"/>
      <c r="AP415" s="214"/>
      <c r="AQ415" s="214"/>
      <c r="AR415" s="214"/>
      <c r="AS415" s="214"/>
      <c r="AT415" s="214"/>
      <c r="AU415" s="214"/>
      <c r="AV415" s="214"/>
      <c r="AW415" s="214"/>
      <c r="AX415" s="214"/>
      <c r="AY415" s="214"/>
      <c r="AZ415" s="214"/>
      <c r="BA415" s="288"/>
      <c r="BB415" s="288"/>
      <c r="BC415" s="288"/>
      <c r="BD415" s="288"/>
      <c r="BE415" s="288"/>
      <c r="BF415" s="288"/>
      <c r="BG415" s="214"/>
      <c r="BH415" s="214"/>
      <c r="BI415" s="214"/>
      <c r="BJ415" s="214"/>
      <c r="BK415" s="214"/>
      <c r="BL415" s="214"/>
      <c r="BM415" s="214"/>
      <c r="BN415" s="214"/>
      <c r="BO415" s="214"/>
      <c r="BP415" s="214"/>
      <c r="BQ415" s="214"/>
      <c r="BR415" s="214"/>
      <c r="BS415" s="214"/>
      <c r="BT415" s="214"/>
      <c r="BU415" s="214"/>
      <c r="BV415" s="214"/>
      <c r="BW415" s="214"/>
      <c r="BX415" s="214"/>
      <c r="BY415" s="214"/>
      <c r="BZ415" s="214"/>
      <c r="CA415" s="214"/>
      <c r="CB415" s="214"/>
      <c r="CC415" s="214"/>
      <c r="CD415" s="214"/>
      <c r="CE415" s="214"/>
      <c r="CF415" s="214"/>
      <c r="CG415" s="214"/>
      <c r="CH415" s="214"/>
      <c r="CI415" s="214"/>
      <c r="CJ415" s="214"/>
      <c r="CK415" s="214"/>
      <c r="CL415" s="214"/>
      <c r="CM415" s="214"/>
      <c r="CN415" s="214"/>
      <c r="CO415" s="214"/>
      <c r="CP415" s="214"/>
      <c r="CQ415" s="214"/>
      <c r="CR415" s="214"/>
      <c r="CS415" s="214"/>
      <c r="CT415" s="214"/>
      <c r="CU415" s="214"/>
      <c r="CV415" s="214"/>
      <c r="CW415" s="214"/>
      <c r="CX415" s="214"/>
      <c r="CY415" s="214"/>
      <c r="CZ415" s="214"/>
      <c r="DA415" s="214"/>
      <c r="DB415" s="214"/>
      <c r="DC415" s="214"/>
      <c r="DD415" s="214"/>
      <c r="DE415" s="214"/>
      <c r="DF415" s="214"/>
      <c r="DG415" s="214"/>
      <c r="DH415" s="214"/>
    </row>
    <row r="416" spans="1:112" ht="27" customHeight="1">
      <c r="A416" s="200" t="s">
        <v>511</v>
      </c>
      <c r="B416" s="200" t="s">
        <v>512</v>
      </c>
      <c r="C416" s="200" t="s">
        <v>513</v>
      </c>
      <c r="D416" s="203" t="s">
        <v>218</v>
      </c>
      <c r="E416" s="204"/>
      <c r="F416" s="200" t="s">
        <v>463</v>
      </c>
      <c r="G416" s="200" t="s">
        <v>514</v>
      </c>
      <c r="H416" s="200" t="s">
        <v>459</v>
      </c>
      <c r="I416" s="200" t="s">
        <v>515</v>
      </c>
      <c r="J416" s="200" t="s">
        <v>164</v>
      </c>
      <c r="K416" s="200" t="s">
        <v>516</v>
      </c>
      <c r="L416" s="200"/>
      <c r="M416" s="200"/>
      <c r="N416" s="200"/>
      <c r="O416" s="193">
        <f aca="true" t="shared" si="78" ref="O416:T416">W416+AC416+AI416+AO416+AU416+BA416+BG416+BM416+BS416+BY416+CE416+CK416+CQ416+CW416+DC416</f>
        <v>97.2</v>
      </c>
      <c r="P416" s="193">
        <f t="shared" si="78"/>
        <v>97.2</v>
      </c>
      <c r="Q416" s="193">
        <f t="shared" si="78"/>
        <v>254</v>
      </c>
      <c r="R416" s="193">
        <f t="shared" si="78"/>
        <v>254.4</v>
      </c>
      <c r="S416" s="193">
        <f t="shared" si="78"/>
        <v>254.4</v>
      </c>
      <c r="T416" s="193">
        <f t="shared" si="78"/>
        <v>254.4</v>
      </c>
      <c r="U416" s="87"/>
      <c r="V416" s="87"/>
      <c r="W416" s="194"/>
      <c r="X416" s="193"/>
      <c r="Y416" s="197"/>
      <c r="Z416" s="182"/>
      <c r="AA416" s="182"/>
      <c r="AB416" s="182"/>
      <c r="AC416" s="182">
        <v>97.2</v>
      </c>
      <c r="AD416" s="182">
        <v>97.2</v>
      </c>
      <c r="AE416" s="291">
        <v>254</v>
      </c>
      <c r="AF416" s="187">
        <v>254.4</v>
      </c>
      <c r="AG416" s="187">
        <v>254.4</v>
      </c>
      <c r="AH416" s="187">
        <f>AG416</f>
        <v>254.4</v>
      </c>
      <c r="AI416" s="182"/>
      <c r="AJ416" s="182"/>
      <c r="AK416" s="182"/>
      <c r="AL416" s="182"/>
      <c r="AM416" s="182"/>
      <c r="AN416" s="182"/>
      <c r="AO416" s="182"/>
      <c r="AP416" s="182"/>
      <c r="AQ416" s="182"/>
      <c r="AR416" s="182"/>
      <c r="AS416" s="182"/>
      <c r="AT416" s="182"/>
      <c r="AU416" s="182"/>
      <c r="AV416" s="182"/>
      <c r="AW416" s="182"/>
      <c r="AX416" s="182"/>
      <c r="AY416" s="182"/>
      <c r="AZ416" s="182"/>
      <c r="BA416" s="187"/>
      <c r="BB416" s="187"/>
      <c r="BC416" s="187"/>
      <c r="BD416" s="187"/>
      <c r="BE416" s="187"/>
      <c r="BF416" s="187"/>
      <c r="BG416" s="182"/>
      <c r="BH416" s="182"/>
      <c r="BI416" s="182"/>
      <c r="BJ416" s="182"/>
      <c r="BK416" s="182"/>
      <c r="BL416" s="182"/>
      <c r="BM416" s="182"/>
      <c r="BN416" s="182"/>
      <c r="BO416" s="182"/>
      <c r="BP416" s="182"/>
      <c r="BQ416" s="182"/>
      <c r="BR416" s="182"/>
      <c r="BS416" s="182"/>
      <c r="BT416" s="182"/>
      <c r="BU416" s="182"/>
      <c r="BV416" s="182"/>
      <c r="BW416" s="182"/>
      <c r="BX416" s="182"/>
      <c r="BY416" s="182"/>
      <c r="BZ416" s="182"/>
      <c r="CA416" s="182"/>
      <c r="CB416" s="182"/>
      <c r="CC416" s="182"/>
      <c r="CD416" s="182"/>
      <c r="CE416" s="182"/>
      <c r="CF416" s="182"/>
      <c r="CG416" s="182"/>
      <c r="CH416" s="182"/>
      <c r="CI416" s="182"/>
      <c r="CJ416" s="182"/>
      <c r="CK416" s="182"/>
      <c r="CL416" s="182"/>
      <c r="CM416" s="182"/>
      <c r="CN416" s="182"/>
      <c r="CO416" s="182"/>
      <c r="CP416" s="182"/>
      <c r="CQ416" s="182"/>
      <c r="CR416" s="182"/>
      <c r="CS416" s="182"/>
      <c r="CT416" s="182"/>
      <c r="CU416" s="182"/>
      <c r="CV416" s="182"/>
      <c r="CW416" s="182"/>
      <c r="CX416" s="182"/>
      <c r="CY416" s="182"/>
      <c r="CZ416" s="182"/>
      <c r="DA416" s="182"/>
      <c r="DB416" s="182"/>
      <c r="DC416" s="182"/>
      <c r="DD416" s="182"/>
      <c r="DE416" s="182"/>
      <c r="DF416" s="182"/>
      <c r="DG416" s="182"/>
      <c r="DH416" s="182"/>
    </row>
    <row r="417" spans="1:112" ht="15.75" customHeight="1">
      <c r="A417" s="201"/>
      <c r="B417" s="201"/>
      <c r="C417" s="201"/>
      <c r="D417" s="205"/>
      <c r="E417" s="204"/>
      <c r="F417" s="201"/>
      <c r="G417" s="201"/>
      <c r="H417" s="201"/>
      <c r="I417" s="201"/>
      <c r="J417" s="201"/>
      <c r="K417" s="201"/>
      <c r="L417" s="201"/>
      <c r="M417" s="201"/>
      <c r="N417" s="201"/>
      <c r="O417" s="196"/>
      <c r="P417" s="196"/>
      <c r="Q417" s="196"/>
      <c r="R417" s="196"/>
      <c r="S417" s="196"/>
      <c r="T417" s="196"/>
      <c r="U417" s="87"/>
      <c r="V417" s="87"/>
      <c r="W417" s="195"/>
      <c r="X417" s="196"/>
      <c r="Y417" s="198"/>
      <c r="Z417" s="183"/>
      <c r="AA417" s="183"/>
      <c r="AB417" s="183"/>
      <c r="AC417" s="183"/>
      <c r="AD417" s="183"/>
      <c r="AE417" s="293"/>
      <c r="AF417" s="188"/>
      <c r="AG417" s="188"/>
      <c r="AH417" s="188"/>
      <c r="AI417" s="183"/>
      <c r="AJ417" s="183"/>
      <c r="AK417" s="183"/>
      <c r="AL417" s="183"/>
      <c r="AM417" s="183"/>
      <c r="AN417" s="183"/>
      <c r="AO417" s="183"/>
      <c r="AP417" s="183"/>
      <c r="AQ417" s="183"/>
      <c r="AR417" s="183"/>
      <c r="AS417" s="183"/>
      <c r="AT417" s="183"/>
      <c r="AU417" s="183"/>
      <c r="AV417" s="183"/>
      <c r="AW417" s="183"/>
      <c r="AX417" s="183"/>
      <c r="AY417" s="183"/>
      <c r="AZ417" s="183"/>
      <c r="BA417" s="188"/>
      <c r="BB417" s="188"/>
      <c r="BC417" s="188"/>
      <c r="BD417" s="188"/>
      <c r="BE417" s="188"/>
      <c r="BF417" s="188"/>
      <c r="BG417" s="183"/>
      <c r="BH417" s="183"/>
      <c r="BI417" s="183"/>
      <c r="BJ417" s="183"/>
      <c r="BK417" s="183"/>
      <c r="BL417" s="183"/>
      <c r="BM417" s="183"/>
      <c r="BN417" s="183"/>
      <c r="BO417" s="183"/>
      <c r="BP417" s="183"/>
      <c r="BQ417" s="183"/>
      <c r="BR417" s="183"/>
      <c r="BS417" s="183"/>
      <c r="BT417" s="183"/>
      <c r="BU417" s="183"/>
      <c r="BV417" s="183"/>
      <c r="BW417" s="183"/>
      <c r="BX417" s="183"/>
      <c r="BY417" s="183"/>
      <c r="BZ417" s="183"/>
      <c r="CA417" s="183"/>
      <c r="CB417" s="183"/>
      <c r="CC417" s="183"/>
      <c r="CD417" s="183"/>
      <c r="CE417" s="183"/>
      <c r="CF417" s="183"/>
      <c r="CG417" s="183"/>
      <c r="CH417" s="183"/>
      <c r="CI417" s="183"/>
      <c r="CJ417" s="183"/>
      <c r="CK417" s="183"/>
      <c r="CL417" s="183"/>
      <c r="CM417" s="183"/>
      <c r="CN417" s="183"/>
      <c r="CO417" s="183"/>
      <c r="CP417" s="183"/>
      <c r="CQ417" s="183"/>
      <c r="CR417" s="183"/>
      <c r="CS417" s="183"/>
      <c r="CT417" s="183"/>
      <c r="CU417" s="183"/>
      <c r="CV417" s="183"/>
      <c r="CW417" s="183"/>
      <c r="CX417" s="183"/>
      <c r="CY417" s="183"/>
      <c r="CZ417" s="183"/>
      <c r="DA417" s="183"/>
      <c r="DB417" s="183"/>
      <c r="DC417" s="183"/>
      <c r="DD417" s="183"/>
      <c r="DE417" s="183"/>
      <c r="DF417" s="183"/>
      <c r="DG417" s="183"/>
      <c r="DH417" s="183"/>
    </row>
    <row r="418" spans="1:112" ht="108.75" customHeight="1">
      <c r="A418" s="201"/>
      <c r="B418" s="201"/>
      <c r="C418" s="201"/>
      <c r="D418" s="204"/>
      <c r="E418" s="204"/>
      <c r="F418" s="201"/>
      <c r="G418" s="201"/>
      <c r="H418" s="201"/>
      <c r="I418" s="201"/>
      <c r="J418" s="201"/>
      <c r="K418" s="201"/>
      <c r="L418" s="201"/>
      <c r="M418" s="201"/>
      <c r="N418" s="201"/>
      <c r="O418" s="196"/>
      <c r="P418" s="196"/>
      <c r="Q418" s="196"/>
      <c r="R418" s="196"/>
      <c r="S418" s="196"/>
      <c r="T418" s="196"/>
      <c r="U418" s="87"/>
      <c r="V418" s="87"/>
      <c r="W418" s="195"/>
      <c r="X418" s="196"/>
      <c r="Y418" s="199"/>
      <c r="Z418" s="184"/>
      <c r="AA418" s="184"/>
      <c r="AB418" s="184"/>
      <c r="AC418" s="184"/>
      <c r="AD418" s="184"/>
      <c r="AE418" s="295"/>
      <c r="AF418" s="189"/>
      <c r="AG418" s="189"/>
      <c r="AH418" s="189"/>
      <c r="AI418" s="184"/>
      <c r="AJ418" s="184"/>
      <c r="AK418" s="184"/>
      <c r="AL418" s="184"/>
      <c r="AM418" s="184"/>
      <c r="AN418" s="184"/>
      <c r="AO418" s="184"/>
      <c r="AP418" s="184"/>
      <c r="AQ418" s="184"/>
      <c r="AR418" s="184"/>
      <c r="AS418" s="184"/>
      <c r="AT418" s="184"/>
      <c r="AU418" s="184"/>
      <c r="AV418" s="184"/>
      <c r="AW418" s="184"/>
      <c r="AX418" s="184"/>
      <c r="AY418" s="184"/>
      <c r="AZ418" s="184"/>
      <c r="BA418" s="189"/>
      <c r="BB418" s="189"/>
      <c r="BC418" s="189"/>
      <c r="BD418" s="189"/>
      <c r="BE418" s="189"/>
      <c r="BF418" s="189"/>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c r="CH418" s="184"/>
      <c r="CI418" s="184"/>
      <c r="CJ418" s="184"/>
      <c r="CK418" s="184"/>
      <c r="CL418" s="184"/>
      <c r="CM418" s="184"/>
      <c r="CN418" s="184"/>
      <c r="CO418" s="184"/>
      <c r="CP418" s="184"/>
      <c r="CQ418" s="184"/>
      <c r="CR418" s="184"/>
      <c r="CS418" s="184"/>
      <c r="CT418" s="184"/>
      <c r="CU418" s="184"/>
      <c r="CV418" s="184"/>
      <c r="CW418" s="184"/>
      <c r="CX418" s="184"/>
      <c r="CY418" s="184"/>
      <c r="CZ418" s="184"/>
      <c r="DA418" s="184"/>
      <c r="DB418" s="184"/>
      <c r="DC418" s="184"/>
      <c r="DD418" s="184"/>
      <c r="DE418" s="184"/>
      <c r="DF418" s="184"/>
      <c r="DG418" s="184"/>
      <c r="DH418" s="184"/>
    </row>
    <row r="419" spans="1:112" ht="27" customHeight="1">
      <c r="A419" s="200" t="s">
        <v>517</v>
      </c>
      <c r="B419" s="200" t="s">
        <v>518</v>
      </c>
      <c r="C419" s="200" t="s">
        <v>519</v>
      </c>
      <c r="D419" s="203" t="s">
        <v>266</v>
      </c>
      <c r="E419" s="204"/>
      <c r="F419" s="200" t="s">
        <v>463</v>
      </c>
      <c r="G419" s="200" t="s">
        <v>520</v>
      </c>
      <c r="H419" s="200" t="s">
        <v>459</v>
      </c>
      <c r="I419" s="200" t="s">
        <v>521</v>
      </c>
      <c r="J419" s="200" t="s">
        <v>164</v>
      </c>
      <c r="K419" s="200" t="s">
        <v>522</v>
      </c>
      <c r="L419" s="200"/>
      <c r="M419" s="200"/>
      <c r="N419" s="200"/>
      <c r="O419" s="193">
        <f aca="true" t="shared" si="79" ref="O419:T419">W419+AC419+AI419+AO419+AU419+BA419+BG419+BM419+BS419+BY419+CE419+CK419+CQ419+CW419+DC419</f>
        <v>1873</v>
      </c>
      <c r="P419" s="193">
        <f t="shared" si="79"/>
        <v>993.9</v>
      </c>
      <c r="Q419" s="193">
        <f t="shared" si="79"/>
        <v>2051.1</v>
      </c>
      <c r="R419" s="193">
        <f t="shared" si="79"/>
        <v>2119.6</v>
      </c>
      <c r="S419" s="193">
        <f t="shared" si="79"/>
        <v>2119.6</v>
      </c>
      <c r="T419" s="193">
        <f t="shared" si="79"/>
        <v>2119.6</v>
      </c>
      <c r="U419" s="87"/>
      <c r="V419" s="87"/>
      <c r="W419" s="194"/>
      <c r="X419" s="193"/>
      <c r="Y419" s="197"/>
      <c r="Z419" s="182"/>
      <c r="AA419" s="182"/>
      <c r="AB419" s="182"/>
      <c r="AC419" s="182">
        <v>1873</v>
      </c>
      <c r="AD419" s="182">
        <v>993.9</v>
      </c>
      <c r="AE419" s="291">
        <v>2051.1</v>
      </c>
      <c r="AF419" s="187">
        <v>2119.6</v>
      </c>
      <c r="AG419" s="187">
        <v>2119.6</v>
      </c>
      <c r="AH419" s="187">
        <v>2119.6</v>
      </c>
      <c r="AI419" s="182"/>
      <c r="AJ419" s="182"/>
      <c r="AK419" s="182"/>
      <c r="AL419" s="182"/>
      <c r="AM419" s="182"/>
      <c r="AN419" s="182"/>
      <c r="AO419" s="182"/>
      <c r="AP419" s="182"/>
      <c r="AQ419" s="182"/>
      <c r="AR419" s="182"/>
      <c r="AS419" s="182"/>
      <c r="AT419" s="182"/>
      <c r="AU419" s="182"/>
      <c r="AV419" s="182"/>
      <c r="AW419" s="182"/>
      <c r="AX419" s="182"/>
      <c r="AY419" s="182"/>
      <c r="AZ419" s="182"/>
      <c r="BA419" s="187"/>
      <c r="BB419" s="187"/>
      <c r="BC419" s="187"/>
      <c r="BD419" s="187"/>
      <c r="BE419" s="187"/>
      <c r="BF419" s="187"/>
      <c r="BG419" s="182"/>
      <c r="BH419" s="182"/>
      <c r="BI419" s="182"/>
      <c r="BJ419" s="182"/>
      <c r="BK419" s="182"/>
      <c r="BL419" s="182"/>
      <c r="BM419" s="182"/>
      <c r="BN419" s="182"/>
      <c r="BO419" s="182"/>
      <c r="BP419" s="182"/>
      <c r="BQ419" s="182"/>
      <c r="BR419" s="182"/>
      <c r="BS419" s="182"/>
      <c r="BT419" s="182"/>
      <c r="BU419" s="182"/>
      <c r="BV419" s="182"/>
      <c r="BW419" s="182"/>
      <c r="BX419" s="182"/>
      <c r="BY419" s="182"/>
      <c r="BZ419" s="182"/>
      <c r="CA419" s="182"/>
      <c r="CB419" s="182"/>
      <c r="CC419" s="182"/>
      <c r="CD419" s="182"/>
      <c r="CE419" s="182"/>
      <c r="CF419" s="182"/>
      <c r="CG419" s="182"/>
      <c r="CH419" s="182"/>
      <c r="CI419" s="182"/>
      <c r="CJ419" s="182"/>
      <c r="CK419" s="182"/>
      <c r="CL419" s="182"/>
      <c r="CM419" s="182"/>
      <c r="CN419" s="182"/>
      <c r="CO419" s="182"/>
      <c r="CP419" s="182"/>
      <c r="CQ419" s="182"/>
      <c r="CR419" s="182"/>
      <c r="CS419" s="182"/>
      <c r="CT419" s="182"/>
      <c r="CU419" s="182"/>
      <c r="CV419" s="182"/>
      <c r="CW419" s="182"/>
      <c r="CX419" s="182"/>
      <c r="CY419" s="182"/>
      <c r="CZ419" s="182"/>
      <c r="DA419" s="182"/>
      <c r="DB419" s="182"/>
      <c r="DC419" s="182"/>
      <c r="DD419" s="182"/>
      <c r="DE419" s="182"/>
      <c r="DF419" s="182"/>
      <c r="DG419" s="182"/>
      <c r="DH419" s="182"/>
    </row>
    <row r="420" spans="1:112" ht="40.5" customHeight="1">
      <c r="A420" s="201"/>
      <c r="B420" s="201"/>
      <c r="C420" s="201"/>
      <c r="D420" s="205"/>
      <c r="E420" s="204"/>
      <c r="F420" s="201"/>
      <c r="G420" s="201"/>
      <c r="H420" s="201"/>
      <c r="I420" s="201"/>
      <c r="J420" s="201"/>
      <c r="K420" s="201"/>
      <c r="L420" s="201"/>
      <c r="M420" s="201"/>
      <c r="N420" s="201"/>
      <c r="O420" s="196"/>
      <c r="P420" s="196"/>
      <c r="Q420" s="196"/>
      <c r="R420" s="196"/>
      <c r="S420" s="196"/>
      <c r="T420" s="196"/>
      <c r="U420" s="87"/>
      <c r="V420" s="87"/>
      <c r="W420" s="195"/>
      <c r="X420" s="196"/>
      <c r="Y420" s="198"/>
      <c r="Z420" s="183"/>
      <c r="AA420" s="183"/>
      <c r="AB420" s="183"/>
      <c r="AC420" s="183"/>
      <c r="AD420" s="183"/>
      <c r="AE420" s="293"/>
      <c r="AF420" s="188"/>
      <c r="AG420" s="188"/>
      <c r="AH420" s="188"/>
      <c r="AI420" s="183"/>
      <c r="AJ420" s="183"/>
      <c r="AK420" s="183"/>
      <c r="AL420" s="183"/>
      <c r="AM420" s="183"/>
      <c r="AN420" s="183"/>
      <c r="AO420" s="183"/>
      <c r="AP420" s="183"/>
      <c r="AQ420" s="183"/>
      <c r="AR420" s="183"/>
      <c r="AS420" s="183"/>
      <c r="AT420" s="183"/>
      <c r="AU420" s="183"/>
      <c r="AV420" s="183"/>
      <c r="AW420" s="183"/>
      <c r="AX420" s="183"/>
      <c r="AY420" s="183"/>
      <c r="AZ420" s="183"/>
      <c r="BA420" s="188"/>
      <c r="BB420" s="188"/>
      <c r="BC420" s="188"/>
      <c r="BD420" s="188"/>
      <c r="BE420" s="188"/>
      <c r="BF420" s="188"/>
      <c r="BG420" s="183"/>
      <c r="BH420" s="183"/>
      <c r="BI420" s="183"/>
      <c r="BJ420" s="183"/>
      <c r="BK420" s="183"/>
      <c r="BL420" s="183"/>
      <c r="BM420" s="183"/>
      <c r="BN420" s="183"/>
      <c r="BO420" s="183"/>
      <c r="BP420" s="183"/>
      <c r="BQ420" s="183"/>
      <c r="BR420" s="183"/>
      <c r="BS420" s="183"/>
      <c r="BT420" s="183"/>
      <c r="BU420" s="183"/>
      <c r="BV420" s="183"/>
      <c r="BW420" s="183"/>
      <c r="BX420" s="183"/>
      <c r="BY420" s="183"/>
      <c r="BZ420" s="183"/>
      <c r="CA420" s="183"/>
      <c r="CB420" s="183"/>
      <c r="CC420" s="183"/>
      <c r="CD420" s="183"/>
      <c r="CE420" s="183"/>
      <c r="CF420" s="183"/>
      <c r="CG420" s="183"/>
      <c r="CH420" s="183"/>
      <c r="CI420" s="183"/>
      <c r="CJ420" s="183"/>
      <c r="CK420" s="183"/>
      <c r="CL420" s="183"/>
      <c r="CM420" s="183"/>
      <c r="CN420" s="183"/>
      <c r="CO420" s="183"/>
      <c r="CP420" s="183"/>
      <c r="CQ420" s="183"/>
      <c r="CR420" s="183"/>
      <c r="CS420" s="183"/>
      <c r="CT420" s="183"/>
      <c r="CU420" s="183"/>
      <c r="CV420" s="183"/>
      <c r="CW420" s="183"/>
      <c r="CX420" s="183"/>
      <c r="CY420" s="183"/>
      <c r="CZ420" s="183"/>
      <c r="DA420" s="183"/>
      <c r="DB420" s="183"/>
      <c r="DC420" s="183"/>
      <c r="DD420" s="183"/>
      <c r="DE420" s="183"/>
      <c r="DF420" s="183"/>
      <c r="DG420" s="183"/>
      <c r="DH420" s="183"/>
    </row>
    <row r="421" spans="1:112" ht="78" customHeight="1">
      <c r="A421" s="201"/>
      <c r="B421" s="201"/>
      <c r="C421" s="201"/>
      <c r="D421" s="204"/>
      <c r="E421" s="204"/>
      <c r="F421" s="201"/>
      <c r="G421" s="201"/>
      <c r="H421" s="201"/>
      <c r="I421" s="201"/>
      <c r="J421" s="201"/>
      <c r="K421" s="201"/>
      <c r="L421" s="201"/>
      <c r="M421" s="201"/>
      <c r="N421" s="201"/>
      <c r="O421" s="196"/>
      <c r="P421" s="196"/>
      <c r="Q421" s="196"/>
      <c r="R421" s="196"/>
      <c r="S421" s="196"/>
      <c r="T421" s="196"/>
      <c r="U421" s="87"/>
      <c r="V421" s="87"/>
      <c r="W421" s="195"/>
      <c r="X421" s="196"/>
      <c r="Y421" s="199"/>
      <c r="Z421" s="184"/>
      <c r="AA421" s="184"/>
      <c r="AB421" s="184"/>
      <c r="AC421" s="184"/>
      <c r="AD421" s="184"/>
      <c r="AE421" s="295"/>
      <c r="AF421" s="189"/>
      <c r="AG421" s="189"/>
      <c r="AH421" s="189"/>
      <c r="AI421" s="184"/>
      <c r="AJ421" s="184"/>
      <c r="AK421" s="184"/>
      <c r="AL421" s="184"/>
      <c r="AM421" s="184"/>
      <c r="AN421" s="184"/>
      <c r="AO421" s="184"/>
      <c r="AP421" s="184"/>
      <c r="AQ421" s="184"/>
      <c r="AR421" s="184"/>
      <c r="AS421" s="184"/>
      <c r="AT421" s="184"/>
      <c r="AU421" s="184"/>
      <c r="AV421" s="184"/>
      <c r="AW421" s="184"/>
      <c r="AX421" s="184"/>
      <c r="AY421" s="184"/>
      <c r="AZ421" s="184"/>
      <c r="BA421" s="189"/>
      <c r="BB421" s="189"/>
      <c r="BC421" s="189"/>
      <c r="BD421" s="189"/>
      <c r="BE421" s="189"/>
      <c r="BF421" s="189"/>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c r="CH421" s="184"/>
      <c r="CI421" s="184"/>
      <c r="CJ421" s="184"/>
      <c r="CK421" s="184"/>
      <c r="CL421" s="184"/>
      <c r="CM421" s="184"/>
      <c r="CN421" s="184"/>
      <c r="CO421" s="184"/>
      <c r="CP421" s="184"/>
      <c r="CQ421" s="184"/>
      <c r="CR421" s="184"/>
      <c r="CS421" s="184"/>
      <c r="CT421" s="184"/>
      <c r="CU421" s="184"/>
      <c r="CV421" s="184"/>
      <c r="CW421" s="184"/>
      <c r="CX421" s="184"/>
      <c r="CY421" s="184"/>
      <c r="CZ421" s="184"/>
      <c r="DA421" s="184"/>
      <c r="DB421" s="184"/>
      <c r="DC421" s="184"/>
      <c r="DD421" s="184"/>
      <c r="DE421" s="184"/>
      <c r="DF421" s="184"/>
      <c r="DG421" s="184"/>
      <c r="DH421" s="184"/>
    </row>
    <row r="422" spans="1:112" ht="147.75" customHeight="1">
      <c r="A422" s="200" t="s">
        <v>523</v>
      </c>
      <c r="B422" s="200" t="s">
        <v>524</v>
      </c>
      <c r="C422" s="200" t="s">
        <v>525</v>
      </c>
      <c r="D422" s="391" t="s">
        <v>526</v>
      </c>
      <c r="E422" s="392"/>
      <c r="F422" s="200" t="s">
        <v>463</v>
      </c>
      <c r="G422" s="200" t="s">
        <v>527</v>
      </c>
      <c r="H422" s="200" t="s">
        <v>459</v>
      </c>
      <c r="I422" s="15" t="s">
        <v>770</v>
      </c>
      <c r="J422" s="14" t="s">
        <v>164</v>
      </c>
      <c r="K422" s="14" t="s">
        <v>528</v>
      </c>
      <c r="L422" s="11" t="s">
        <v>799</v>
      </c>
      <c r="M422" s="11" t="s">
        <v>116</v>
      </c>
      <c r="N422" s="11" t="s">
        <v>800</v>
      </c>
      <c r="O422" s="193">
        <f aca="true" t="shared" si="80" ref="O422:T422">W422+AC422+AI422+AO422+AU422+BA422+BG422+BM422+BS422+BY422+CE422+CK422+CQ422+CW422+DC422</f>
        <v>2116.8</v>
      </c>
      <c r="P422" s="193">
        <f>X422+AD422+AJ422+AP422+AV422+BB422+BH422+BN422+BT422+BZ422+CF422+CL422+CR422+CX422+DD422</f>
        <v>231.91</v>
      </c>
      <c r="Q422" s="193">
        <f t="shared" si="80"/>
        <v>1992.9</v>
      </c>
      <c r="R422" s="193">
        <f t="shared" si="80"/>
        <v>1335.2</v>
      </c>
      <c r="S422" s="193">
        <f t="shared" si="80"/>
        <v>1335.2</v>
      </c>
      <c r="T422" s="193">
        <f t="shared" si="80"/>
        <v>1335.2</v>
      </c>
      <c r="U422" s="87"/>
      <c r="V422" s="87"/>
      <c r="W422" s="194"/>
      <c r="X422" s="193"/>
      <c r="Y422" s="197"/>
      <c r="Z422" s="182"/>
      <c r="AA422" s="182"/>
      <c r="AB422" s="182"/>
      <c r="AC422" s="182"/>
      <c r="AD422" s="182"/>
      <c r="AE422" s="182"/>
      <c r="AF422" s="182"/>
      <c r="AG422" s="182"/>
      <c r="AH422" s="182"/>
      <c r="AI422" s="182"/>
      <c r="AJ422" s="182"/>
      <c r="AK422" s="182"/>
      <c r="AL422" s="182"/>
      <c r="AM422" s="182"/>
      <c r="AN422" s="182"/>
      <c r="AO422" s="182"/>
      <c r="AP422" s="182"/>
      <c r="AQ422" s="182"/>
      <c r="AR422" s="182"/>
      <c r="AS422" s="182"/>
      <c r="AT422" s="182"/>
      <c r="AU422" s="182"/>
      <c r="AV422" s="182"/>
      <c r="AW422" s="182"/>
      <c r="AX422" s="182"/>
      <c r="AY422" s="182"/>
      <c r="AZ422" s="182"/>
      <c r="BA422" s="187">
        <v>2116.8</v>
      </c>
      <c r="BB422" s="187">
        <v>231.91</v>
      </c>
      <c r="BC422" s="291">
        <v>1992.9</v>
      </c>
      <c r="BD422" s="291">
        <v>1335.2</v>
      </c>
      <c r="BE422" s="291">
        <v>1335.2</v>
      </c>
      <c r="BF422" s="291">
        <v>1335.2</v>
      </c>
      <c r="BG422" s="182"/>
      <c r="BH422" s="182"/>
      <c r="BI422" s="182"/>
      <c r="BJ422" s="182"/>
      <c r="BK422" s="182"/>
      <c r="BL422" s="182"/>
      <c r="BM422" s="182"/>
      <c r="BN422" s="182"/>
      <c r="BO422" s="182"/>
      <c r="BP422" s="182"/>
      <c r="BQ422" s="182"/>
      <c r="BR422" s="182"/>
      <c r="BS422" s="182"/>
      <c r="BT422" s="182"/>
      <c r="BU422" s="182"/>
      <c r="BV422" s="182"/>
      <c r="BW422" s="182"/>
      <c r="BX422" s="182"/>
      <c r="BY422" s="182"/>
      <c r="BZ422" s="182"/>
      <c r="CA422" s="182"/>
      <c r="CB422" s="182"/>
      <c r="CC422" s="182"/>
      <c r="CD422" s="182"/>
      <c r="CE422" s="182"/>
      <c r="CF422" s="182"/>
      <c r="CG422" s="182"/>
      <c r="CH422" s="182"/>
      <c r="CI422" s="182"/>
      <c r="CJ422" s="182"/>
      <c r="CK422" s="182"/>
      <c r="CL422" s="182"/>
      <c r="CM422" s="182"/>
      <c r="CN422" s="182"/>
      <c r="CO422" s="182"/>
      <c r="CP422" s="182"/>
      <c r="CQ422" s="182"/>
      <c r="CR422" s="182"/>
      <c r="CS422" s="182"/>
      <c r="CT422" s="182"/>
      <c r="CU422" s="182"/>
      <c r="CV422" s="182"/>
      <c r="CW422" s="182"/>
      <c r="CX422" s="182"/>
      <c r="CY422" s="182"/>
      <c r="CZ422" s="182"/>
      <c r="DA422" s="182"/>
      <c r="DB422" s="182"/>
      <c r="DC422" s="182"/>
      <c r="DD422" s="182"/>
      <c r="DE422" s="182"/>
      <c r="DF422" s="182"/>
      <c r="DG422" s="182"/>
      <c r="DH422" s="182"/>
    </row>
    <row r="423" spans="1:112" ht="67.5" customHeight="1">
      <c r="A423" s="201"/>
      <c r="B423" s="201"/>
      <c r="C423" s="201"/>
      <c r="D423" s="395"/>
      <c r="E423" s="392"/>
      <c r="F423" s="294"/>
      <c r="G423" s="294"/>
      <c r="H423" s="294"/>
      <c r="I423" s="14" t="s">
        <v>529</v>
      </c>
      <c r="J423" s="14" t="s">
        <v>164</v>
      </c>
      <c r="K423" s="14" t="s">
        <v>528</v>
      </c>
      <c r="L423" s="14"/>
      <c r="M423" s="14"/>
      <c r="N423" s="14"/>
      <c r="O423" s="196"/>
      <c r="P423" s="196"/>
      <c r="Q423" s="196"/>
      <c r="R423" s="196"/>
      <c r="S423" s="196"/>
      <c r="T423" s="196"/>
      <c r="U423" s="87"/>
      <c r="V423" s="87"/>
      <c r="W423" s="195"/>
      <c r="X423" s="196"/>
      <c r="Y423" s="198"/>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8"/>
      <c r="BB423" s="188"/>
      <c r="BC423" s="293"/>
      <c r="BD423" s="293"/>
      <c r="BE423" s="293"/>
      <c r="BF423" s="293"/>
      <c r="BG423" s="183"/>
      <c r="BH423" s="183"/>
      <c r="BI423" s="183"/>
      <c r="BJ423" s="183"/>
      <c r="BK423" s="183"/>
      <c r="BL423" s="183"/>
      <c r="BM423" s="183"/>
      <c r="BN423" s="183"/>
      <c r="BO423" s="183"/>
      <c r="BP423" s="183"/>
      <c r="BQ423" s="183"/>
      <c r="BR423" s="183"/>
      <c r="BS423" s="183"/>
      <c r="BT423" s="183"/>
      <c r="BU423" s="183"/>
      <c r="BV423" s="183"/>
      <c r="BW423" s="183"/>
      <c r="BX423" s="183"/>
      <c r="BY423" s="183"/>
      <c r="BZ423" s="183"/>
      <c r="CA423" s="183"/>
      <c r="CB423" s="183"/>
      <c r="CC423" s="183"/>
      <c r="CD423" s="183"/>
      <c r="CE423" s="183"/>
      <c r="CF423" s="183"/>
      <c r="CG423" s="183"/>
      <c r="CH423" s="183"/>
      <c r="CI423" s="183"/>
      <c r="CJ423" s="183"/>
      <c r="CK423" s="183"/>
      <c r="CL423" s="183"/>
      <c r="CM423" s="183"/>
      <c r="CN423" s="183"/>
      <c r="CO423" s="183"/>
      <c r="CP423" s="183"/>
      <c r="CQ423" s="183"/>
      <c r="CR423" s="183"/>
      <c r="CS423" s="183"/>
      <c r="CT423" s="183"/>
      <c r="CU423" s="183"/>
      <c r="CV423" s="183"/>
      <c r="CW423" s="183"/>
      <c r="CX423" s="183"/>
      <c r="CY423" s="183"/>
      <c r="CZ423" s="183"/>
      <c r="DA423" s="183"/>
      <c r="DB423" s="183"/>
      <c r="DC423" s="183"/>
      <c r="DD423" s="183"/>
      <c r="DE423" s="183"/>
      <c r="DF423" s="183"/>
      <c r="DG423" s="183"/>
      <c r="DH423" s="183"/>
    </row>
    <row r="424" spans="1:112" ht="174.75" customHeight="1">
      <c r="A424" s="201"/>
      <c r="B424" s="201"/>
      <c r="C424" s="201"/>
      <c r="D424" s="392"/>
      <c r="E424" s="392"/>
      <c r="F424" s="294"/>
      <c r="G424" s="294"/>
      <c r="H424" s="294"/>
      <c r="I424" s="15" t="s">
        <v>738</v>
      </c>
      <c r="J424" s="14" t="s">
        <v>164</v>
      </c>
      <c r="K424" s="14" t="s">
        <v>739</v>
      </c>
      <c r="L424" s="14"/>
      <c r="M424" s="14"/>
      <c r="N424" s="14"/>
      <c r="O424" s="196"/>
      <c r="P424" s="196"/>
      <c r="Q424" s="196"/>
      <c r="R424" s="196"/>
      <c r="S424" s="196"/>
      <c r="T424" s="196"/>
      <c r="U424" s="87"/>
      <c r="V424" s="87"/>
      <c r="W424" s="195"/>
      <c r="X424" s="196"/>
      <c r="Y424" s="199"/>
      <c r="Z424" s="184"/>
      <c r="AA424" s="184"/>
      <c r="AB424" s="184"/>
      <c r="AC424" s="184"/>
      <c r="AD424" s="184"/>
      <c r="AE424" s="184"/>
      <c r="AF424" s="184"/>
      <c r="AG424" s="184"/>
      <c r="AH424" s="184"/>
      <c r="AI424" s="184"/>
      <c r="AJ424" s="184"/>
      <c r="AK424" s="184"/>
      <c r="AL424" s="184"/>
      <c r="AM424" s="184"/>
      <c r="AN424" s="184"/>
      <c r="AO424" s="184"/>
      <c r="AP424" s="184"/>
      <c r="AQ424" s="184"/>
      <c r="AR424" s="184"/>
      <c r="AS424" s="184"/>
      <c r="AT424" s="184"/>
      <c r="AU424" s="184"/>
      <c r="AV424" s="184"/>
      <c r="AW424" s="184"/>
      <c r="AX424" s="184"/>
      <c r="AY424" s="184"/>
      <c r="AZ424" s="184"/>
      <c r="BA424" s="189"/>
      <c r="BB424" s="189"/>
      <c r="BC424" s="295"/>
      <c r="BD424" s="295"/>
      <c r="BE424" s="295"/>
      <c r="BF424" s="295"/>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c r="CH424" s="184"/>
      <c r="CI424" s="184"/>
      <c r="CJ424" s="184"/>
      <c r="CK424" s="184"/>
      <c r="CL424" s="184"/>
      <c r="CM424" s="184"/>
      <c r="CN424" s="184"/>
      <c r="CO424" s="184"/>
      <c r="CP424" s="184"/>
      <c r="CQ424" s="184"/>
      <c r="CR424" s="184"/>
      <c r="CS424" s="184"/>
      <c r="CT424" s="184"/>
      <c r="CU424" s="184"/>
      <c r="CV424" s="184"/>
      <c r="CW424" s="184"/>
      <c r="CX424" s="184"/>
      <c r="CY424" s="184"/>
      <c r="CZ424" s="184"/>
      <c r="DA424" s="184"/>
      <c r="DB424" s="184"/>
      <c r="DC424" s="184"/>
      <c r="DD424" s="184"/>
      <c r="DE424" s="184"/>
      <c r="DF424" s="184"/>
      <c r="DG424" s="184"/>
      <c r="DH424" s="184"/>
    </row>
    <row r="425" spans="1:112" ht="39.75" customHeight="1" hidden="1">
      <c r="A425" s="200" t="s">
        <v>530</v>
      </c>
      <c r="B425" s="200" t="s">
        <v>531</v>
      </c>
      <c r="C425" s="200" t="s">
        <v>532</v>
      </c>
      <c r="D425" s="200"/>
      <c r="E425" s="8"/>
      <c r="F425" s="9"/>
      <c r="G425" s="9"/>
      <c r="H425" s="9"/>
      <c r="I425" s="9"/>
      <c r="J425" s="9"/>
      <c r="K425" s="9"/>
      <c r="L425" s="9"/>
      <c r="M425" s="9"/>
      <c r="N425" s="9"/>
      <c r="O425" s="193">
        <f>W425+AC425+AI425+AO425+AU425+BA425+BG425+BM425+BS425+BY425+CE425+CK425+CQ425+CW425+DC425</f>
        <v>0</v>
      </c>
      <c r="P425" s="193">
        <f>X425+AD425+AJ425+AP425+AV425+BB425+BH425+BN425+BT425+BZ425+CF425+CL425+CR425+CX425+DD425</f>
        <v>0</v>
      </c>
      <c r="Q425" s="193">
        <f>Y425+AE425+AK425+AQ425+AW425+BC425+BI425+BO425+BU425+CA425+CG425+CM425+CS425+CY425+DE425</f>
        <v>0</v>
      </c>
      <c r="R425" s="193"/>
      <c r="S425" s="193"/>
      <c r="T425" s="193"/>
      <c r="U425" s="87"/>
      <c r="V425" s="87"/>
      <c r="W425" s="194"/>
      <c r="X425" s="193"/>
      <c r="Y425" s="197"/>
      <c r="Z425" s="182"/>
      <c r="AA425" s="182"/>
      <c r="AB425" s="182"/>
      <c r="AC425" s="182"/>
      <c r="AD425" s="182"/>
      <c r="AE425" s="182"/>
      <c r="AF425" s="182"/>
      <c r="AG425" s="182"/>
      <c r="AH425" s="182"/>
      <c r="AI425" s="182"/>
      <c r="AJ425" s="182"/>
      <c r="AK425" s="182"/>
      <c r="AL425" s="182"/>
      <c r="AM425" s="182"/>
      <c r="AN425" s="182"/>
      <c r="AO425" s="182"/>
      <c r="AP425" s="182"/>
      <c r="AQ425" s="182"/>
      <c r="AR425" s="182"/>
      <c r="AS425" s="182"/>
      <c r="AT425" s="182"/>
      <c r="AU425" s="182"/>
      <c r="AV425" s="182"/>
      <c r="AW425" s="182"/>
      <c r="AX425" s="182"/>
      <c r="AY425" s="182"/>
      <c r="AZ425" s="182"/>
      <c r="BA425" s="187"/>
      <c r="BB425" s="187"/>
      <c r="BC425" s="187"/>
      <c r="BD425" s="187"/>
      <c r="BE425" s="187"/>
      <c r="BF425" s="187"/>
      <c r="BG425" s="182"/>
      <c r="BH425" s="182"/>
      <c r="BI425" s="182"/>
      <c r="BJ425" s="182"/>
      <c r="BK425" s="182"/>
      <c r="BL425" s="182"/>
      <c r="BM425" s="182"/>
      <c r="BN425" s="182"/>
      <c r="BO425" s="182"/>
      <c r="BP425" s="182"/>
      <c r="BQ425" s="182"/>
      <c r="BR425" s="182"/>
      <c r="BS425" s="182"/>
      <c r="BT425" s="182"/>
      <c r="BU425" s="182"/>
      <c r="BV425" s="182"/>
      <c r="BW425" s="182"/>
      <c r="BX425" s="182"/>
      <c r="BY425" s="182"/>
      <c r="BZ425" s="182"/>
      <c r="CA425" s="182"/>
      <c r="CB425" s="182"/>
      <c r="CC425" s="182"/>
      <c r="CD425" s="182"/>
      <c r="CE425" s="182"/>
      <c r="CF425" s="182"/>
      <c r="CG425" s="182"/>
      <c r="CH425" s="182"/>
      <c r="CI425" s="182"/>
      <c r="CJ425" s="182"/>
      <c r="CK425" s="182"/>
      <c r="CL425" s="182"/>
      <c r="CM425" s="182"/>
      <c r="CN425" s="182"/>
      <c r="CO425" s="182"/>
      <c r="CP425" s="182"/>
      <c r="CQ425" s="182"/>
      <c r="CR425" s="182"/>
      <c r="CS425" s="182"/>
      <c r="CT425" s="182"/>
      <c r="CU425" s="182"/>
      <c r="CV425" s="182"/>
      <c r="CW425" s="182"/>
      <c r="CX425" s="182"/>
      <c r="CY425" s="182"/>
      <c r="CZ425" s="182"/>
      <c r="DA425" s="182"/>
      <c r="DB425" s="182"/>
      <c r="DC425" s="182"/>
      <c r="DD425" s="182"/>
      <c r="DE425" s="182"/>
      <c r="DF425" s="182"/>
      <c r="DG425" s="182"/>
      <c r="DH425" s="182"/>
    </row>
    <row r="426" spans="1:112" ht="39.75" customHeight="1" hidden="1">
      <c r="A426" s="201"/>
      <c r="B426" s="201"/>
      <c r="C426" s="201"/>
      <c r="D426" s="201"/>
      <c r="E426" s="8"/>
      <c r="F426" s="9"/>
      <c r="G426" s="9"/>
      <c r="H426" s="9"/>
      <c r="I426" s="9"/>
      <c r="J426" s="9"/>
      <c r="K426" s="9"/>
      <c r="L426" s="9"/>
      <c r="M426" s="9"/>
      <c r="N426" s="9"/>
      <c r="O426" s="196"/>
      <c r="P426" s="196"/>
      <c r="Q426" s="196"/>
      <c r="R426" s="196"/>
      <c r="S426" s="196"/>
      <c r="T426" s="196"/>
      <c r="U426" s="87"/>
      <c r="V426" s="87"/>
      <c r="W426" s="195"/>
      <c r="X426" s="196"/>
      <c r="Y426" s="198"/>
      <c r="Z426" s="183"/>
      <c r="AA426" s="183"/>
      <c r="AB426" s="183"/>
      <c r="AC426" s="183"/>
      <c r="AD426" s="183"/>
      <c r="AE426" s="183"/>
      <c r="AF426" s="183"/>
      <c r="AG426" s="183"/>
      <c r="AH426" s="183"/>
      <c r="AI426" s="183"/>
      <c r="AJ426" s="183"/>
      <c r="AK426" s="183"/>
      <c r="AL426" s="183"/>
      <c r="AM426" s="183"/>
      <c r="AN426" s="183"/>
      <c r="AO426" s="183"/>
      <c r="AP426" s="183"/>
      <c r="AQ426" s="183"/>
      <c r="AR426" s="183"/>
      <c r="AS426" s="183"/>
      <c r="AT426" s="183"/>
      <c r="AU426" s="183"/>
      <c r="AV426" s="183"/>
      <c r="AW426" s="183"/>
      <c r="AX426" s="183"/>
      <c r="AY426" s="183"/>
      <c r="AZ426" s="183"/>
      <c r="BA426" s="188"/>
      <c r="BB426" s="188"/>
      <c r="BC426" s="188"/>
      <c r="BD426" s="188"/>
      <c r="BE426" s="188"/>
      <c r="BF426" s="188"/>
      <c r="BG426" s="183"/>
      <c r="BH426" s="183"/>
      <c r="BI426" s="183"/>
      <c r="BJ426" s="183"/>
      <c r="BK426" s="183"/>
      <c r="BL426" s="183"/>
      <c r="BM426" s="183"/>
      <c r="BN426" s="183"/>
      <c r="BO426" s="183"/>
      <c r="BP426" s="183"/>
      <c r="BQ426" s="183"/>
      <c r="BR426" s="183"/>
      <c r="BS426" s="183"/>
      <c r="BT426" s="183"/>
      <c r="BU426" s="183"/>
      <c r="BV426" s="183"/>
      <c r="BW426" s="183"/>
      <c r="BX426" s="183"/>
      <c r="BY426" s="183"/>
      <c r="BZ426" s="183"/>
      <c r="CA426" s="183"/>
      <c r="CB426" s="183"/>
      <c r="CC426" s="183"/>
      <c r="CD426" s="183"/>
      <c r="CE426" s="183"/>
      <c r="CF426" s="183"/>
      <c r="CG426" s="183"/>
      <c r="CH426" s="183"/>
      <c r="CI426" s="183"/>
      <c r="CJ426" s="183"/>
      <c r="CK426" s="183"/>
      <c r="CL426" s="183"/>
      <c r="CM426" s="183"/>
      <c r="CN426" s="183"/>
      <c r="CO426" s="183"/>
      <c r="CP426" s="183"/>
      <c r="CQ426" s="183"/>
      <c r="CR426" s="183"/>
      <c r="CS426" s="183"/>
      <c r="CT426" s="183"/>
      <c r="CU426" s="183"/>
      <c r="CV426" s="183"/>
      <c r="CW426" s="183"/>
      <c r="CX426" s="183"/>
      <c r="CY426" s="183"/>
      <c r="CZ426" s="183"/>
      <c r="DA426" s="183"/>
      <c r="DB426" s="183"/>
      <c r="DC426" s="183"/>
      <c r="DD426" s="183"/>
      <c r="DE426" s="183"/>
      <c r="DF426" s="183"/>
      <c r="DG426" s="183"/>
      <c r="DH426" s="183"/>
    </row>
    <row r="427" spans="1:112" ht="39.75" customHeight="1" hidden="1">
      <c r="A427" s="201"/>
      <c r="B427" s="201"/>
      <c r="C427" s="201"/>
      <c r="D427" s="201"/>
      <c r="E427" s="8"/>
      <c r="F427" s="9"/>
      <c r="G427" s="9"/>
      <c r="H427" s="9"/>
      <c r="I427" s="9"/>
      <c r="J427" s="9"/>
      <c r="K427" s="9"/>
      <c r="L427" s="9"/>
      <c r="M427" s="9"/>
      <c r="N427" s="9"/>
      <c r="O427" s="196"/>
      <c r="P427" s="196"/>
      <c r="Q427" s="196"/>
      <c r="R427" s="196"/>
      <c r="S427" s="196"/>
      <c r="T427" s="196"/>
      <c r="U427" s="87"/>
      <c r="V427" s="87"/>
      <c r="W427" s="195"/>
      <c r="X427" s="196"/>
      <c r="Y427" s="199"/>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4"/>
      <c r="AY427" s="184"/>
      <c r="AZ427" s="184"/>
      <c r="BA427" s="189"/>
      <c r="BB427" s="189"/>
      <c r="BC427" s="189"/>
      <c r="BD427" s="189"/>
      <c r="BE427" s="189"/>
      <c r="BF427" s="189"/>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f>BZ430</f>
        <v>0</v>
      </c>
      <c r="CA427" s="184"/>
      <c r="CB427" s="184"/>
      <c r="CC427" s="184"/>
      <c r="CD427" s="184"/>
      <c r="CE427" s="184"/>
      <c r="CF427" s="184"/>
      <c r="CG427" s="184"/>
      <c r="CH427" s="184"/>
      <c r="CI427" s="184"/>
      <c r="CJ427" s="184"/>
      <c r="CK427" s="184"/>
      <c r="CL427" s="184"/>
      <c r="CM427" s="184"/>
      <c r="CN427" s="184"/>
      <c r="CO427" s="184"/>
      <c r="CP427" s="184"/>
      <c r="CQ427" s="184"/>
      <c r="CR427" s="184"/>
      <c r="CS427" s="184"/>
      <c r="CT427" s="184"/>
      <c r="CU427" s="184"/>
      <c r="CV427" s="184"/>
      <c r="CW427" s="184"/>
      <c r="CX427" s="184"/>
      <c r="CY427" s="184"/>
      <c r="CZ427" s="184"/>
      <c r="DA427" s="184"/>
      <c r="DB427" s="184"/>
      <c r="DC427" s="184"/>
      <c r="DD427" s="184"/>
      <c r="DE427" s="184"/>
      <c r="DF427" s="184"/>
      <c r="DG427" s="184"/>
      <c r="DH427" s="184"/>
    </row>
    <row r="428" spans="1:112" ht="39.75" customHeight="1">
      <c r="A428" s="294" t="s">
        <v>533</v>
      </c>
      <c r="B428" s="294" t="s">
        <v>809</v>
      </c>
      <c r="C428" s="294">
        <v>2593</v>
      </c>
      <c r="D428" s="185" t="s">
        <v>218</v>
      </c>
      <c r="E428" s="8"/>
      <c r="F428" s="15"/>
      <c r="G428" s="15"/>
      <c r="H428" s="16"/>
      <c r="I428" s="15"/>
      <c r="J428" s="15"/>
      <c r="K428" s="15"/>
      <c r="L428" s="15"/>
      <c r="M428" s="15"/>
      <c r="N428" s="15"/>
      <c r="O428" s="139">
        <f>W428+AC428+AI428+AO428+AU428+BA428+BG428+BM428+BS428+BY428+CE428+CK428+CQ428+DC428</f>
        <v>0</v>
      </c>
      <c r="P428" s="139">
        <f>X428+AD428</f>
        <v>0</v>
      </c>
      <c r="Q428" s="139">
        <f>Y428+AE428+AK428+AQ428+AW428+BC428+BI428+BO428+CA428+BU428+CG428+CM428+CS428+CY428+DE428</f>
        <v>359</v>
      </c>
      <c r="R428" s="50"/>
      <c r="S428" s="50"/>
      <c r="T428" s="50"/>
      <c r="U428" s="87"/>
      <c r="V428" s="87"/>
      <c r="W428" s="130"/>
      <c r="X428" s="50"/>
      <c r="Y428" s="98"/>
      <c r="Z428" s="49"/>
      <c r="AA428" s="49"/>
      <c r="AB428" s="49"/>
      <c r="AC428" s="83">
        <v>0</v>
      </c>
      <c r="AD428" s="55">
        <v>0</v>
      </c>
      <c r="AE428" s="55">
        <v>359</v>
      </c>
      <c r="AF428" s="55">
        <v>0</v>
      </c>
      <c r="AG428" s="55">
        <v>0</v>
      </c>
      <c r="AH428" s="55">
        <v>0</v>
      </c>
      <c r="AI428" s="49"/>
      <c r="AJ428" s="49"/>
      <c r="AK428" s="49"/>
      <c r="AL428" s="49"/>
      <c r="AM428" s="49"/>
      <c r="AN428" s="49"/>
      <c r="AO428" s="49"/>
      <c r="AP428" s="49"/>
      <c r="AQ428" s="49"/>
      <c r="AR428" s="49"/>
      <c r="AS428" s="49"/>
      <c r="AT428" s="49"/>
      <c r="AU428" s="49"/>
      <c r="AV428" s="49"/>
      <c r="AW428" s="49"/>
      <c r="AX428" s="49"/>
      <c r="AY428" s="49"/>
      <c r="AZ428" s="49"/>
      <c r="BA428" s="92"/>
      <c r="BB428" s="92"/>
      <c r="BC428" s="92"/>
      <c r="BD428" s="92"/>
      <c r="BE428" s="92"/>
      <c r="BF428" s="92"/>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82"/>
      <c r="CF428" s="49"/>
      <c r="CG428" s="49"/>
      <c r="CH428" s="49"/>
      <c r="CI428" s="49"/>
      <c r="CJ428" s="49"/>
      <c r="CK428" s="76"/>
      <c r="CL428" s="49"/>
      <c r="CM428" s="49"/>
      <c r="CN428" s="49"/>
      <c r="CO428" s="49"/>
      <c r="CP428" s="49"/>
      <c r="CQ428" s="76"/>
      <c r="CR428" s="49"/>
      <c r="CS428" s="49"/>
      <c r="CT428" s="49"/>
      <c r="CU428" s="49"/>
      <c r="CV428" s="49"/>
      <c r="CW428" s="49"/>
      <c r="CX428" s="49"/>
      <c r="CY428" s="49"/>
      <c r="CZ428" s="49"/>
      <c r="DA428" s="49"/>
      <c r="DB428" s="49"/>
      <c r="DC428" s="49"/>
      <c r="DD428" s="49"/>
      <c r="DE428" s="49"/>
      <c r="DF428" s="49"/>
      <c r="DG428" s="49"/>
      <c r="DH428" s="49"/>
    </row>
    <row r="429" spans="1:112" ht="39.75" customHeight="1" hidden="1">
      <c r="A429" s="186"/>
      <c r="B429" s="186"/>
      <c r="C429" s="186"/>
      <c r="D429" s="186"/>
      <c r="E429" s="8"/>
      <c r="F429" s="15"/>
      <c r="G429" s="15"/>
      <c r="H429" s="16"/>
      <c r="I429" s="15"/>
      <c r="J429" s="15"/>
      <c r="K429" s="15"/>
      <c r="L429" s="15"/>
      <c r="M429" s="15"/>
      <c r="N429" s="16"/>
      <c r="O429" s="139">
        <f>W429+AC429+AI429+AO429+AU429+BA429+BG429+BM429+BS429+BY429+CE429+CK429+CQ429+DC429</f>
        <v>0</v>
      </c>
      <c r="P429" s="50"/>
      <c r="Q429" s="139"/>
      <c r="R429" s="50"/>
      <c r="S429" s="50"/>
      <c r="T429" s="50"/>
      <c r="U429" s="87"/>
      <c r="V429" s="87"/>
      <c r="W429" s="130"/>
      <c r="X429" s="50"/>
      <c r="Y429" s="98"/>
      <c r="Z429" s="49"/>
      <c r="AA429" s="49"/>
      <c r="AB429" s="49"/>
      <c r="AC429" s="82"/>
      <c r="AD429" s="49"/>
      <c r="AE429" s="49"/>
      <c r="AF429" s="51"/>
      <c r="AG429" s="49"/>
      <c r="AH429" s="49"/>
      <c r="AI429" s="49"/>
      <c r="AJ429" s="49"/>
      <c r="AK429" s="49"/>
      <c r="AL429" s="49"/>
      <c r="AM429" s="49"/>
      <c r="AN429" s="49"/>
      <c r="AO429" s="49"/>
      <c r="AP429" s="49"/>
      <c r="AQ429" s="49"/>
      <c r="AR429" s="49"/>
      <c r="AS429" s="49"/>
      <c r="AT429" s="49"/>
      <c r="AU429" s="49"/>
      <c r="AV429" s="49"/>
      <c r="AW429" s="49"/>
      <c r="AX429" s="49"/>
      <c r="AY429" s="49"/>
      <c r="AZ429" s="49"/>
      <c r="BA429" s="92"/>
      <c r="BB429" s="92"/>
      <c r="BC429" s="92"/>
      <c r="BD429" s="92"/>
      <c r="BE429" s="92"/>
      <c r="BF429" s="92"/>
      <c r="BG429" s="49"/>
      <c r="BH429" s="49"/>
      <c r="BI429" s="49"/>
      <c r="BJ429" s="49"/>
      <c r="BK429" s="49"/>
      <c r="BL429" s="49"/>
      <c r="BM429" s="49"/>
      <c r="BN429" s="49"/>
      <c r="BO429" s="49"/>
      <c r="BP429" s="49"/>
      <c r="BQ429" s="49"/>
      <c r="BR429" s="49"/>
      <c r="BS429" s="49"/>
      <c r="BT429" s="49"/>
      <c r="BU429" s="49"/>
      <c r="BV429" s="49"/>
      <c r="BW429" s="49"/>
      <c r="BX429" s="49"/>
      <c r="BY429" s="49"/>
      <c r="BZ429" s="46"/>
      <c r="CA429" s="49"/>
      <c r="CB429" s="49"/>
      <c r="CC429" s="49"/>
      <c r="CD429" s="49"/>
      <c r="CE429" s="82"/>
      <c r="CF429" s="49"/>
      <c r="CG429" s="49"/>
      <c r="CH429" s="49"/>
      <c r="CI429" s="49"/>
      <c r="CJ429" s="49"/>
      <c r="CK429" s="76"/>
      <c r="CL429" s="49"/>
      <c r="CM429" s="49"/>
      <c r="CN429" s="49"/>
      <c r="CO429" s="49"/>
      <c r="CP429" s="49"/>
      <c r="CQ429" s="76"/>
      <c r="CR429" s="49"/>
      <c r="CS429" s="49"/>
      <c r="CT429" s="49"/>
      <c r="CU429" s="49"/>
      <c r="CV429" s="49"/>
      <c r="CW429" s="49"/>
      <c r="CX429" s="49"/>
      <c r="CY429" s="49"/>
      <c r="CZ429" s="49"/>
      <c r="DA429" s="49"/>
      <c r="DB429" s="49"/>
      <c r="DC429" s="49"/>
      <c r="DD429" s="49"/>
      <c r="DE429" s="49"/>
      <c r="DF429" s="49"/>
      <c r="DG429" s="49"/>
      <c r="DH429" s="49"/>
    </row>
    <row r="430" spans="1:112" ht="39.75" customHeight="1" hidden="1">
      <c r="A430" s="259" t="s">
        <v>534</v>
      </c>
      <c r="B430" s="259" t="s">
        <v>535</v>
      </c>
      <c r="C430" s="200" t="s">
        <v>536</v>
      </c>
      <c r="D430" s="200"/>
      <c r="E430" s="8"/>
      <c r="F430" s="9"/>
      <c r="G430" s="9"/>
      <c r="H430" s="9"/>
      <c r="I430" s="9"/>
      <c r="J430" s="9"/>
      <c r="K430" s="9"/>
      <c r="L430" s="9"/>
      <c r="M430" s="9"/>
      <c r="N430" s="9"/>
      <c r="O430" s="193">
        <f aca="true" t="shared" si="81" ref="O430:T430">O433</f>
        <v>0</v>
      </c>
      <c r="P430" s="193">
        <f t="shared" si="81"/>
        <v>0</v>
      </c>
      <c r="Q430" s="193">
        <f t="shared" si="81"/>
        <v>0</v>
      </c>
      <c r="R430" s="193">
        <f t="shared" si="81"/>
        <v>0</v>
      </c>
      <c r="S430" s="193">
        <f t="shared" si="81"/>
        <v>0</v>
      </c>
      <c r="T430" s="193">
        <f t="shared" si="81"/>
        <v>0</v>
      </c>
      <c r="U430" s="87"/>
      <c r="V430" s="87"/>
      <c r="W430" s="270">
        <f aca="true" t="shared" si="82" ref="W430:BA430">W433</f>
        <v>0</v>
      </c>
      <c r="X430" s="272">
        <f t="shared" si="82"/>
        <v>0</v>
      </c>
      <c r="Y430" s="274">
        <f t="shared" si="82"/>
        <v>0</v>
      </c>
      <c r="Z430" s="277">
        <f t="shared" si="82"/>
        <v>0</v>
      </c>
      <c r="AA430" s="277">
        <f t="shared" si="82"/>
        <v>0</v>
      </c>
      <c r="AB430" s="277">
        <f t="shared" si="82"/>
        <v>0</v>
      </c>
      <c r="AC430" s="277">
        <f>AC433</f>
        <v>0</v>
      </c>
      <c r="AD430" s="277">
        <f>AD433</f>
        <v>0</v>
      </c>
      <c r="AE430" s="277">
        <f t="shared" si="82"/>
        <v>0</v>
      </c>
      <c r="AF430" s="277">
        <f t="shared" si="82"/>
        <v>0</v>
      </c>
      <c r="AG430" s="277">
        <f t="shared" si="82"/>
        <v>0</v>
      </c>
      <c r="AH430" s="277">
        <f t="shared" si="82"/>
        <v>0</v>
      </c>
      <c r="AI430" s="277">
        <f>AI433</f>
        <v>0</v>
      </c>
      <c r="AJ430" s="277">
        <f>AJ433</f>
        <v>0</v>
      </c>
      <c r="AK430" s="277">
        <f t="shared" si="82"/>
        <v>0</v>
      </c>
      <c r="AL430" s="277">
        <f t="shared" si="82"/>
        <v>0</v>
      </c>
      <c r="AM430" s="277">
        <f t="shared" si="82"/>
        <v>0</v>
      </c>
      <c r="AN430" s="277">
        <f t="shared" si="82"/>
        <v>0</v>
      </c>
      <c r="AO430" s="277">
        <f>AO433</f>
        <v>0</v>
      </c>
      <c r="AP430" s="277">
        <f>AP433</f>
        <v>0</v>
      </c>
      <c r="AQ430" s="277">
        <f t="shared" si="82"/>
        <v>0</v>
      </c>
      <c r="AR430" s="277">
        <f t="shared" si="82"/>
        <v>0</v>
      </c>
      <c r="AS430" s="277">
        <f t="shared" si="82"/>
        <v>0</v>
      </c>
      <c r="AT430" s="277">
        <f t="shared" si="82"/>
        <v>0</v>
      </c>
      <c r="AU430" s="277">
        <f t="shared" si="82"/>
        <v>0</v>
      </c>
      <c r="AV430" s="277">
        <f t="shared" si="82"/>
        <v>0</v>
      </c>
      <c r="AW430" s="277">
        <f t="shared" si="82"/>
        <v>0</v>
      </c>
      <c r="AX430" s="277">
        <f t="shared" si="82"/>
        <v>0</v>
      </c>
      <c r="AY430" s="277">
        <f t="shared" si="82"/>
        <v>0</v>
      </c>
      <c r="AZ430" s="277">
        <f t="shared" si="82"/>
        <v>0</v>
      </c>
      <c r="BA430" s="280">
        <f t="shared" si="82"/>
        <v>0</v>
      </c>
      <c r="BB430" s="280">
        <f>BB433</f>
        <v>0</v>
      </c>
      <c r="BC430" s="280">
        <f aca="true" t="shared" si="83" ref="BC430:CH430">BC433</f>
        <v>0</v>
      </c>
      <c r="BD430" s="280">
        <f t="shared" si="83"/>
        <v>0</v>
      </c>
      <c r="BE430" s="280">
        <f t="shared" si="83"/>
        <v>0</v>
      </c>
      <c r="BF430" s="280">
        <f t="shared" si="83"/>
        <v>0</v>
      </c>
      <c r="BG430" s="277">
        <f>BG433</f>
        <v>0</v>
      </c>
      <c r="BH430" s="277">
        <f>BH433</f>
        <v>0</v>
      </c>
      <c r="BI430" s="277">
        <f t="shared" si="83"/>
        <v>0</v>
      </c>
      <c r="BJ430" s="277">
        <f t="shared" si="83"/>
        <v>0</v>
      </c>
      <c r="BK430" s="277">
        <f t="shared" si="83"/>
        <v>0</v>
      </c>
      <c r="BL430" s="277">
        <f t="shared" si="83"/>
        <v>0</v>
      </c>
      <c r="BM430" s="277">
        <f>BM433</f>
        <v>0</v>
      </c>
      <c r="BN430" s="277">
        <f>BN433</f>
        <v>0</v>
      </c>
      <c r="BO430" s="277">
        <f t="shared" si="83"/>
        <v>0</v>
      </c>
      <c r="BP430" s="277">
        <f t="shared" si="83"/>
        <v>0</v>
      </c>
      <c r="BQ430" s="277">
        <f t="shared" si="83"/>
        <v>0</v>
      </c>
      <c r="BR430" s="277">
        <f t="shared" si="83"/>
        <v>0</v>
      </c>
      <c r="BS430" s="277">
        <f>BS433</f>
        <v>0</v>
      </c>
      <c r="BT430" s="277">
        <f t="shared" si="83"/>
        <v>0</v>
      </c>
      <c r="BU430" s="277">
        <f t="shared" si="83"/>
        <v>0</v>
      </c>
      <c r="BV430" s="277">
        <f t="shared" si="83"/>
        <v>0</v>
      </c>
      <c r="BW430" s="277">
        <f t="shared" si="83"/>
        <v>0</v>
      </c>
      <c r="BX430" s="277">
        <f t="shared" si="83"/>
        <v>0</v>
      </c>
      <c r="BY430" s="277">
        <f t="shared" si="83"/>
        <v>0</v>
      </c>
      <c r="BZ430" s="277">
        <f>BZ433</f>
        <v>0</v>
      </c>
      <c r="CA430" s="277">
        <f t="shared" si="83"/>
        <v>0</v>
      </c>
      <c r="CB430" s="277">
        <f t="shared" si="83"/>
        <v>0</v>
      </c>
      <c r="CC430" s="277">
        <f t="shared" si="83"/>
        <v>0</v>
      </c>
      <c r="CD430" s="277">
        <f t="shared" si="83"/>
        <v>0</v>
      </c>
      <c r="CE430" s="277">
        <f>CE433</f>
        <v>0</v>
      </c>
      <c r="CF430" s="277">
        <f t="shared" si="83"/>
        <v>0</v>
      </c>
      <c r="CG430" s="277">
        <f t="shared" si="83"/>
        <v>0</v>
      </c>
      <c r="CH430" s="277">
        <f t="shared" si="83"/>
        <v>0</v>
      </c>
      <c r="CI430" s="277">
        <f aca="true" t="shared" si="84" ref="CI430:DH430">CI433</f>
        <v>0</v>
      </c>
      <c r="CJ430" s="277">
        <f t="shared" si="84"/>
        <v>0</v>
      </c>
      <c r="CK430" s="277">
        <f>CK433</f>
        <v>0</v>
      </c>
      <c r="CL430" s="277">
        <f>CL433</f>
        <v>0</v>
      </c>
      <c r="CM430" s="277">
        <f t="shared" si="84"/>
        <v>0</v>
      </c>
      <c r="CN430" s="277">
        <f t="shared" si="84"/>
        <v>0</v>
      </c>
      <c r="CO430" s="277">
        <f t="shared" si="84"/>
        <v>0</v>
      </c>
      <c r="CP430" s="277">
        <f t="shared" si="84"/>
        <v>0</v>
      </c>
      <c r="CQ430" s="277">
        <f>CQ433</f>
        <v>0</v>
      </c>
      <c r="CR430" s="277">
        <f>CR433</f>
        <v>0</v>
      </c>
      <c r="CS430" s="277">
        <f t="shared" si="84"/>
        <v>0</v>
      </c>
      <c r="CT430" s="277">
        <f t="shared" si="84"/>
        <v>0</v>
      </c>
      <c r="CU430" s="277">
        <f t="shared" si="84"/>
        <v>0</v>
      </c>
      <c r="CV430" s="277">
        <f t="shared" si="84"/>
        <v>0</v>
      </c>
      <c r="CW430" s="277">
        <f>CW433</f>
        <v>0</v>
      </c>
      <c r="CX430" s="277">
        <f>CX433</f>
        <v>0</v>
      </c>
      <c r="CY430" s="277">
        <f t="shared" si="84"/>
        <v>0</v>
      </c>
      <c r="CZ430" s="277">
        <f t="shared" si="84"/>
        <v>0</v>
      </c>
      <c r="DA430" s="277">
        <f t="shared" si="84"/>
        <v>0</v>
      </c>
      <c r="DB430" s="277">
        <f t="shared" si="84"/>
        <v>0</v>
      </c>
      <c r="DC430" s="277">
        <f>DC433</f>
        <v>0</v>
      </c>
      <c r="DD430" s="277">
        <f>DD433</f>
        <v>0</v>
      </c>
      <c r="DE430" s="277">
        <f t="shared" si="84"/>
        <v>0</v>
      </c>
      <c r="DF430" s="277">
        <f t="shared" si="84"/>
        <v>0</v>
      </c>
      <c r="DG430" s="277">
        <f t="shared" si="84"/>
        <v>0</v>
      </c>
      <c r="DH430" s="277">
        <f t="shared" si="84"/>
        <v>0</v>
      </c>
    </row>
    <row r="431" spans="1:112" ht="39.75" customHeight="1" hidden="1">
      <c r="A431" s="201"/>
      <c r="B431" s="201"/>
      <c r="C431" s="201"/>
      <c r="D431" s="201"/>
      <c r="E431" s="8"/>
      <c r="F431" s="9"/>
      <c r="G431" s="9"/>
      <c r="H431" s="9"/>
      <c r="I431" s="9"/>
      <c r="J431" s="9"/>
      <c r="K431" s="9"/>
      <c r="L431" s="9"/>
      <c r="M431" s="9"/>
      <c r="N431" s="9"/>
      <c r="O431" s="196"/>
      <c r="P431" s="196"/>
      <c r="Q431" s="196"/>
      <c r="R431" s="196"/>
      <c r="S431" s="196"/>
      <c r="T431" s="196"/>
      <c r="U431" s="87"/>
      <c r="V431" s="87"/>
      <c r="W431" s="271"/>
      <c r="X431" s="273"/>
      <c r="Y431" s="275"/>
      <c r="Z431" s="278"/>
      <c r="AA431" s="278"/>
      <c r="AB431" s="278"/>
      <c r="AC431" s="278"/>
      <c r="AD431" s="278"/>
      <c r="AE431" s="278"/>
      <c r="AF431" s="278"/>
      <c r="AG431" s="278"/>
      <c r="AH431" s="278"/>
      <c r="AI431" s="278"/>
      <c r="AJ431" s="278"/>
      <c r="AK431" s="278"/>
      <c r="AL431" s="278"/>
      <c r="AM431" s="278"/>
      <c r="AN431" s="278"/>
      <c r="AO431" s="278"/>
      <c r="AP431" s="278"/>
      <c r="AQ431" s="278"/>
      <c r="AR431" s="278"/>
      <c r="AS431" s="278"/>
      <c r="AT431" s="278"/>
      <c r="AU431" s="278"/>
      <c r="AV431" s="278"/>
      <c r="AW431" s="278"/>
      <c r="AX431" s="278"/>
      <c r="AY431" s="278"/>
      <c r="AZ431" s="278"/>
      <c r="BA431" s="281"/>
      <c r="BB431" s="281"/>
      <c r="BC431" s="281"/>
      <c r="BD431" s="281"/>
      <c r="BE431" s="281"/>
      <c r="BF431" s="281"/>
      <c r="BG431" s="278"/>
      <c r="BH431" s="278"/>
      <c r="BI431" s="278"/>
      <c r="BJ431" s="278"/>
      <c r="BK431" s="278"/>
      <c r="BL431" s="278"/>
      <c r="BM431" s="278"/>
      <c r="BN431" s="278"/>
      <c r="BO431" s="278"/>
      <c r="BP431" s="278"/>
      <c r="BQ431" s="278"/>
      <c r="BR431" s="278"/>
      <c r="BS431" s="278"/>
      <c r="BT431" s="278"/>
      <c r="BU431" s="278"/>
      <c r="BV431" s="278"/>
      <c r="BW431" s="278"/>
      <c r="BX431" s="278"/>
      <c r="BY431" s="278"/>
      <c r="BZ431" s="278"/>
      <c r="CA431" s="278"/>
      <c r="CB431" s="278"/>
      <c r="CC431" s="278"/>
      <c r="CD431" s="278"/>
      <c r="CE431" s="278"/>
      <c r="CF431" s="278"/>
      <c r="CG431" s="278"/>
      <c r="CH431" s="278"/>
      <c r="CI431" s="278"/>
      <c r="CJ431" s="278"/>
      <c r="CK431" s="278"/>
      <c r="CL431" s="278"/>
      <c r="CM431" s="278"/>
      <c r="CN431" s="278"/>
      <c r="CO431" s="278"/>
      <c r="CP431" s="278"/>
      <c r="CQ431" s="278"/>
      <c r="CR431" s="278"/>
      <c r="CS431" s="278"/>
      <c r="CT431" s="278"/>
      <c r="CU431" s="278"/>
      <c r="CV431" s="278"/>
      <c r="CW431" s="278"/>
      <c r="CX431" s="278"/>
      <c r="CY431" s="278"/>
      <c r="CZ431" s="278"/>
      <c r="DA431" s="278"/>
      <c r="DB431" s="278"/>
      <c r="DC431" s="278"/>
      <c r="DD431" s="278"/>
      <c r="DE431" s="278"/>
      <c r="DF431" s="278"/>
      <c r="DG431" s="278"/>
      <c r="DH431" s="278"/>
    </row>
    <row r="432" spans="1:112" ht="39.75" customHeight="1" hidden="1">
      <c r="A432" s="201"/>
      <c r="B432" s="201"/>
      <c r="C432" s="201"/>
      <c r="D432" s="201"/>
      <c r="E432" s="8"/>
      <c r="F432" s="9"/>
      <c r="G432" s="9"/>
      <c r="H432" s="9"/>
      <c r="I432" s="9"/>
      <c r="J432" s="9"/>
      <c r="K432" s="9"/>
      <c r="L432" s="9"/>
      <c r="M432" s="9"/>
      <c r="N432" s="9"/>
      <c r="O432" s="196"/>
      <c r="P432" s="196"/>
      <c r="Q432" s="196"/>
      <c r="R432" s="196"/>
      <c r="S432" s="196"/>
      <c r="T432" s="196"/>
      <c r="U432" s="87"/>
      <c r="V432" s="87"/>
      <c r="W432" s="271"/>
      <c r="X432" s="273"/>
      <c r="Y432" s="276"/>
      <c r="Z432" s="279"/>
      <c r="AA432" s="279"/>
      <c r="AB432" s="279"/>
      <c r="AC432" s="279"/>
      <c r="AD432" s="279"/>
      <c r="AE432" s="279"/>
      <c r="AF432" s="279"/>
      <c r="AG432" s="279"/>
      <c r="AH432" s="279"/>
      <c r="AI432" s="279"/>
      <c r="AJ432" s="279"/>
      <c r="AK432" s="279"/>
      <c r="AL432" s="279"/>
      <c r="AM432" s="279"/>
      <c r="AN432" s="279"/>
      <c r="AO432" s="279"/>
      <c r="AP432" s="279"/>
      <c r="AQ432" s="279"/>
      <c r="AR432" s="279"/>
      <c r="AS432" s="279"/>
      <c r="AT432" s="279"/>
      <c r="AU432" s="279"/>
      <c r="AV432" s="279"/>
      <c r="AW432" s="279"/>
      <c r="AX432" s="279"/>
      <c r="AY432" s="279"/>
      <c r="AZ432" s="279"/>
      <c r="BA432" s="282"/>
      <c r="BB432" s="282"/>
      <c r="BC432" s="282"/>
      <c r="BD432" s="282"/>
      <c r="BE432" s="282"/>
      <c r="BF432" s="282"/>
      <c r="BG432" s="279"/>
      <c r="BH432" s="279"/>
      <c r="BI432" s="279"/>
      <c r="BJ432" s="279"/>
      <c r="BK432" s="279"/>
      <c r="BL432" s="279"/>
      <c r="BM432" s="279"/>
      <c r="BN432" s="279"/>
      <c r="BO432" s="279"/>
      <c r="BP432" s="279"/>
      <c r="BQ432" s="279"/>
      <c r="BR432" s="279"/>
      <c r="BS432" s="279"/>
      <c r="BT432" s="279"/>
      <c r="BU432" s="279"/>
      <c r="BV432" s="279"/>
      <c r="BW432" s="279"/>
      <c r="BX432" s="279"/>
      <c r="BY432" s="279"/>
      <c r="BZ432" s="279"/>
      <c r="CA432" s="279"/>
      <c r="CB432" s="279"/>
      <c r="CC432" s="279"/>
      <c r="CD432" s="279"/>
      <c r="CE432" s="279"/>
      <c r="CF432" s="279"/>
      <c r="CG432" s="279"/>
      <c r="CH432" s="279"/>
      <c r="CI432" s="279"/>
      <c r="CJ432" s="279"/>
      <c r="CK432" s="279"/>
      <c r="CL432" s="279"/>
      <c r="CM432" s="279"/>
      <c r="CN432" s="279"/>
      <c r="CO432" s="279"/>
      <c r="CP432" s="279"/>
      <c r="CQ432" s="279"/>
      <c r="CR432" s="279"/>
      <c r="CS432" s="279"/>
      <c r="CT432" s="279"/>
      <c r="CU432" s="279"/>
      <c r="CV432" s="279"/>
      <c r="CW432" s="279"/>
      <c r="CX432" s="279"/>
      <c r="CY432" s="279"/>
      <c r="CZ432" s="279"/>
      <c r="DA432" s="279"/>
      <c r="DB432" s="279"/>
      <c r="DC432" s="279"/>
      <c r="DD432" s="279"/>
      <c r="DE432" s="279"/>
      <c r="DF432" s="279"/>
      <c r="DG432" s="279"/>
      <c r="DH432" s="279"/>
    </row>
    <row r="433" spans="1:112" ht="39.75" customHeight="1" hidden="1">
      <c r="A433" s="200" t="s">
        <v>537</v>
      </c>
      <c r="B433" s="200" t="s">
        <v>538</v>
      </c>
      <c r="C433" s="200" t="s">
        <v>539</v>
      </c>
      <c r="D433" s="200"/>
      <c r="E433" s="8"/>
      <c r="F433" s="9"/>
      <c r="G433" s="9"/>
      <c r="H433" s="9"/>
      <c r="I433" s="9"/>
      <c r="J433" s="9"/>
      <c r="K433" s="9"/>
      <c r="L433" s="9"/>
      <c r="M433" s="9"/>
      <c r="N433" s="9"/>
      <c r="O433" s="193">
        <v>0</v>
      </c>
      <c r="P433" s="193"/>
      <c r="Q433" s="193"/>
      <c r="R433" s="193"/>
      <c r="S433" s="193"/>
      <c r="T433" s="193"/>
      <c r="U433" s="87"/>
      <c r="V433" s="87"/>
      <c r="W433" s="194"/>
      <c r="X433" s="193"/>
      <c r="Y433" s="197"/>
      <c r="Z433" s="182"/>
      <c r="AA433" s="182"/>
      <c r="AB433" s="182"/>
      <c r="AC433" s="182"/>
      <c r="AD433" s="182"/>
      <c r="AE433" s="182"/>
      <c r="AF433" s="182"/>
      <c r="AG433" s="182"/>
      <c r="AH433" s="182"/>
      <c r="AI433" s="182"/>
      <c r="AJ433" s="182"/>
      <c r="AK433" s="182"/>
      <c r="AL433" s="182"/>
      <c r="AM433" s="182"/>
      <c r="AN433" s="182"/>
      <c r="AO433" s="182"/>
      <c r="AP433" s="182"/>
      <c r="AQ433" s="182"/>
      <c r="AR433" s="182"/>
      <c r="AS433" s="182"/>
      <c r="AT433" s="182"/>
      <c r="AU433" s="182"/>
      <c r="AV433" s="182"/>
      <c r="AW433" s="182"/>
      <c r="AX433" s="182"/>
      <c r="AY433" s="182"/>
      <c r="AZ433" s="182"/>
      <c r="BA433" s="187"/>
      <c r="BB433" s="187"/>
      <c r="BC433" s="187"/>
      <c r="BD433" s="187"/>
      <c r="BE433" s="187"/>
      <c r="BF433" s="187"/>
      <c r="BG433" s="182"/>
      <c r="BH433" s="182"/>
      <c r="BI433" s="182"/>
      <c r="BJ433" s="182"/>
      <c r="BK433" s="182"/>
      <c r="BL433" s="182"/>
      <c r="BM433" s="182"/>
      <c r="BN433" s="182"/>
      <c r="BO433" s="182"/>
      <c r="BP433" s="182"/>
      <c r="BQ433" s="182"/>
      <c r="BR433" s="182"/>
      <c r="BS433" s="182"/>
      <c r="BT433" s="182"/>
      <c r="BU433" s="182"/>
      <c r="BV433" s="182"/>
      <c r="BW433" s="182"/>
      <c r="BX433" s="182"/>
      <c r="BY433" s="182"/>
      <c r="BZ433" s="267"/>
      <c r="CA433" s="182"/>
      <c r="CB433" s="182"/>
      <c r="CC433" s="182"/>
      <c r="CD433" s="182"/>
      <c r="CE433" s="182"/>
      <c r="CF433" s="182"/>
      <c r="CG433" s="182"/>
      <c r="CH433" s="182"/>
      <c r="CI433" s="182"/>
      <c r="CJ433" s="182"/>
      <c r="CK433" s="182"/>
      <c r="CL433" s="182"/>
      <c r="CM433" s="182"/>
      <c r="CN433" s="182"/>
      <c r="CO433" s="182"/>
      <c r="CP433" s="182"/>
      <c r="CQ433" s="182"/>
      <c r="CR433" s="182"/>
      <c r="CS433" s="182"/>
      <c r="CT433" s="182"/>
      <c r="CU433" s="182"/>
      <c r="CV433" s="182"/>
      <c r="CW433" s="182"/>
      <c r="CX433" s="182"/>
      <c r="CY433" s="182"/>
      <c r="CZ433" s="182"/>
      <c r="DA433" s="182"/>
      <c r="DB433" s="182"/>
      <c r="DC433" s="182"/>
      <c r="DD433" s="182"/>
      <c r="DE433" s="182"/>
      <c r="DF433" s="182"/>
      <c r="DG433" s="182"/>
      <c r="DH433" s="182"/>
    </row>
    <row r="434" spans="1:112" ht="39.75" customHeight="1" hidden="1">
      <c r="A434" s="201"/>
      <c r="B434" s="201"/>
      <c r="C434" s="201"/>
      <c r="D434" s="201"/>
      <c r="E434" s="8"/>
      <c r="F434" s="9"/>
      <c r="G434" s="9"/>
      <c r="H434" s="9"/>
      <c r="I434" s="9"/>
      <c r="J434" s="9"/>
      <c r="K434" s="9"/>
      <c r="L434" s="9"/>
      <c r="M434" s="9"/>
      <c r="N434" s="9"/>
      <c r="O434" s="196"/>
      <c r="P434" s="196"/>
      <c r="Q434" s="196"/>
      <c r="R434" s="196"/>
      <c r="S434" s="196"/>
      <c r="T434" s="196"/>
      <c r="U434" s="87"/>
      <c r="V434" s="87"/>
      <c r="W434" s="195"/>
      <c r="X434" s="196"/>
      <c r="Y434" s="198"/>
      <c r="Z434" s="183"/>
      <c r="AA434" s="183"/>
      <c r="AB434" s="183"/>
      <c r="AC434" s="183"/>
      <c r="AD434" s="183"/>
      <c r="AE434" s="183"/>
      <c r="AF434" s="183"/>
      <c r="AG434" s="183"/>
      <c r="AH434" s="183"/>
      <c r="AI434" s="183"/>
      <c r="AJ434" s="183"/>
      <c r="AK434" s="183"/>
      <c r="AL434" s="183"/>
      <c r="AM434" s="183"/>
      <c r="AN434" s="183"/>
      <c r="AO434" s="183"/>
      <c r="AP434" s="183"/>
      <c r="AQ434" s="183"/>
      <c r="AR434" s="183"/>
      <c r="AS434" s="183"/>
      <c r="AT434" s="183"/>
      <c r="AU434" s="183"/>
      <c r="AV434" s="183"/>
      <c r="AW434" s="183"/>
      <c r="AX434" s="183"/>
      <c r="AY434" s="183"/>
      <c r="AZ434" s="183"/>
      <c r="BA434" s="188"/>
      <c r="BB434" s="188"/>
      <c r="BC434" s="188"/>
      <c r="BD434" s="188"/>
      <c r="BE434" s="188"/>
      <c r="BF434" s="188"/>
      <c r="BG434" s="183"/>
      <c r="BH434" s="183"/>
      <c r="BI434" s="183"/>
      <c r="BJ434" s="183"/>
      <c r="BK434" s="183"/>
      <c r="BL434" s="183"/>
      <c r="BM434" s="183"/>
      <c r="BN434" s="183"/>
      <c r="BO434" s="183"/>
      <c r="BP434" s="183"/>
      <c r="BQ434" s="183"/>
      <c r="BR434" s="183"/>
      <c r="BS434" s="183"/>
      <c r="BT434" s="183"/>
      <c r="BU434" s="183"/>
      <c r="BV434" s="183"/>
      <c r="BW434" s="183"/>
      <c r="BX434" s="183"/>
      <c r="BY434" s="183"/>
      <c r="BZ434" s="268"/>
      <c r="CA434" s="183"/>
      <c r="CB434" s="183"/>
      <c r="CC434" s="183"/>
      <c r="CD434" s="183"/>
      <c r="CE434" s="183"/>
      <c r="CF434" s="183"/>
      <c r="CG434" s="183"/>
      <c r="CH434" s="183"/>
      <c r="CI434" s="183"/>
      <c r="CJ434" s="183"/>
      <c r="CK434" s="183"/>
      <c r="CL434" s="183"/>
      <c r="CM434" s="183"/>
      <c r="CN434" s="183"/>
      <c r="CO434" s="183"/>
      <c r="CP434" s="183"/>
      <c r="CQ434" s="183"/>
      <c r="CR434" s="183"/>
      <c r="CS434" s="183"/>
      <c r="CT434" s="183"/>
      <c r="CU434" s="183"/>
      <c r="CV434" s="183"/>
      <c r="CW434" s="183"/>
      <c r="CX434" s="183"/>
      <c r="CY434" s="183"/>
      <c r="CZ434" s="183"/>
      <c r="DA434" s="183"/>
      <c r="DB434" s="183"/>
      <c r="DC434" s="183"/>
      <c r="DD434" s="183"/>
      <c r="DE434" s="183"/>
      <c r="DF434" s="183"/>
      <c r="DG434" s="183"/>
      <c r="DH434" s="183"/>
    </row>
    <row r="435" spans="1:112" ht="39.75" customHeight="1" hidden="1">
      <c r="A435" s="201"/>
      <c r="B435" s="201"/>
      <c r="C435" s="201"/>
      <c r="D435" s="201"/>
      <c r="E435" s="8"/>
      <c r="F435" s="9"/>
      <c r="G435" s="9"/>
      <c r="H435" s="9"/>
      <c r="I435" s="9"/>
      <c r="J435" s="9"/>
      <c r="K435" s="9"/>
      <c r="L435" s="9"/>
      <c r="M435" s="9"/>
      <c r="N435" s="9"/>
      <c r="O435" s="196"/>
      <c r="P435" s="196"/>
      <c r="Q435" s="196"/>
      <c r="R435" s="196"/>
      <c r="S435" s="196"/>
      <c r="T435" s="196"/>
      <c r="U435" s="87"/>
      <c r="V435" s="87"/>
      <c r="W435" s="195"/>
      <c r="X435" s="196"/>
      <c r="Y435" s="199"/>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9"/>
      <c r="BB435" s="189"/>
      <c r="BC435" s="189"/>
      <c r="BD435" s="189"/>
      <c r="BE435" s="189"/>
      <c r="BF435" s="189"/>
      <c r="BG435" s="184"/>
      <c r="BH435" s="184"/>
      <c r="BI435" s="184"/>
      <c r="BJ435" s="184"/>
      <c r="BK435" s="184"/>
      <c r="BL435" s="184"/>
      <c r="BM435" s="184"/>
      <c r="BN435" s="184"/>
      <c r="BO435" s="184"/>
      <c r="BP435" s="184"/>
      <c r="BQ435" s="184"/>
      <c r="BR435" s="184"/>
      <c r="BS435" s="184"/>
      <c r="BT435" s="184"/>
      <c r="BU435" s="184"/>
      <c r="BV435" s="184"/>
      <c r="BW435" s="184"/>
      <c r="BX435" s="184"/>
      <c r="BY435" s="184"/>
      <c r="BZ435" s="269"/>
      <c r="CA435" s="184"/>
      <c r="CB435" s="184"/>
      <c r="CC435" s="184"/>
      <c r="CD435" s="184"/>
      <c r="CE435" s="184"/>
      <c r="CF435" s="184"/>
      <c r="CG435" s="184"/>
      <c r="CH435" s="184"/>
      <c r="CI435" s="184"/>
      <c r="CJ435" s="184"/>
      <c r="CK435" s="184"/>
      <c r="CL435" s="184"/>
      <c r="CM435" s="184"/>
      <c r="CN435" s="184"/>
      <c r="CO435" s="184"/>
      <c r="CP435" s="184"/>
      <c r="CQ435" s="184"/>
      <c r="CR435" s="184"/>
      <c r="CS435" s="184"/>
      <c r="CT435" s="184"/>
      <c r="CU435" s="184"/>
      <c r="CV435" s="184"/>
      <c r="CW435" s="184"/>
      <c r="CX435" s="184"/>
      <c r="CY435" s="184"/>
      <c r="CZ435" s="184"/>
      <c r="DA435" s="184"/>
      <c r="DB435" s="184"/>
      <c r="DC435" s="184"/>
      <c r="DD435" s="184"/>
      <c r="DE435" s="184"/>
      <c r="DF435" s="184"/>
      <c r="DG435" s="184"/>
      <c r="DH435" s="184"/>
    </row>
    <row r="436" spans="1:112" ht="39.75" customHeight="1">
      <c r="A436" s="259" t="s">
        <v>540</v>
      </c>
      <c r="B436" s="259" t="s">
        <v>541</v>
      </c>
      <c r="C436" s="200" t="s">
        <v>542</v>
      </c>
      <c r="D436" s="200"/>
      <c r="E436" s="8"/>
      <c r="F436" s="200"/>
      <c r="G436" s="200"/>
      <c r="H436" s="200"/>
      <c r="I436" s="200"/>
      <c r="J436" s="200"/>
      <c r="K436" s="200"/>
      <c r="L436" s="200"/>
      <c r="M436" s="200"/>
      <c r="N436" s="200"/>
      <c r="O436" s="193">
        <f>O11</f>
        <v>2710909.0199999996</v>
      </c>
      <c r="P436" s="193">
        <f>P11</f>
        <v>2644206.4699999997</v>
      </c>
      <c r="Q436" s="193">
        <f>Y436+AE436+AK436+AQ436+AW436+BC436+BI436+BO436+BU436+CA436+CG436+CM436+CS436+CY436+DE436</f>
        <v>3134499.33</v>
      </c>
      <c r="R436" s="193">
        <f>R11</f>
        <v>2831259.83</v>
      </c>
      <c r="S436" s="193">
        <f>S11</f>
        <v>2211508.06</v>
      </c>
      <c r="T436" s="193">
        <f>T11</f>
        <v>2084232.75</v>
      </c>
      <c r="U436" s="87"/>
      <c r="V436" s="200"/>
      <c r="W436" s="260">
        <f aca="true" t="shared" si="85" ref="W436:BN436">W11</f>
        <v>8622.7</v>
      </c>
      <c r="X436" s="262">
        <f t="shared" si="85"/>
        <v>8533.53</v>
      </c>
      <c r="Y436" s="358">
        <f t="shared" si="85"/>
        <v>9347.04</v>
      </c>
      <c r="Z436" s="190">
        <f t="shared" si="85"/>
        <v>9966.89</v>
      </c>
      <c r="AA436" s="190">
        <f t="shared" si="85"/>
        <v>9537.7</v>
      </c>
      <c r="AB436" s="190">
        <f t="shared" si="85"/>
        <v>9537.7</v>
      </c>
      <c r="AC436" s="267">
        <f>AC11</f>
        <v>380073.45</v>
      </c>
      <c r="AD436" s="267">
        <f t="shared" si="85"/>
        <v>362899.52999999997</v>
      </c>
      <c r="AE436" s="190">
        <f t="shared" si="85"/>
        <v>397910.4</v>
      </c>
      <c r="AF436" s="190">
        <f t="shared" si="85"/>
        <v>307636.99</v>
      </c>
      <c r="AG436" s="190">
        <f>AG11</f>
        <v>159512.22000000003</v>
      </c>
      <c r="AH436" s="190">
        <f>AH11</f>
        <v>86870.42</v>
      </c>
      <c r="AI436" s="267">
        <f t="shared" si="85"/>
        <v>5321.68</v>
      </c>
      <c r="AJ436" s="267">
        <f t="shared" si="85"/>
        <v>5321.68</v>
      </c>
      <c r="AK436" s="190">
        <f t="shared" si="85"/>
        <v>8101.64</v>
      </c>
      <c r="AL436" s="190">
        <f t="shared" si="85"/>
        <v>5336.2</v>
      </c>
      <c r="AM436" s="190">
        <f t="shared" si="85"/>
        <v>5033.99</v>
      </c>
      <c r="AN436" s="190">
        <f t="shared" si="85"/>
        <v>5033.99</v>
      </c>
      <c r="AO436" s="267">
        <f t="shared" si="85"/>
        <v>8558.57</v>
      </c>
      <c r="AP436" s="267">
        <f t="shared" si="85"/>
        <v>8558.57</v>
      </c>
      <c r="AQ436" s="190">
        <f t="shared" si="85"/>
        <v>11251.85</v>
      </c>
      <c r="AR436" s="190">
        <f t="shared" si="85"/>
        <v>11775.36</v>
      </c>
      <c r="AS436" s="190">
        <f t="shared" si="85"/>
        <v>11775.36</v>
      </c>
      <c r="AT436" s="190">
        <f t="shared" si="85"/>
        <v>11775.36</v>
      </c>
      <c r="AU436" s="267">
        <f t="shared" si="85"/>
        <v>0</v>
      </c>
      <c r="AV436" s="267">
        <f t="shared" si="85"/>
        <v>0</v>
      </c>
      <c r="AW436" s="267">
        <f t="shared" si="85"/>
        <v>0</v>
      </c>
      <c r="AX436" s="267">
        <f t="shared" si="85"/>
        <v>0</v>
      </c>
      <c r="AY436" s="267">
        <f t="shared" si="85"/>
        <v>0</v>
      </c>
      <c r="AZ436" s="267">
        <f t="shared" si="85"/>
        <v>0</v>
      </c>
      <c r="BA436" s="206">
        <f t="shared" si="85"/>
        <v>420512.02</v>
      </c>
      <c r="BB436" s="206">
        <f t="shared" si="85"/>
        <v>391323.23</v>
      </c>
      <c r="BC436" s="190">
        <f t="shared" si="85"/>
        <v>671879.79</v>
      </c>
      <c r="BD436" s="190">
        <f t="shared" si="85"/>
        <v>460200.2800000001</v>
      </c>
      <c r="BE436" s="190">
        <f t="shared" si="85"/>
        <v>205223.3</v>
      </c>
      <c r="BF436" s="190">
        <f t="shared" si="85"/>
        <v>181008.83000000002</v>
      </c>
      <c r="BG436" s="267">
        <f t="shared" si="85"/>
        <v>9616.51</v>
      </c>
      <c r="BH436" s="267">
        <f t="shared" si="85"/>
        <v>9616.51</v>
      </c>
      <c r="BI436" s="190">
        <f t="shared" si="85"/>
        <v>11127.1</v>
      </c>
      <c r="BJ436" s="190">
        <f t="shared" si="85"/>
        <v>11808.39</v>
      </c>
      <c r="BK436" s="190">
        <f t="shared" si="85"/>
        <v>11808.39</v>
      </c>
      <c r="BL436" s="190">
        <f t="shared" si="85"/>
        <v>11808.39</v>
      </c>
      <c r="BM436" s="267">
        <f t="shared" si="85"/>
        <v>12677.289999999999</v>
      </c>
      <c r="BN436" s="267">
        <f t="shared" si="85"/>
        <v>12581.31</v>
      </c>
      <c r="BO436" s="190">
        <f aca="true" t="shared" si="86" ref="BO436:BX436">BO11</f>
        <v>13554.65</v>
      </c>
      <c r="BP436" s="190">
        <f t="shared" si="86"/>
        <v>13889.57</v>
      </c>
      <c r="BQ436" s="190">
        <f t="shared" si="86"/>
        <v>13389.57</v>
      </c>
      <c r="BR436" s="190">
        <f t="shared" si="86"/>
        <v>13389.57</v>
      </c>
      <c r="BS436" s="267">
        <f>BS11</f>
        <v>588.91</v>
      </c>
      <c r="BT436" s="267">
        <f t="shared" si="86"/>
        <v>588.91</v>
      </c>
      <c r="BU436" s="267">
        <f t="shared" si="86"/>
        <v>5.98</v>
      </c>
      <c r="BV436" s="267">
        <f t="shared" si="86"/>
        <v>0</v>
      </c>
      <c r="BW436" s="267">
        <f t="shared" si="86"/>
        <v>0</v>
      </c>
      <c r="BX436" s="267">
        <f t="shared" si="86"/>
        <v>0</v>
      </c>
      <c r="BY436" s="267">
        <f aca="true" t="shared" si="87" ref="BY436:DH436">BY11</f>
        <v>0</v>
      </c>
      <c r="BZ436" s="267">
        <f t="shared" si="87"/>
        <v>0</v>
      </c>
      <c r="CA436" s="267">
        <f t="shared" si="87"/>
        <v>0</v>
      </c>
      <c r="CB436" s="267">
        <f t="shared" si="87"/>
        <v>0</v>
      </c>
      <c r="CC436" s="267">
        <f t="shared" si="87"/>
        <v>0</v>
      </c>
      <c r="CD436" s="267">
        <f t="shared" si="87"/>
        <v>0</v>
      </c>
      <c r="CE436" s="267">
        <f>CE11</f>
        <v>1509712.01</v>
      </c>
      <c r="CF436" s="267">
        <f t="shared" si="87"/>
        <v>1492557.67</v>
      </c>
      <c r="CG436" s="396">
        <f t="shared" si="87"/>
        <v>1646279.65</v>
      </c>
      <c r="CH436" s="323">
        <f t="shared" si="87"/>
        <v>1549173.31</v>
      </c>
      <c r="CI436" s="323">
        <f t="shared" si="87"/>
        <v>1516358.4</v>
      </c>
      <c r="CJ436" s="323">
        <f t="shared" si="87"/>
        <v>1485929.26</v>
      </c>
      <c r="CK436" s="267">
        <f>CK11</f>
        <v>247121.91</v>
      </c>
      <c r="CL436" s="267">
        <f>CL11</f>
        <v>247121.91</v>
      </c>
      <c r="CM436" s="190">
        <f t="shared" si="87"/>
        <v>240113.68000000002</v>
      </c>
      <c r="CN436" s="190">
        <f t="shared" si="87"/>
        <v>321457.44</v>
      </c>
      <c r="CO436" s="190">
        <f t="shared" si="87"/>
        <v>173482.74</v>
      </c>
      <c r="CP436" s="190">
        <f t="shared" si="87"/>
        <v>173492.84</v>
      </c>
      <c r="CQ436" s="267">
        <f>CQ11</f>
        <v>86721.81999999999</v>
      </c>
      <c r="CR436" s="267">
        <f>CR11</f>
        <v>83721.47</v>
      </c>
      <c r="CS436" s="190">
        <f t="shared" si="87"/>
        <v>102309.18000000001</v>
      </c>
      <c r="CT436" s="190">
        <f t="shared" si="87"/>
        <v>116692.64</v>
      </c>
      <c r="CU436" s="190">
        <f t="shared" si="87"/>
        <v>82288.03</v>
      </c>
      <c r="CV436" s="190">
        <f t="shared" si="87"/>
        <v>82288.03</v>
      </c>
      <c r="CW436" s="267">
        <f>CW11</f>
        <v>393.2</v>
      </c>
      <c r="CX436" s="267">
        <f>CX11</f>
        <v>393.2</v>
      </c>
      <c r="CY436" s="267">
        <f t="shared" si="87"/>
        <v>0</v>
      </c>
      <c r="CZ436" s="267">
        <f t="shared" si="87"/>
        <v>0</v>
      </c>
      <c r="DA436" s="267">
        <f t="shared" si="87"/>
        <v>0</v>
      </c>
      <c r="DB436" s="267">
        <f t="shared" si="87"/>
        <v>0</v>
      </c>
      <c r="DC436" s="267">
        <f>DC11</f>
        <v>20988.95</v>
      </c>
      <c r="DD436" s="267">
        <f>DD11</f>
        <v>20988.95</v>
      </c>
      <c r="DE436" s="190">
        <f t="shared" si="87"/>
        <v>22618.37</v>
      </c>
      <c r="DF436" s="190">
        <f t="shared" si="87"/>
        <v>23322.76</v>
      </c>
      <c r="DG436" s="190">
        <f t="shared" si="87"/>
        <v>23098.36</v>
      </c>
      <c r="DH436" s="190">
        <f t="shared" si="87"/>
        <v>23098.36</v>
      </c>
    </row>
    <row r="437" spans="1:112" ht="15.75" customHeight="1" hidden="1">
      <c r="A437" s="201"/>
      <c r="B437" s="201"/>
      <c r="C437" s="201"/>
      <c r="D437" s="201"/>
      <c r="E437" s="8"/>
      <c r="F437" s="201"/>
      <c r="G437" s="201"/>
      <c r="H437" s="201"/>
      <c r="I437" s="201"/>
      <c r="J437" s="201"/>
      <c r="K437" s="201"/>
      <c r="L437" s="201"/>
      <c r="M437" s="201"/>
      <c r="N437" s="201"/>
      <c r="O437" s="196"/>
      <c r="P437" s="196"/>
      <c r="Q437" s="196"/>
      <c r="R437" s="196"/>
      <c r="S437" s="196"/>
      <c r="T437" s="196"/>
      <c r="U437" s="87"/>
      <c r="V437" s="201"/>
      <c r="W437" s="261"/>
      <c r="X437" s="263"/>
      <c r="Y437" s="360"/>
      <c r="Z437" s="191"/>
      <c r="AA437" s="191"/>
      <c r="AB437" s="191"/>
      <c r="AC437" s="268"/>
      <c r="AD437" s="268"/>
      <c r="AE437" s="191"/>
      <c r="AF437" s="191"/>
      <c r="AG437" s="191"/>
      <c r="AH437" s="191"/>
      <c r="AI437" s="268"/>
      <c r="AJ437" s="268"/>
      <c r="AK437" s="191"/>
      <c r="AL437" s="191"/>
      <c r="AM437" s="191"/>
      <c r="AN437" s="191"/>
      <c r="AO437" s="268"/>
      <c r="AP437" s="268"/>
      <c r="AQ437" s="191"/>
      <c r="AR437" s="191"/>
      <c r="AS437" s="191"/>
      <c r="AT437" s="191"/>
      <c r="AU437" s="268"/>
      <c r="AV437" s="268"/>
      <c r="AW437" s="268"/>
      <c r="AX437" s="268"/>
      <c r="AY437" s="268"/>
      <c r="AZ437" s="268"/>
      <c r="BA437" s="207"/>
      <c r="BB437" s="207"/>
      <c r="BC437" s="191"/>
      <c r="BD437" s="191"/>
      <c r="BE437" s="191"/>
      <c r="BF437" s="191"/>
      <c r="BG437" s="268"/>
      <c r="BH437" s="268"/>
      <c r="BI437" s="191"/>
      <c r="BJ437" s="191"/>
      <c r="BK437" s="191"/>
      <c r="BL437" s="191"/>
      <c r="BM437" s="268"/>
      <c r="BN437" s="268"/>
      <c r="BO437" s="191"/>
      <c r="BP437" s="191"/>
      <c r="BQ437" s="191"/>
      <c r="BR437" s="191"/>
      <c r="BS437" s="268"/>
      <c r="BT437" s="268"/>
      <c r="BU437" s="268"/>
      <c r="BV437" s="268"/>
      <c r="BW437" s="268"/>
      <c r="BX437" s="268"/>
      <c r="BY437" s="268"/>
      <c r="BZ437" s="268"/>
      <c r="CA437" s="268"/>
      <c r="CB437" s="268"/>
      <c r="CC437" s="268"/>
      <c r="CD437" s="268"/>
      <c r="CE437" s="268"/>
      <c r="CF437" s="268"/>
      <c r="CG437" s="397"/>
      <c r="CH437" s="324"/>
      <c r="CI437" s="324"/>
      <c r="CJ437" s="324"/>
      <c r="CK437" s="268"/>
      <c r="CL437" s="268"/>
      <c r="CM437" s="191"/>
      <c r="CN437" s="191"/>
      <c r="CO437" s="191"/>
      <c r="CP437" s="191"/>
      <c r="CQ437" s="268"/>
      <c r="CR437" s="268"/>
      <c r="CS437" s="191"/>
      <c r="CT437" s="191"/>
      <c r="CU437" s="191"/>
      <c r="CV437" s="191"/>
      <c r="CW437" s="268"/>
      <c r="CX437" s="268"/>
      <c r="CY437" s="268"/>
      <c r="CZ437" s="268"/>
      <c r="DA437" s="268"/>
      <c r="DB437" s="268"/>
      <c r="DC437" s="268"/>
      <c r="DD437" s="268"/>
      <c r="DE437" s="191"/>
      <c r="DF437" s="191"/>
      <c r="DG437" s="191"/>
      <c r="DH437" s="191"/>
    </row>
    <row r="438" spans="1:112" ht="15.75" customHeight="1">
      <c r="A438" s="201"/>
      <c r="B438" s="201"/>
      <c r="C438" s="201"/>
      <c r="D438" s="201"/>
      <c r="E438" s="8"/>
      <c r="F438" s="201"/>
      <c r="G438" s="201"/>
      <c r="H438" s="201"/>
      <c r="I438" s="201"/>
      <c r="J438" s="201"/>
      <c r="K438" s="201"/>
      <c r="L438" s="201"/>
      <c r="M438" s="201"/>
      <c r="N438" s="201"/>
      <c r="O438" s="196"/>
      <c r="P438" s="196"/>
      <c r="Q438" s="196"/>
      <c r="R438" s="196"/>
      <c r="S438" s="196"/>
      <c r="T438" s="196"/>
      <c r="U438" s="87"/>
      <c r="V438" s="201"/>
      <c r="W438" s="261"/>
      <c r="X438" s="263"/>
      <c r="Y438" s="361"/>
      <c r="Z438" s="192"/>
      <c r="AA438" s="192"/>
      <c r="AB438" s="192"/>
      <c r="AC438" s="269"/>
      <c r="AD438" s="269"/>
      <c r="AE438" s="192"/>
      <c r="AF438" s="192"/>
      <c r="AG438" s="192"/>
      <c r="AH438" s="192"/>
      <c r="AI438" s="269"/>
      <c r="AJ438" s="269"/>
      <c r="AK438" s="192"/>
      <c r="AL438" s="192"/>
      <c r="AM438" s="192"/>
      <c r="AN438" s="192"/>
      <c r="AO438" s="269"/>
      <c r="AP438" s="269"/>
      <c r="AQ438" s="192"/>
      <c r="AR438" s="192"/>
      <c r="AS438" s="192"/>
      <c r="AT438" s="192"/>
      <c r="AU438" s="269"/>
      <c r="AV438" s="269"/>
      <c r="AW438" s="269"/>
      <c r="AX438" s="269"/>
      <c r="AY438" s="269"/>
      <c r="AZ438" s="269"/>
      <c r="BA438" s="208"/>
      <c r="BB438" s="208"/>
      <c r="BC438" s="192"/>
      <c r="BD438" s="192"/>
      <c r="BE438" s="192"/>
      <c r="BF438" s="192"/>
      <c r="BG438" s="269"/>
      <c r="BH438" s="269"/>
      <c r="BI438" s="192"/>
      <c r="BJ438" s="192"/>
      <c r="BK438" s="192"/>
      <c r="BL438" s="192"/>
      <c r="BM438" s="269"/>
      <c r="BN438" s="269"/>
      <c r="BO438" s="192"/>
      <c r="BP438" s="192"/>
      <c r="BQ438" s="192"/>
      <c r="BR438" s="192"/>
      <c r="BS438" s="269"/>
      <c r="BT438" s="269"/>
      <c r="BU438" s="269"/>
      <c r="BV438" s="269"/>
      <c r="BW438" s="269"/>
      <c r="BX438" s="269"/>
      <c r="BY438" s="269"/>
      <c r="BZ438" s="269"/>
      <c r="CA438" s="269"/>
      <c r="CB438" s="269"/>
      <c r="CC438" s="269"/>
      <c r="CD438" s="269"/>
      <c r="CE438" s="269"/>
      <c r="CF438" s="269"/>
      <c r="CG438" s="398"/>
      <c r="CH438" s="325"/>
      <c r="CI438" s="325"/>
      <c r="CJ438" s="325"/>
      <c r="CK438" s="269"/>
      <c r="CL438" s="269"/>
      <c r="CM438" s="192"/>
      <c r="CN438" s="192"/>
      <c r="CO438" s="192"/>
      <c r="CP438" s="192"/>
      <c r="CQ438" s="269"/>
      <c r="CR438" s="269"/>
      <c r="CS438" s="192"/>
      <c r="CT438" s="192"/>
      <c r="CU438" s="192"/>
      <c r="CV438" s="192"/>
      <c r="CW438" s="269"/>
      <c r="CX438" s="269"/>
      <c r="CY438" s="269"/>
      <c r="CZ438" s="269"/>
      <c r="DA438" s="269"/>
      <c r="DB438" s="269"/>
      <c r="DC438" s="269"/>
      <c r="DD438" s="269"/>
      <c r="DE438" s="192"/>
      <c r="DF438" s="192"/>
      <c r="DG438" s="192"/>
      <c r="DH438" s="192"/>
    </row>
    <row r="439" ht="12.75" customHeight="1">
      <c r="BU439" s="30"/>
    </row>
  </sheetData>
  <sheetProtection/>
  <mergeCells count="11010">
    <mergeCell ref="M142:M144"/>
    <mergeCell ref="B157:B160"/>
    <mergeCell ref="L62:L64"/>
    <mergeCell ref="M62:M64"/>
    <mergeCell ref="N62:N64"/>
    <mergeCell ref="K59:K61"/>
    <mergeCell ref="L59:L61"/>
    <mergeCell ref="M59:M61"/>
    <mergeCell ref="N59:N61"/>
    <mergeCell ref="F62:F64"/>
    <mergeCell ref="G62:G64"/>
    <mergeCell ref="H62:H64"/>
    <mergeCell ref="I62:I64"/>
    <mergeCell ref="J62:J64"/>
    <mergeCell ref="K62:K64"/>
    <mergeCell ref="B176:B179"/>
    <mergeCell ref="K148:K151"/>
    <mergeCell ref="K142:K144"/>
    <mergeCell ref="H134:H137"/>
    <mergeCell ref="I134:I137"/>
    <mergeCell ref="F59:F61"/>
    <mergeCell ref="G59:G61"/>
    <mergeCell ref="H59:H61"/>
    <mergeCell ref="I59:I61"/>
    <mergeCell ref="J59:J61"/>
    <mergeCell ref="H170:H172"/>
    <mergeCell ref="I170:I172"/>
    <mergeCell ref="H142:H144"/>
    <mergeCell ref="I142:I144"/>
    <mergeCell ref="J142:J144"/>
    <mergeCell ref="L142:L144"/>
    <mergeCell ref="N142:N144"/>
    <mergeCell ref="L14:L16"/>
    <mergeCell ref="M14:M16"/>
    <mergeCell ref="N14:N16"/>
    <mergeCell ref="F11:F13"/>
    <mergeCell ref="G11:G13"/>
    <mergeCell ref="H11:H13"/>
    <mergeCell ref="I11:I13"/>
    <mergeCell ref="J11:J13"/>
    <mergeCell ref="F14:F16"/>
    <mergeCell ref="G14:G16"/>
    <mergeCell ref="H14:H16"/>
    <mergeCell ref="I14:I16"/>
    <mergeCell ref="J14:J16"/>
    <mergeCell ref="K14:K16"/>
    <mergeCell ref="K235:K237"/>
    <mergeCell ref="L235:L237"/>
    <mergeCell ref="M235:M237"/>
    <mergeCell ref="N235:N237"/>
    <mergeCell ref="V235:V237"/>
    <mergeCell ref="J216:J218"/>
    <mergeCell ref="K216:K218"/>
    <mergeCell ref="V216:V218"/>
    <mergeCell ref="N216:N218"/>
    <mergeCell ref="M216:M218"/>
    <mergeCell ref="F235:F237"/>
    <mergeCell ref="G235:G237"/>
    <mergeCell ref="H235:H237"/>
    <mergeCell ref="I235:I237"/>
    <mergeCell ref="J235:J237"/>
    <mergeCell ref="I216:I218"/>
    <mergeCell ref="I303:I304"/>
    <mergeCell ref="J303:J304"/>
    <mergeCell ref="K303:K304"/>
    <mergeCell ref="V303:V304"/>
    <mergeCell ref="V298:V301"/>
    <mergeCell ref="I276:I278"/>
    <mergeCell ref="J276:J278"/>
    <mergeCell ref="K276:K278"/>
    <mergeCell ref="V276:V278"/>
    <mergeCell ref="Q294:Q296"/>
    <mergeCell ref="V371:V373"/>
    <mergeCell ref="F305:F307"/>
    <mergeCell ref="G305:G307"/>
    <mergeCell ref="H305:H307"/>
    <mergeCell ref="I305:I307"/>
    <mergeCell ref="J305:J307"/>
    <mergeCell ref="K305:K307"/>
    <mergeCell ref="M305:M307"/>
    <mergeCell ref="V305:V307"/>
    <mergeCell ref="O371:O373"/>
    <mergeCell ref="V394:V396"/>
    <mergeCell ref="F351:F353"/>
    <mergeCell ref="G351:G353"/>
    <mergeCell ref="H351:H353"/>
    <mergeCell ref="I351:I353"/>
    <mergeCell ref="J351:J353"/>
    <mergeCell ref="K351:K353"/>
    <mergeCell ref="L351:L353"/>
    <mergeCell ref="M351:M353"/>
    <mergeCell ref="N351:N353"/>
    <mergeCell ref="L381:L383"/>
    <mergeCell ref="M381:M383"/>
    <mergeCell ref="N381:N383"/>
    <mergeCell ref="V381:V383"/>
    <mergeCell ref="V388:V390"/>
    <mergeCell ref="V391:V393"/>
    <mergeCell ref="L384:L386"/>
    <mergeCell ref="M384:M386"/>
    <mergeCell ref="N384:N386"/>
    <mergeCell ref="V384:V386"/>
    <mergeCell ref="F381:F383"/>
    <mergeCell ref="G381:G383"/>
    <mergeCell ref="H381:H383"/>
    <mergeCell ref="I381:I383"/>
    <mergeCell ref="J381:J383"/>
    <mergeCell ref="K381:K383"/>
    <mergeCell ref="L436:L438"/>
    <mergeCell ref="M436:M438"/>
    <mergeCell ref="N436:N438"/>
    <mergeCell ref="V436:V438"/>
    <mergeCell ref="F384:F386"/>
    <mergeCell ref="G384:G386"/>
    <mergeCell ref="H384:H386"/>
    <mergeCell ref="I384:I386"/>
    <mergeCell ref="J384:J386"/>
    <mergeCell ref="K384:K386"/>
    <mergeCell ref="F436:F438"/>
    <mergeCell ref="G436:G438"/>
    <mergeCell ref="H436:H438"/>
    <mergeCell ref="I436:I438"/>
    <mergeCell ref="J436:J438"/>
    <mergeCell ref="K436:K438"/>
    <mergeCell ref="F189:F191"/>
    <mergeCell ref="G189:G191"/>
    <mergeCell ref="H189:H191"/>
    <mergeCell ref="I189:I191"/>
    <mergeCell ref="J189:J191"/>
    <mergeCell ref="K189:K191"/>
    <mergeCell ref="B3:D3"/>
    <mergeCell ref="R3:T3"/>
    <mergeCell ref="B4:T4"/>
    <mergeCell ref="A5:T5"/>
    <mergeCell ref="F216:F218"/>
    <mergeCell ref="H216:H218"/>
    <mergeCell ref="G216:G218"/>
    <mergeCell ref="L216:L218"/>
    <mergeCell ref="L105:L107"/>
    <mergeCell ref="M105:M107"/>
    <mergeCell ref="G201:G206"/>
    <mergeCell ref="H201:H206"/>
    <mergeCell ref="I201:I206"/>
    <mergeCell ref="J201:J206"/>
    <mergeCell ref="K201:K206"/>
    <mergeCell ref="J193:J195"/>
    <mergeCell ref="K193:K195"/>
    <mergeCell ref="G193:G195"/>
    <mergeCell ref="H193:H195"/>
    <mergeCell ref="I193:I195"/>
    <mergeCell ref="L193:L195"/>
    <mergeCell ref="N105:N107"/>
    <mergeCell ref="L108:L110"/>
    <mergeCell ref="M108:M110"/>
    <mergeCell ref="N108:N110"/>
    <mergeCell ref="L170:L172"/>
    <mergeCell ref="M170:M172"/>
    <mergeCell ref="N170:N172"/>
    <mergeCell ref="N164:N166"/>
    <mergeCell ref="M164:M166"/>
    <mergeCell ref="L157:L159"/>
    <mergeCell ref="C85:C101"/>
    <mergeCell ref="B85:B101"/>
    <mergeCell ref="A85:A101"/>
    <mergeCell ref="B164:B169"/>
    <mergeCell ref="L189:L191"/>
    <mergeCell ref="H85:H101"/>
    <mergeCell ref="G85:G101"/>
    <mergeCell ref="F85:F101"/>
    <mergeCell ref="D85:D101"/>
    <mergeCell ref="M189:M191"/>
    <mergeCell ref="M176:M178"/>
    <mergeCell ref="L176:L178"/>
    <mergeCell ref="J170:J172"/>
    <mergeCell ref="K170:K172"/>
    <mergeCell ref="P85:P101"/>
    <mergeCell ref="O85:O101"/>
    <mergeCell ref="N176:N178"/>
    <mergeCell ref="O176:O178"/>
    <mergeCell ref="P176:P178"/>
    <mergeCell ref="A248:A250"/>
    <mergeCell ref="H248:H250"/>
    <mergeCell ref="G248:G250"/>
    <mergeCell ref="F248:F250"/>
    <mergeCell ref="D248:E250"/>
    <mergeCell ref="C248:C250"/>
    <mergeCell ref="B248:B250"/>
    <mergeCell ref="DD436:DD438"/>
    <mergeCell ref="DE436:DE438"/>
    <mergeCell ref="DF436:DF438"/>
    <mergeCell ref="DG436:DG438"/>
    <mergeCell ref="DH436:DH438"/>
    <mergeCell ref="CX436:CX438"/>
    <mergeCell ref="CY436:CY438"/>
    <mergeCell ref="CZ436:CZ438"/>
    <mergeCell ref="DA436:DA438"/>
    <mergeCell ref="DB436:DB438"/>
    <mergeCell ref="DC436:DC438"/>
    <mergeCell ref="CR436:CR438"/>
    <mergeCell ref="CS436:CS438"/>
    <mergeCell ref="CT436:CT438"/>
    <mergeCell ref="CU436:CU438"/>
    <mergeCell ref="CV436:CV438"/>
    <mergeCell ref="CW436:CW438"/>
    <mergeCell ref="CL436:CL438"/>
    <mergeCell ref="CM436:CM438"/>
    <mergeCell ref="CN436:CN438"/>
    <mergeCell ref="CO436:CO438"/>
    <mergeCell ref="CP436:CP438"/>
    <mergeCell ref="CQ436:CQ438"/>
    <mergeCell ref="CF436:CF438"/>
    <mergeCell ref="CG436:CG438"/>
    <mergeCell ref="CH436:CH438"/>
    <mergeCell ref="CI436:CI438"/>
    <mergeCell ref="CJ436:CJ438"/>
    <mergeCell ref="CK436:CK438"/>
    <mergeCell ref="BZ436:BZ438"/>
    <mergeCell ref="CA436:CA438"/>
    <mergeCell ref="CB436:CB438"/>
    <mergeCell ref="CC436:CC438"/>
    <mergeCell ref="CD436:CD438"/>
    <mergeCell ref="CE436:CE438"/>
    <mergeCell ref="BT436:BT438"/>
    <mergeCell ref="BU436:BU438"/>
    <mergeCell ref="BV436:BV438"/>
    <mergeCell ref="BW436:BW438"/>
    <mergeCell ref="BX436:BX438"/>
    <mergeCell ref="BY436:BY438"/>
    <mergeCell ref="BN436:BN438"/>
    <mergeCell ref="BO436:BO438"/>
    <mergeCell ref="BP436:BP438"/>
    <mergeCell ref="BQ436:BQ438"/>
    <mergeCell ref="BR436:BR438"/>
    <mergeCell ref="BS436:BS438"/>
    <mergeCell ref="BH436:BH438"/>
    <mergeCell ref="BI436:BI438"/>
    <mergeCell ref="BJ436:BJ438"/>
    <mergeCell ref="BK436:BK438"/>
    <mergeCell ref="BL436:BL438"/>
    <mergeCell ref="BM436:BM438"/>
    <mergeCell ref="BB436:BB438"/>
    <mergeCell ref="BC436:BC438"/>
    <mergeCell ref="BD436:BD438"/>
    <mergeCell ref="BE436:BE438"/>
    <mergeCell ref="BF436:BF438"/>
    <mergeCell ref="BG436:BG438"/>
    <mergeCell ref="AV436:AV438"/>
    <mergeCell ref="AW436:AW438"/>
    <mergeCell ref="AX436:AX438"/>
    <mergeCell ref="AY436:AY438"/>
    <mergeCell ref="AZ436:AZ438"/>
    <mergeCell ref="BA436:BA438"/>
    <mergeCell ref="AP436:AP438"/>
    <mergeCell ref="AQ436:AQ438"/>
    <mergeCell ref="AR436:AR438"/>
    <mergeCell ref="AS436:AS438"/>
    <mergeCell ref="AT436:AT438"/>
    <mergeCell ref="AU436:AU438"/>
    <mergeCell ref="AJ436:AJ438"/>
    <mergeCell ref="AK436:AK438"/>
    <mergeCell ref="AL436:AL438"/>
    <mergeCell ref="AM436:AM438"/>
    <mergeCell ref="AN436:AN438"/>
    <mergeCell ref="AO436:AO438"/>
    <mergeCell ref="AD436:AD438"/>
    <mergeCell ref="AE436:AE438"/>
    <mergeCell ref="AF436:AF438"/>
    <mergeCell ref="AG436:AG438"/>
    <mergeCell ref="AH436:AH438"/>
    <mergeCell ref="AI436:AI438"/>
    <mergeCell ref="X436:X438"/>
    <mergeCell ref="Y436:Y438"/>
    <mergeCell ref="Z436:Z438"/>
    <mergeCell ref="AA436:AA438"/>
    <mergeCell ref="AB436:AB438"/>
    <mergeCell ref="AC436:AC438"/>
    <mergeCell ref="P436:P438"/>
    <mergeCell ref="Q436:Q438"/>
    <mergeCell ref="R436:R438"/>
    <mergeCell ref="S436:S438"/>
    <mergeCell ref="T436:T438"/>
    <mergeCell ref="W436:W438"/>
    <mergeCell ref="DD433:DD435"/>
    <mergeCell ref="DE433:DE435"/>
    <mergeCell ref="DF433:DF435"/>
    <mergeCell ref="DG433:DG435"/>
    <mergeCell ref="DH433:DH435"/>
    <mergeCell ref="A436:A438"/>
    <mergeCell ref="B436:B438"/>
    <mergeCell ref="C436:C438"/>
    <mergeCell ref="D436:D438"/>
    <mergeCell ref="O436:O438"/>
    <mergeCell ref="CX433:CX435"/>
    <mergeCell ref="CY433:CY435"/>
    <mergeCell ref="CZ433:CZ435"/>
    <mergeCell ref="DA433:DA435"/>
    <mergeCell ref="DB433:DB435"/>
    <mergeCell ref="DC433:DC435"/>
    <mergeCell ref="CR433:CR435"/>
    <mergeCell ref="CS433:CS435"/>
    <mergeCell ref="CT433:CT435"/>
    <mergeCell ref="CU433:CU435"/>
    <mergeCell ref="CV433:CV435"/>
    <mergeCell ref="CW433:CW435"/>
    <mergeCell ref="CL433:CL435"/>
    <mergeCell ref="CM433:CM435"/>
    <mergeCell ref="CN433:CN435"/>
    <mergeCell ref="CO433:CO435"/>
    <mergeCell ref="CP433:CP435"/>
    <mergeCell ref="CQ433:CQ435"/>
    <mergeCell ref="CF433:CF435"/>
    <mergeCell ref="CG433:CG435"/>
    <mergeCell ref="CH433:CH435"/>
    <mergeCell ref="CI433:CI435"/>
    <mergeCell ref="CJ433:CJ435"/>
    <mergeCell ref="CK433:CK435"/>
    <mergeCell ref="BZ433:BZ435"/>
    <mergeCell ref="CA433:CA435"/>
    <mergeCell ref="CB433:CB435"/>
    <mergeCell ref="CC433:CC435"/>
    <mergeCell ref="CD433:CD435"/>
    <mergeCell ref="CE433:CE435"/>
    <mergeCell ref="BT433:BT435"/>
    <mergeCell ref="BU433:BU435"/>
    <mergeCell ref="BV433:BV435"/>
    <mergeCell ref="BW433:BW435"/>
    <mergeCell ref="BX433:BX435"/>
    <mergeCell ref="BY433:BY435"/>
    <mergeCell ref="BN433:BN435"/>
    <mergeCell ref="BO433:BO435"/>
    <mergeCell ref="BP433:BP435"/>
    <mergeCell ref="BQ433:BQ435"/>
    <mergeCell ref="BR433:BR435"/>
    <mergeCell ref="BS433:BS435"/>
    <mergeCell ref="BH433:BH435"/>
    <mergeCell ref="BI433:BI435"/>
    <mergeCell ref="BJ433:BJ435"/>
    <mergeCell ref="BK433:BK435"/>
    <mergeCell ref="BL433:BL435"/>
    <mergeCell ref="BM433:BM435"/>
    <mergeCell ref="BB433:BB435"/>
    <mergeCell ref="BC433:BC435"/>
    <mergeCell ref="BD433:BD435"/>
    <mergeCell ref="BE433:BE435"/>
    <mergeCell ref="BF433:BF435"/>
    <mergeCell ref="BG433:BG435"/>
    <mergeCell ref="AV433:AV435"/>
    <mergeCell ref="AW433:AW435"/>
    <mergeCell ref="AX433:AX435"/>
    <mergeCell ref="AY433:AY435"/>
    <mergeCell ref="AZ433:AZ435"/>
    <mergeCell ref="BA433:BA435"/>
    <mergeCell ref="AP433:AP435"/>
    <mergeCell ref="AQ433:AQ435"/>
    <mergeCell ref="AR433:AR435"/>
    <mergeCell ref="AS433:AS435"/>
    <mergeCell ref="AT433:AT435"/>
    <mergeCell ref="AU433:AU435"/>
    <mergeCell ref="AJ433:AJ435"/>
    <mergeCell ref="AK433:AK435"/>
    <mergeCell ref="AL433:AL435"/>
    <mergeCell ref="AM433:AM435"/>
    <mergeCell ref="AN433:AN435"/>
    <mergeCell ref="AO433:AO435"/>
    <mergeCell ref="AD433:AD435"/>
    <mergeCell ref="AE433:AE435"/>
    <mergeCell ref="AF433:AF435"/>
    <mergeCell ref="AG433:AG435"/>
    <mergeCell ref="AH433:AH435"/>
    <mergeCell ref="AI433:AI435"/>
    <mergeCell ref="X433:X435"/>
    <mergeCell ref="Y433:Y435"/>
    <mergeCell ref="Z433:Z435"/>
    <mergeCell ref="AA433:AA435"/>
    <mergeCell ref="AB433:AB435"/>
    <mergeCell ref="AC433:AC435"/>
    <mergeCell ref="P433:P435"/>
    <mergeCell ref="Q433:Q435"/>
    <mergeCell ref="R433:R435"/>
    <mergeCell ref="S433:S435"/>
    <mergeCell ref="T433:T435"/>
    <mergeCell ref="W433:W435"/>
    <mergeCell ref="DD430:DD432"/>
    <mergeCell ref="DE430:DE432"/>
    <mergeCell ref="DF430:DF432"/>
    <mergeCell ref="DG430:DG432"/>
    <mergeCell ref="DH430:DH432"/>
    <mergeCell ref="A433:A435"/>
    <mergeCell ref="B433:B435"/>
    <mergeCell ref="C433:C435"/>
    <mergeCell ref="D433:D435"/>
    <mergeCell ref="O433:O435"/>
    <mergeCell ref="CX430:CX432"/>
    <mergeCell ref="CY430:CY432"/>
    <mergeCell ref="CZ430:CZ432"/>
    <mergeCell ref="DA430:DA432"/>
    <mergeCell ref="DB430:DB432"/>
    <mergeCell ref="DC430:DC432"/>
    <mergeCell ref="CR430:CR432"/>
    <mergeCell ref="CS430:CS432"/>
    <mergeCell ref="CT430:CT432"/>
    <mergeCell ref="CU430:CU432"/>
    <mergeCell ref="CV430:CV432"/>
    <mergeCell ref="CW430:CW432"/>
    <mergeCell ref="CL430:CL432"/>
    <mergeCell ref="CM430:CM432"/>
    <mergeCell ref="CN430:CN432"/>
    <mergeCell ref="CO430:CO432"/>
    <mergeCell ref="CP430:CP432"/>
    <mergeCell ref="CQ430:CQ432"/>
    <mergeCell ref="CF430:CF432"/>
    <mergeCell ref="CG430:CG432"/>
    <mergeCell ref="CH430:CH432"/>
    <mergeCell ref="CI430:CI432"/>
    <mergeCell ref="CJ430:CJ432"/>
    <mergeCell ref="CK430:CK432"/>
    <mergeCell ref="BZ430:BZ432"/>
    <mergeCell ref="CA430:CA432"/>
    <mergeCell ref="CB430:CB432"/>
    <mergeCell ref="CC430:CC432"/>
    <mergeCell ref="CD430:CD432"/>
    <mergeCell ref="CE430:CE432"/>
    <mergeCell ref="BT430:BT432"/>
    <mergeCell ref="BU430:BU432"/>
    <mergeCell ref="BV430:BV432"/>
    <mergeCell ref="BW430:BW432"/>
    <mergeCell ref="BX430:BX432"/>
    <mergeCell ref="BY430:BY432"/>
    <mergeCell ref="BN430:BN432"/>
    <mergeCell ref="BO430:BO432"/>
    <mergeCell ref="BP430:BP432"/>
    <mergeCell ref="BQ430:BQ432"/>
    <mergeCell ref="BR430:BR432"/>
    <mergeCell ref="BS430:BS432"/>
    <mergeCell ref="BH430:BH432"/>
    <mergeCell ref="BI430:BI432"/>
    <mergeCell ref="BJ430:BJ432"/>
    <mergeCell ref="BK430:BK432"/>
    <mergeCell ref="BL430:BL432"/>
    <mergeCell ref="BM430:BM432"/>
    <mergeCell ref="BB430:BB432"/>
    <mergeCell ref="BC430:BC432"/>
    <mergeCell ref="BD430:BD432"/>
    <mergeCell ref="BE430:BE432"/>
    <mergeCell ref="BF430:BF432"/>
    <mergeCell ref="BG430:BG432"/>
    <mergeCell ref="AV430:AV432"/>
    <mergeCell ref="AW430:AW432"/>
    <mergeCell ref="AX430:AX432"/>
    <mergeCell ref="AY430:AY432"/>
    <mergeCell ref="AZ430:AZ432"/>
    <mergeCell ref="BA430:BA432"/>
    <mergeCell ref="AP430:AP432"/>
    <mergeCell ref="AQ430:AQ432"/>
    <mergeCell ref="AR430:AR432"/>
    <mergeCell ref="AS430:AS432"/>
    <mergeCell ref="AT430:AT432"/>
    <mergeCell ref="AU430:AU432"/>
    <mergeCell ref="AJ430:AJ432"/>
    <mergeCell ref="AK430:AK432"/>
    <mergeCell ref="AL430:AL432"/>
    <mergeCell ref="AM430:AM432"/>
    <mergeCell ref="AN430:AN432"/>
    <mergeCell ref="AO430:AO432"/>
    <mergeCell ref="AD430:AD432"/>
    <mergeCell ref="AE430:AE432"/>
    <mergeCell ref="AF430:AF432"/>
    <mergeCell ref="AG430:AG432"/>
    <mergeCell ref="AH430:AH432"/>
    <mergeCell ref="AI430:AI432"/>
    <mergeCell ref="X430:X432"/>
    <mergeCell ref="Y430:Y432"/>
    <mergeCell ref="Z430:Z432"/>
    <mergeCell ref="AA430:AA432"/>
    <mergeCell ref="AB430:AB432"/>
    <mergeCell ref="AC430:AC432"/>
    <mergeCell ref="P430:P432"/>
    <mergeCell ref="Q430:Q432"/>
    <mergeCell ref="R430:R432"/>
    <mergeCell ref="S430:S432"/>
    <mergeCell ref="T430:T432"/>
    <mergeCell ref="W430:W432"/>
    <mergeCell ref="DH425:DH427"/>
    <mergeCell ref="A428:A429"/>
    <mergeCell ref="B428:B429"/>
    <mergeCell ref="C428:C429"/>
    <mergeCell ref="D428:D429"/>
    <mergeCell ref="A430:A432"/>
    <mergeCell ref="B430:B432"/>
    <mergeCell ref="C430:C432"/>
    <mergeCell ref="D430:D432"/>
    <mergeCell ref="O430:O432"/>
    <mergeCell ref="DB425:DB427"/>
    <mergeCell ref="DC425:DC427"/>
    <mergeCell ref="DD425:DD427"/>
    <mergeCell ref="DE425:DE427"/>
    <mergeCell ref="DF425:DF427"/>
    <mergeCell ref="DG425:DG427"/>
    <mergeCell ref="CV425:CV427"/>
    <mergeCell ref="CW425:CW427"/>
    <mergeCell ref="CX425:CX427"/>
    <mergeCell ref="CY425:CY427"/>
    <mergeCell ref="CZ425:CZ427"/>
    <mergeCell ref="DA425:DA427"/>
    <mergeCell ref="CP425:CP427"/>
    <mergeCell ref="CQ425:CQ427"/>
    <mergeCell ref="CR425:CR427"/>
    <mergeCell ref="CS425:CS427"/>
    <mergeCell ref="CT425:CT427"/>
    <mergeCell ref="CU425:CU427"/>
    <mergeCell ref="CJ425:CJ427"/>
    <mergeCell ref="CK425:CK427"/>
    <mergeCell ref="CL425:CL427"/>
    <mergeCell ref="CM425:CM427"/>
    <mergeCell ref="CN425:CN427"/>
    <mergeCell ref="CO425:CO427"/>
    <mergeCell ref="CD425:CD427"/>
    <mergeCell ref="CE425:CE427"/>
    <mergeCell ref="CF425:CF427"/>
    <mergeCell ref="CG425:CG427"/>
    <mergeCell ref="CH425:CH427"/>
    <mergeCell ref="CI425:CI427"/>
    <mergeCell ref="BX425:BX427"/>
    <mergeCell ref="BY425:BY427"/>
    <mergeCell ref="CA425:CA427"/>
    <mergeCell ref="CB425:CB427"/>
    <mergeCell ref="CC425:CC427"/>
    <mergeCell ref="BZ425:BZ427"/>
    <mergeCell ref="BR425:BR427"/>
    <mergeCell ref="BS425:BS427"/>
    <mergeCell ref="BT425:BT427"/>
    <mergeCell ref="BU425:BU427"/>
    <mergeCell ref="BV425:BV427"/>
    <mergeCell ref="BW425:BW427"/>
    <mergeCell ref="BL425:BL427"/>
    <mergeCell ref="BM425:BM427"/>
    <mergeCell ref="BN425:BN427"/>
    <mergeCell ref="BO425:BO427"/>
    <mergeCell ref="BP425:BP427"/>
    <mergeCell ref="BQ425:BQ427"/>
    <mergeCell ref="BF425:BF427"/>
    <mergeCell ref="BG425:BG427"/>
    <mergeCell ref="BH425:BH427"/>
    <mergeCell ref="BI425:BI427"/>
    <mergeCell ref="BJ425:BJ427"/>
    <mergeCell ref="BK425:BK427"/>
    <mergeCell ref="AZ425:AZ427"/>
    <mergeCell ref="BA425:BA427"/>
    <mergeCell ref="BB425:BB427"/>
    <mergeCell ref="BC425:BC427"/>
    <mergeCell ref="BD425:BD427"/>
    <mergeCell ref="BE425:BE427"/>
    <mergeCell ref="AT425:AT427"/>
    <mergeCell ref="AU425:AU427"/>
    <mergeCell ref="AV425:AV427"/>
    <mergeCell ref="AW425:AW427"/>
    <mergeCell ref="AX425:AX427"/>
    <mergeCell ref="AY425:AY427"/>
    <mergeCell ref="AN425:AN427"/>
    <mergeCell ref="AO425:AO427"/>
    <mergeCell ref="AP425:AP427"/>
    <mergeCell ref="AQ425:AQ427"/>
    <mergeCell ref="AR425:AR427"/>
    <mergeCell ref="AS425:AS427"/>
    <mergeCell ref="AH425:AH427"/>
    <mergeCell ref="AI425:AI427"/>
    <mergeCell ref="AJ425:AJ427"/>
    <mergeCell ref="AK425:AK427"/>
    <mergeCell ref="AL425:AL427"/>
    <mergeCell ref="AM425:AM427"/>
    <mergeCell ref="AB425:AB427"/>
    <mergeCell ref="AC425:AC427"/>
    <mergeCell ref="AD425:AD427"/>
    <mergeCell ref="AE425:AE427"/>
    <mergeCell ref="AF425:AF427"/>
    <mergeCell ref="AG425:AG427"/>
    <mergeCell ref="T425:T427"/>
    <mergeCell ref="W425:W427"/>
    <mergeCell ref="X425:X427"/>
    <mergeCell ref="Y425:Y427"/>
    <mergeCell ref="Z425:Z427"/>
    <mergeCell ref="AA425:AA427"/>
    <mergeCell ref="DH422:DH424"/>
    <mergeCell ref="A425:A427"/>
    <mergeCell ref="B425:B427"/>
    <mergeCell ref="C425:C427"/>
    <mergeCell ref="D425:D427"/>
    <mergeCell ref="O425:O427"/>
    <mergeCell ref="P425:P427"/>
    <mergeCell ref="Q425:Q427"/>
    <mergeCell ref="R425:R427"/>
    <mergeCell ref="S425:S427"/>
    <mergeCell ref="DB422:DB424"/>
    <mergeCell ref="DC422:DC424"/>
    <mergeCell ref="DD422:DD424"/>
    <mergeCell ref="DE422:DE424"/>
    <mergeCell ref="DF422:DF424"/>
    <mergeCell ref="DG422:DG424"/>
    <mergeCell ref="CV422:CV424"/>
    <mergeCell ref="CW422:CW424"/>
    <mergeCell ref="CX422:CX424"/>
    <mergeCell ref="CY422:CY424"/>
    <mergeCell ref="CZ422:CZ424"/>
    <mergeCell ref="DA422:DA424"/>
    <mergeCell ref="CP422:CP424"/>
    <mergeCell ref="CQ422:CQ424"/>
    <mergeCell ref="CR422:CR424"/>
    <mergeCell ref="CS422:CS424"/>
    <mergeCell ref="CT422:CT424"/>
    <mergeCell ref="CU422:CU424"/>
    <mergeCell ref="CJ422:CJ424"/>
    <mergeCell ref="CK422:CK424"/>
    <mergeCell ref="CL422:CL424"/>
    <mergeCell ref="CM422:CM424"/>
    <mergeCell ref="CN422:CN424"/>
    <mergeCell ref="CO422:CO424"/>
    <mergeCell ref="CD422:CD424"/>
    <mergeCell ref="CE422:CE424"/>
    <mergeCell ref="CF422:CF424"/>
    <mergeCell ref="CG422:CG424"/>
    <mergeCell ref="CH422:CH424"/>
    <mergeCell ref="CI422:CI424"/>
    <mergeCell ref="BX422:BX424"/>
    <mergeCell ref="BY422:BY424"/>
    <mergeCell ref="BZ422:BZ424"/>
    <mergeCell ref="CA422:CA424"/>
    <mergeCell ref="CB422:CB424"/>
    <mergeCell ref="CC422:CC424"/>
    <mergeCell ref="BR422:BR424"/>
    <mergeCell ref="BS422:BS424"/>
    <mergeCell ref="BT422:BT424"/>
    <mergeCell ref="BU422:BU424"/>
    <mergeCell ref="BV422:BV424"/>
    <mergeCell ref="BW422:BW424"/>
    <mergeCell ref="BL422:BL424"/>
    <mergeCell ref="BM422:BM424"/>
    <mergeCell ref="BN422:BN424"/>
    <mergeCell ref="BO422:BO424"/>
    <mergeCell ref="BP422:BP424"/>
    <mergeCell ref="BQ422:BQ424"/>
    <mergeCell ref="BF422:BF424"/>
    <mergeCell ref="BG422:BG424"/>
    <mergeCell ref="BH422:BH424"/>
    <mergeCell ref="BI422:BI424"/>
    <mergeCell ref="BJ422:BJ424"/>
    <mergeCell ref="BK422:BK424"/>
    <mergeCell ref="AZ422:AZ424"/>
    <mergeCell ref="BA422:BA424"/>
    <mergeCell ref="BB422:BB424"/>
    <mergeCell ref="BC422:BC424"/>
    <mergeCell ref="BD422:BD424"/>
    <mergeCell ref="BE422:BE424"/>
    <mergeCell ref="AT422:AT424"/>
    <mergeCell ref="AU422:AU424"/>
    <mergeCell ref="AV422:AV424"/>
    <mergeCell ref="AW422:AW424"/>
    <mergeCell ref="AX422:AX424"/>
    <mergeCell ref="AY422:AY424"/>
    <mergeCell ref="AN422:AN424"/>
    <mergeCell ref="AO422:AO424"/>
    <mergeCell ref="AP422:AP424"/>
    <mergeCell ref="AQ422:AQ424"/>
    <mergeCell ref="AR422:AR424"/>
    <mergeCell ref="AS422:AS424"/>
    <mergeCell ref="AH422:AH424"/>
    <mergeCell ref="AI422:AI424"/>
    <mergeCell ref="AJ422:AJ424"/>
    <mergeCell ref="AK422:AK424"/>
    <mergeCell ref="AL422:AL424"/>
    <mergeCell ref="AM422:AM424"/>
    <mergeCell ref="AB422:AB424"/>
    <mergeCell ref="AC422:AC424"/>
    <mergeCell ref="AD422:AD424"/>
    <mergeCell ref="AE422:AE424"/>
    <mergeCell ref="AF422:AF424"/>
    <mergeCell ref="AG422:AG424"/>
    <mergeCell ref="T422:T424"/>
    <mergeCell ref="W422:W424"/>
    <mergeCell ref="X422:X424"/>
    <mergeCell ref="Y422:Y424"/>
    <mergeCell ref="Z422:Z424"/>
    <mergeCell ref="AA422:AA424"/>
    <mergeCell ref="H422:H424"/>
    <mergeCell ref="O422:O424"/>
    <mergeCell ref="P422:P424"/>
    <mergeCell ref="Q422:Q424"/>
    <mergeCell ref="R422:R424"/>
    <mergeCell ref="S422:S424"/>
    <mergeCell ref="DE419:DE421"/>
    <mergeCell ref="DF419:DF421"/>
    <mergeCell ref="DG419:DG421"/>
    <mergeCell ref="DH419:DH421"/>
    <mergeCell ref="A422:A424"/>
    <mergeCell ref="B422:B424"/>
    <mergeCell ref="C422:C424"/>
    <mergeCell ref="D422:E424"/>
    <mergeCell ref="F422:F424"/>
    <mergeCell ref="G422:G424"/>
    <mergeCell ref="CY419:CY421"/>
    <mergeCell ref="CZ419:CZ421"/>
    <mergeCell ref="DA419:DA421"/>
    <mergeCell ref="DB419:DB421"/>
    <mergeCell ref="DC419:DC421"/>
    <mergeCell ref="DD419:DD421"/>
    <mergeCell ref="CS419:CS421"/>
    <mergeCell ref="CT419:CT421"/>
    <mergeCell ref="CU419:CU421"/>
    <mergeCell ref="CV419:CV421"/>
    <mergeCell ref="CW419:CW421"/>
    <mergeCell ref="CX419:CX421"/>
    <mergeCell ref="CM419:CM421"/>
    <mergeCell ref="CN419:CN421"/>
    <mergeCell ref="CO419:CO421"/>
    <mergeCell ref="CP419:CP421"/>
    <mergeCell ref="CQ419:CQ421"/>
    <mergeCell ref="CR419:CR421"/>
    <mergeCell ref="CG419:CG421"/>
    <mergeCell ref="CH419:CH421"/>
    <mergeCell ref="CI419:CI421"/>
    <mergeCell ref="CJ419:CJ421"/>
    <mergeCell ref="CK419:CK421"/>
    <mergeCell ref="CL419:CL421"/>
    <mergeCell ref="CA419:CA421"/>
    <mergeCell ref="CB419:CB421"/>
    <mergeCell ref="CC419:CC421"/>
    <mergeCell ref="CD419:CD421"/>
    <mergeCell ref="CE419:CE421"/>
    <mergeCell ref="CF419:CF421"/>
    <mergeCell ref="BU419:BU421"/>
    <mergeCell ref="BV419:BV421"/>
    <mergeCell ref="BW419:BW421"/>
    <mergeCell ref="BX419:BX421"/>
    <mergeCell ref="BY419:BY421"/>
    <mergeCell ref="BZ419:BZ421"/>
    <mergeCell ref="BO419:BO421"/>
    <mergeCell ref="BP419:BP421"/>
    <mergeCell ref="BQ419:BQ421"/>
    <mergeCell ref="BR419:BR421"/>
    <mergeCell ref="BS419:BS421"/>
    <mergeCell ref="BT419:BT421"/>
    <mergeCell ref="BI419:BI421"/>
    <mergeCell ref="BJ419:BJ421"/>
    <mergeCell ref="BK419:BK421"/>
    <mergeCell ref="BL419:BL421"/>
    <mergeCell ref="BM419:BM421"/>
    <mergeCell ref="BN419:BN421"/>
    <mergeCell ref="BC419:BC421"/>
    <mergeCell ref="BD419:BD421"/>
    <mergeCell ref="BE419:BE421"/>
    <mergeCell ref="BF419:BF421"/>
    <mergeCell ref="BG419:BG421"/>
    <mergeCell ref="BH419:BH421"/>
    <mergeCell ref="AW419:AW421"/>
    <mergeCell ref="AX419:AX421"/>
    <mergeCell ref="AY419:AY421"/>
    <mergeCell ref="AZ419:AZ421"/>
    <mergeCell ref="BA419:BA421"/>
    <mergeCell ref="BB419:BB421"/>
    <mergeCell ref="AQ419:AQ421"/>
    <mergeCell ref="AR419:AR421"/>
    <mergeCell ref="AS419:AS421"/>
    <mergeCell ref="AT419:AT421"/>
    <mergeCell ref="AU419:AU421"/>
    <mergeCell ref="AV419:AV421"/>
    <mergeCell ref="AK419:AK421"/>
    <mergeCell ref="AL419:AL421"/>
    <mergeCell ref="AM419:AM421"/>
    <mergeCell ref="AN419:AN421"/>
    <mergeCell ref="AO419:AO421"/>
    <mergeCell ref="AP419:AP421"/>
    <mergeCell ref="AE419:AE421"/>
    <mergeCell ref="AF419:AF421"/>
    <mergeCell ref="AG419:AG421"/>
    <mergeCell ref="AH419:AH421"/>
    <mergeCell ref="AI419:AI421"/>
    <mergeCell ref="AJ419:AJ421"/>
    <mergeCell ref="Y419:Y421"/>
    <mergeCell ref="Z419:Z421"/>
    <mergeCell ref="AA419:AA421"/>
    <mergeCell ref="AB419:AB421"/>
    <mergeCell ref="AC419:AC421"/>
    <mergeCell ref="AD419:AD421"/>
    <mergeCell ref="Q419:Q421"/>
    <mergeCell ref="R419:R421"/>
    <mergeCell ref="S419:S421"/>
    <mergeCell ref="T419:T421"/>
    <mergeCell ref="W419:W421"/>
    <mergeCell ref="X419:X421"/>
    <mergeCell ref="K419:K421"/>
    <mergeCell ref="L419:L421"/>
    <mergeCell ref="M419:M421"/>
    <mergeCell ref="N419:N421"/>
    <mergeCell ref="O419:O421"/>
    <mergeCell ref="P419:P421"/>
    <mergeCell ref="DH416:DH418"/>
    <mergeCell ref="A419:A421"/>
    <mergeCell ref="B419:B421"/>
    <mergeCell ref="C419:C421"/>
    <mergeCell ref="D419:E421"/>
    <mergeCell ref="F419:F421"/>
    <mergeCell ref="G419:G421"/>
    <mergeCell ref="H419:H421"/>
    <mergeCell ref="I419:I421"/>
    <mergeCell ref="J419:J421"/>
    <mergeCell ref="DB416:DB418"/>
    <mergeCell ref="DC416:DC418"/>
    <mergeCell ref="DD416:DD418"/>
    <mergeCell ref="DE416:DE418"/>
    <mergeCell ref="DF416:DF418"/>
    <mergeCell ref="DG416:DG418"/>
    <mergeCell ref="CV416:CV418"/>
    <mergeCell ref="CW416:CW418"/>
    <mergeCell ref="CX416:CX418"/>
    <mergeCell ref="CY416:CY418"/>
    <mergeCell ref="CZ416:CZ418"/>
    <mergeCell ref="DA416:DA418"/>
    <mergeCell ref="CP416:CP418"/>
    <mergeCell ref="CQ416:CQ418"/>
    <mergeCell ref="CR416:CR418"/>
    <mergeCell ref="CS416:CS418"/>
    <mergeCell ref="CT416:CT418"/>
    <mergeCell ref="CU416:CU418"/>
    <mergeCell ref="CJ416:CJ418"/>
    <mergeCell ref="CK416:CK418"/>
    <mergeCell ref="CL416:CL418"/>
    <mergeCell ref="CM416:CM418"/>
    <mergeCell ref="CN416:CN418"/>
    <mergeCell ref="CO416:CO418"/>
    <mergeCell ref="CD416:CD418"/>
    <mergeCell ref="CE416:CE418"/>
    <mergeCell ref="CF416:CF418"/>
    <mergeCell ref="CG416:CG418"/>
    <mergeCell ref="CH416:CH418"/>
    <mergeCell ref="CI416:CI418"/>
    <mergeCell ref="BX416:BX418"/>
    <mergeCell ref="BY416:BY418"/>
    <mergeCell ref="BZ416:BZ418"/>
    <mergeCell ref="CA416:CA418"/>
    <mergeCell ref="CB416:CB418"/>
    <mergeCell ref="CC416:CC418"/>
    <mergeCell ref="BR416:BR418"/>
    <mergeCell ref="BS416:BS418"/>
    <mergeCell ref="BT416:BT418"/>
    <mergeCell ref="BU416:BU418"/>
    <mergeCell ref="BV416:BV418"/>
    <mergeCell ref="BW416:BW418"/>
    <mergeCell ref="BL416:BL418"/>
    <mergeCell ref="BM416:BM418"/>
    <mergeCell ref="BN416:BN418"/>
    <mergeCell ref="BO416:BO418"/>
    <mergeCell ref="BP416:BP418"/>
    <mergeCell ref="BQ416:BQ418"/>
    <mergeCell ref="BF416:BF418"/>
    <mergeCell ref="BG416:BG418"/>
    <mergeCell ref="BH416:BH418"/>
    <mergeCell ref="BI416:BI418"/>
    <mergeCell ref="BJ416:BJ418"/>
    <mergeCell ref="BK416:BK418"/>
    <mergeCell ref="AZ416:AZ418"/>
    <mergeCell ref="BA416:BA418"/>
    <mergeCell ref="BB416:BB418"/>
    <mergeCell ref="BC416:BC418"/>
    <mergeCell ref="BD416:BD418"/>
    <mergeCell ref="BE416:BE418"/>
    <mergeCell ref="AT416:AT418"/>
    <mergeCell ref="AU416:AU418"/>
    <mergeCell ref="AV416:AV418"/>
    <mergeCell ref="AW416:AW418"/>
    <mergeCell ref="AX416:AX418"/>
    <mergeCell ref="AY416:AY418"/>
    <mergeCell ref="AN416:AN418"/>
    <mergeCell ref="AO416:AO418"/>
    <mergeCell ref="AP416:AP418"/>
    <mergeCell ref="AQ416:AQ418"/>
    <mergeCell ref="AR416:AR418"/>
    <mergeCell ref="AS416:AS418"/>
    <mergeCell ref="AH416:AH418"/>
    <mergeCell ref="AI416:AI418"/>
    <mergeCell ref="AJ416:AJ418"/>
    <mergeCell ref="AK416:AK418"/>
    <mergeCell ref="AL416:AL418"/>
    <mergeCell ref="AM416:AM418"/>
    <mergeCell ref="AB416:AB418"/>
    <mergeCell ref="AC416:AC418"/>
    <mergeCell ref="AD416:AD418"/>
    <mergeCell ref="AE416:AE418"/>
    <mergeCell ref="AF416:AF418"/>
    <mergeCell ref="AG416:AG418"/>
    <mergeCell ref="T416:T418"/>
    <mergeCell ref="W416:W418"/>
    <mergeCell ref="X416:X418"/>
    <mergeCell ref="Y416:Y418"/>
    <mergeCell ref="Z416:Z418"/>
    <mergeCell ref="AA416:AA418"/>
    <mergeCell ref="N416:N418"/>
    <mergeCell ref="O416:O418"/>
    <mergeCell ref="P416:P418"/>
    <mergeCell ref="Q416:Q418"/>
    <mergeCell ref="R416:R418"/>
    <mergeCell ref="S416:S418"/>
    <mergeCell ref="H416:H418"/>
    <mergeCell ref="I416:I418"/>
    <mergeCell ref="J416:J418"/>
    <mergeCell ref="K416:K418"/>
    <mergeCell ref="L416:L418"/>
    <mergeCell ref="M416:M418"/>
    <mergeCell ref="A416:A418"/>
    <mergeCell ref="B416:B418"/>
    <mergeCell ref="C416:C418"/>
    <mergeCell ref="D416:E418"/>
    <mergeCell ref="F416:F418"/>
    <mergeCell ref="G416:G418"/>
    <mergeCell ref="CW414:CW415"/>
    <mergeCell ref="CX414:CX415"/>
    <mergeCell ref="DE414:DE415"/>
    <mergeCell ref="DF414:DF415"/>
    <mergeCell ref="DG414:DG415"/>
    <mergeCell ref="DH414:DH415"/>
    <mergeCell ref="CY414:CY415"/>
    <mergeCell ref="CZ414:CZ415"/>
    <mergeCell ref="DA414:DA415"/>
    <mergeCell ref="CP414:CP415"/>
    <mergeCell ref="CQ414:CQ415"/>
    <mergeCell ref="CR414:CR415"/>
    <mergeCell ref="DB414:DB415"/>
    <mergeCell ref="DC414:DC415"/>
    <mergeCell ref="DD414:DD415"/>
    <mergeCell ref="CS414:CS415"/>
    <mergeCell ref="CT414:CT415"/>
    <mergeCell ref="CU414:CU415"/>
    <mergeCell ref="CV414:CV415"/>
    <mergeCell ref="CJ414:CJ415"/>
    <mergeCell ref="CK414:CK415"/>
    <mergeCell ref="CL414:CL415"/>
    <mergeCell ref="CM414:CM415"/>
    <mergeCell ref="CN414:CN415"/>
    <mergeCell ref="CO414:CO415"/>
    <mergeCell ref="CD414:CD415"/>
    <mergeCell ref="CE414:CE415"/>
    <mergeCell ref="CF414:CF415"/>
    <mergeCell ref="CG414:CG415"/>
    <mergeCell ref="CH414:CH415"/>
    <mergeCell ref="CI414:CI415"/>
    <mergeCell ref="BX414:BX415"/>
    <mergeCell ref="BY414:BY415"/>
    <mergeCell ref="BZ414:BZ415"/>
    <mergeCell ref="CA414:CA415"/>
    <mergeCell ref="CB414:CB415"/>
    <mergeCell ref="CC414:CC415"/>
    <mergeCell ref="BR414:BR415"/>
    <mergeCell ref="BS414:BS415"/>
    <mergeCell ref="BT414:BT415"/>
    <mergeCell ref="BU414:BU415"/>
    <mergeCell ref="BV414:BV415"/>
    <mergeCell ref="BW414:BW415"/>
    <mergeCell ref="BL414:BL415"/>
    <mergeCell ref="BM414:BM415"/>
    <mergeCell ref="BN414:BN415"/>
    <mergeCell ref="BO414:BO415"/>
    <mergeCell ref="BP414:BP415"/>
    <mergeCell ref="BQ414:BQ415"/>
    <mergeCell ref="BF414:BF415"/>
    <mergeCell ref="BG414:BG415"/>
    <mergeCell ref="BH414:BH415"/>
    <mergeCell ref="BI414:BI415"/>
    <mergeCell ref="BJ414:BJ415"/>
    <mergeCell ref="BK414:BK415"/>
    <mergeCell ref="AZ414:AZ415"/>
    <mergeCell ref="BA414:BA415"/>
    <mergeCell ref="BB414:BB415"/>
    <mergeCell ref="BC414:BC415"/>
    <mergeCell ref="BD414:BD415"/>
    <mergeCell ref="BE414:BE415"/>
    <mergeCell ref="AT414:AT415"/>
    <mergeCell ref="AU414:AU415"/>
    <mergeCell ref="AV414:AV415"/>
    <mergeCell ref="AW414:AW415"/>
    <mergeCell ref="AX414:AX415"/>
    <mergeCell ref="AY414:AY415"/>
    <mergeCell ref="AN414:AN415"/>
    <mergeCell ref="AO414:AO415"/>
    <mergeCell ref="AP414:AP415"/>
    <mergeCell ref="AQ414:AQ415"/>
    <mergeCell ref="AR414:AR415"/>
    <mergeCell ref="AS414:AS415"/>
    <mergeCell ref="AH414:AH415"/>
    <mergeCell ref="AI414:AI415"/>
    <mergeCell ref="AJ414:AJ415"/>
    <mergeCell ref="AK414:AK415"/>
    <mergeCell ref="AL414:AL415"/>
    <mergeCell ref="AM414:AM415"/>
    <mergeCell ref="AB414:AB415"/>
    <mergeCell ref="AC414:AC415"/>
    <mergeCell ref="AD414:AD415"/>
    <mergeCell ref="AE414:AE415"/>
    <mergeCell ref="AF414:AF415"/>
    <mergeCell ref="AG414:AG415"/>
    <mergeCell ref="T414:T415"/>
    <mergeCell ref="W414:W415"/>
    <mergeCell ref="X414:X415"/>
    <mergeCell ref="Y414:Y415"/>
    <mergeCell ref="Z414:Z415"/>
    <mergeCell ref="AA414:AA415"/>
    <mergeCell ref="N414:N415"/>
    <mergeCell ref="O414:O415"/>
    <mergeCell ref="P414:P415"/>
    <mergeCell ref="Q414:Q415"/>
    <mergeCell ref="R414:R415"/>
    <mergeCell ref="S414:S415"/>
    <mergeCell ref="A414:A415"/>
    <mergeCell ref="B414:B415"/>
    <mergeCell ref="C414:C415"/>
    <mergeCell ref="D414:E415"/>
    <mergeCell ref="L414:L415"/>
    <mergeCell ref="M414:M415"/>
    <mergeCell ref="DE411:DE413"/>
    <mergeCell ref="DF411:DF413"/>
    <mergeCell ref="DG411:DG413"/>
    <mergeCell ref="DH411:DH413"/>
    <mergeCell ref="I412:I413"/>
    <mergeCell ref="J412:J413"/>
    <mergeCell ref="K412:K413"/>
    <mergeCell ref="CY411:CY413"/>
    <mergeCell ref="CZ411:CZ413"/>
    <mergeCell ref="DA411:DA413"/>
    <mergeCell ref="DB411:DB413"/>
    <mergeCell ref="DC411:DC413"/>
    <mergeCell ref="DD411:DD413"/>
    <mergeCell ref="CS411:CS413"/>
    <mergeCell ref="CT411:CT413"/>
    <mergeCell ref="CU411:CU413"/>
    <mergeCell ref="CV411:CV413"/>
    <mergeCell ref="CW411:CW413"/>
    <mergeCell ref="CX411:CX413"/>
    <mergeCell ref="CM411:CM413"/>
    <mergeCell ref="CN411:CN413"/>
    <mergeCell ref="CO411:CO413"/>
    <mergeCell ref="CP411:CP413"/>
    <mergeCell ref="CQ411:CQ413"/>
    <mergeCell ref="CR411:CR413"/>
    <mergeCell ref="CG411:CG413"/>
    <mergeCell ref="CH411:CH413"/>
    <mergeCell ref="CI411:CI413"/>
    <mergeCell ref="CJ411:CJ413"/>
    <mergeCell ref="CK411:CK413"/>
    <mergeCell ref="CL411:CL413"/>
    <mergeCell ref="CA411:CA413"/>
    <mergeCell ref="CB411:CB413"/>
    <mergeCell ref="CC411:CC413"/>
    <mergeCell ref="CD411:CD413"/>
    <mergeCell ref="CE411:CE413"/>
    <mergeCell ref="CF411:CF413"/>
    <mergeCell ref="BU411:BU413"/>
    <mergeCell ref="BV411:BV413"/>
    <mergeCell ref="BW411:BW413"/>
    <mergeCell ref="BX411:BX413"/>
    <mergeCell ref="BY411:BY413"/>
    <mergeCell ref="BZ411:BZ413"/>
    <mergeCell ref="BO411:BO413"/>
    <mergeCell ref="BP411:BP413"/>
    <mergeCell ref="BQ411:BQ413"/>
    <mergeCell ref="BR411:BR413"/>
    <mergeCell ref="BS411:BS413"/>
    <mergeCell ref="BT411:BT413"/>
    <mergeCell ref="BI411:BI413"/>
    <mergeCell ref="BJ411:BJ413"/>
    <mergeCell ref="BK411:BK413"/>
    <mergeCell ref="BL411:BL413"/>
    <mergeCell ref="BM411:BM413"/>
    <mergeCell ref="BN411:BN413"/>
    <mergeCell ref="BC411:BC413"/>
    <mergeCell ref="BD411:BD413"/>
    <mergeCell ref="BE411:BE413"/>
    <mergeCell ref="BF411:BF413"/>
    <mergeCell ref="BG411:BG413"/>
    <mergeCell ref="BH411:BH413"/>
    <mergeCell ref="AW411:AW413"/>
    <mergeCell ref="AX411:AX413"/>
    <mergeCell ref="AY411:AY413"/>
    <mergeCell ref="AZ411:AZ413"/>
    <mergeCell ref="BA411:BA413"/>
    <mergeCell ref="BB411:BB413"/>
    <mergeCell ref="AQ411:AQ413"/>
    <mergeCell ref="AR411:AR413"/>
    <mergeCell ref="AS411:AS413"/>
    <mergeCell ref="AT411:AT413"/>
    <mergeCell ref="AU411:AU413"/>
    <mergeCell ref="AV411:AV413"/>
    <mergeCell ref="AK411:AK413"/>
    <mergeCell ref="AL411:AL413"/>
    <mergeCell ref="AM411:AM413"/>
    <mergeCell ref="AN411:AN413"/>
    <mergeCell ref="AO411:AO413"/>
    <mergeCell ref="AP411:AP413"/>
    <mergeCell ref="AE411:AE413"/>
    <mergeCell ref="AF411:AF413"/>
    <mergeCell ref="AG411:AG413"/>
    <mergeCell ref="AH411:AH413"/>
    <mergeCell ref="AI411:AI413"/>
    <mergeCell ref="AJ411:AJ413"/>
    <mergeCell ref="Y411:Y413"/>
    <mergeCell ref="Z411:Z413"/>
    <mergeCell ref="AA411:AA413"/>
    <mergeCell ref="AB411:AB413"/>
    <mergeCell ref="AC411:AC413"/>
    <mergeCell ref="AD411:AD413"/>
    <mergeCell ref="Q411:Q413"/>
    <mergeCell ref="R411:R413"/>
    <mergeCell ref="S411:S413"/>
    <mergeCell ref="T411:T413"/>
    <mergeCell ref="W411:W413"/>
    <mergeCell ref="X411:X413"/>
    <mergeCell ref="H411:H413"/>
    <mergeCell ref="L411:L413"/>
    <mergeCell ref="M411:M413"/>
    <mergeCell ref="N411:N413"/>
    <mergeCell ref="O411:O413"/>
    <mergeCell ref="P411:P413"/>
    <mergeCell ref="A411:A413"/>
    <mergeCell ref="B411:B413"/>
    <mergeCell ref="C411:C413"/>
    <mergeCell ref="D411:E413"/>
    <mergeCell ref="F411:F413"/>
    <mergeCell ref="G411:G413"/>
    <mergeCell ref="DF406:DF410"/>
    <mergeCell ref="DG406:DG410"/>
    <mergeCell ref="DH406:DH410"/>
    <mergeCell ref="F407:F410"/>
    <mergeCell ref="G407:G410"/>
    <mergeCell ref="H407:H410"/>
    <mergeCell ref="L407:L408"/>
    <mergeCell ref="M407:M408"/>
    <mergeCell ref="N407:N408"/>
    <mergeCell ref="CZ406:CZ410"/>
    <mergeCell ref="DA406:DA410"/>
    <mergeCell ref="DB406:DB410"/>
    <mergeCell ref="DC406:DC410"/>
    <mergeCell ref="DD406:DD410"/>
    <mergeCell ref="DE406:DE410"/>
    <mergeCell ref="CT406:CT410"/>
    <mergeCell ref="CU406:CU410"/>
    <mergeCell ref="CV406:CV410"/>
    <mergeCell ref="CW406:CW410"/>
    <mergeCell ref="CX406:CX410"/>
    <mergeCell ref="CY406:CY410"/>
    <mergeCell ref="CN406:CN410"/>
    <mergeCell ref="CO406:CO410"/>
    <mergeCell ref="CP406:CP410"/>
    <mergeCell ref="CQ406:CQ410"/>
    <mergeCell ref="CR406:CR410"/>
    <mergeCell ref="CS406:CS410"/>
    <mergeCell ref="CH406:CH410"/>
    <mergeCell ref="CI406:CI410"/>
    <mergeCell ref="CJ406:CJ410"/>
    <mergeCell ref="CK406:CK410"/>
    <mergeCell ref="CL406:CL410"/>
    <mergeCell ref="CM406:CM410"/>
    <mergeCell ref="CB406:CB410"/>
    <mergeCell ref="CC406:CC410"/>
    <mergeCell ref="CD406:CD410"/>
    <mergeCell ref="CE406:CE410"/>
    <mergeCell ref="CF406:CF410"/>
    <mergeCell ref="CG406:CG410"/>
    <mergeCell ref="BU406:BU410"/>
    <mergeCell ref="BV406:BV410"/>
    <mergeCell ref="BW406:BW410"/>
    <mergeCell ref="BX406:BX410"/>
    <mergeCell ref="BY406:BY410"/>
    <mergeCell ref="CA406:CA410"/>
    <mergeCell ref="BZ406:BZ410"/>
    <mergeCell ref="BO406:BO410"/>
    <mergeCell ref="BP406:BP410"/>
    <mergeCell ref="BQ406:BQ410"/>
    <mergeCell ref="BR406:BR410"/>
    <mergeCell ref="BS406:BS410"/>
    <mergeCell ref="BT406:BT410"/>
    <mergeCell ref="BI406:BI410"/>
    <mergeCell ref="BJ406:BJ410"/>
    <mergeCell ref="BK406:BK410"/>
    <mergeCell ref="BL406:BL410"/>
    <mergeCell ref="BM406:BM410"/>
    <mergeCell ref="BN406:BN410"/>
    <mergeCell ref="BC406:BC410"/>
    <mergeCell ref="BD406:BD410"/>
    <mergeCell ref="BE406:BE410"/>
    <mergeCell ref="BF406:BF410"/>
    <mergeCell ref="BG406:BG410"/>
    <mergeCell ref="BH406:BH410"/>
    <mergeCell ref="AW406:AW410"/>
    <mergeCell ref="AX406:AX410"/>
    <mergeCell ref="AY406:AY410"/>
    <mergeCell ref="AZ406:AZ410"/>
    <mergeCell ref="BA406:BA410"/>
    <mergeCell ref="BB406:BB410"/>
    <mergeCell ref="AQ406:AQ410"/>
    <mergeCell ref="AR406:AR410"/>
    <mergeCell ref="AS406:AS410"/>
    <mergeCell ref="AT406:AT410"/>
    <mergeCell ref="AU406:AU410"/>
    <mergeCell ref="AV406:AV410"/>
    <mergeCell ref="AK406:AK410"/>
    <mergeCell ref="AL406:AL410"/>
    <mergeCell ref="AM406:AM410"/>
    <mergeCell ref="AN406:AN410"/>
    <mergeCell ref="AO406:AO410"/>
    <mergeCell ref="AP406:AP410"/>
    <mergeCell ref="AE406:AE410"/>
    <mergeCell ref="AF406:AF410"/>
    <mergeCell ref="AG406:AG410"/>
    <mergeCell ref="AH406:AH410"/>
    <mergeCell ref="AI406:AI410"/>
    <mergeCell ref="AJ406:AJ410"/>
    <mergeCell ref="Y406:Y410"/>
    <mergeCell ref="Z406:Z410"/>
    <mergeCell ref="AA406:AA410"/>
    <mergeCell ref="AB406:AB410"/>
    <mergeCell ref="AC406:AC410"/>
    <mergeCell ref="AD406:AD410"/>
    <mergeCell ref="Q406:Q410"/>
    <mergeCell ref="R406:R410"/>
    <mergeCell ref="S406:S410"/>
    <mergeCell ref="T406:T410"/>
    <mergeCell ref="W406:W410"/>
    <mergeCell ref="X406:X410"/>
    <mergeCell ref="A406:A410"/>
    <mergeCell ref="B406:B410"/>
    <mergeCell ref="C406:C410"/>
    <mergeCell ref="D406:E410"/>
    <mergeCell ref="O406:O410"/>
    <mergeCell ref="P406:P410"/>
    <mergeCell ref="DC403:DC405"/>
    <mergeCell ref="DD403:DD405"/>
    <mergeCell ref="DE403:DE405"/>
    <mergeCell ref="DF403:DF405"/>
    <mergeCell ref="DG403:DG405"/>
    <mergeCell ref="DH403:DH405"/>
    <mergeCell ref="CW403:CW405"/>
    <mergeCell ref="CX403:CX405"/>
    <mergeCell ref="CY403:CY405"/>
    <mergeCell ref="CZ403:CZ405"/>
    <mergeCell ref="DA403:DA405"/>
    <mergeCell ref="DB403:DB405"/>
    <mergeCell ref="CQ403:CQ405"/>
    <mergeCell ref="CR403:CR405"/>
    <mergeCell ref="CS403:CS405"/>
    <mergeCell ref="CT403:CT405"/>
    <mergeCell ref="CU403:CU405"/>
    <mergeCell ref="CV403:CV405"/>
    <mergeCell ref="CK403:CK405"/>
    <mergeCell ref="CL403:CL405"/>
    <mergeCell ref="CM403:CM405"/>
    <mergeCell ref="CN403:CN405"/>
    <mergeCell ref="CO403:CO405"/>
    <mergeCell ref="CP403:CP405"/>
    <mergeCell ref="CE403:CE405"/>
    <mergeCell ref="CF403:CF405"/>
    <mergeCell ref="CG403:CG405"/>
    <mergeCell ref="CH403:CH405"/>
    <mergeCell ref="CI403:CI405"/>
    <mergeCell ref="CJ403:CJ405"/>
    <mergeCell ref="BX403:BX405"/>
    <mergeCell ref="BY403:BY405"/>
    <mergeCell ref="CA403:CA405"/>
    <mergeCell ref="CB403:CB405"/>
    <mergeCell ref="CC403:CC405"/>
    <mergeCell ref="CD403:CD405"/>
    <mergeCell ref="BZ403:BZ405"/>
    <mergeCell ref="BR403:BR405"/>
    <mergeCell ref="BS403:BS405"/>
    <mergeCell ref="BT403:BT405"/>
    <mergeCell ref="BU403:BU405"/>
    <mergeCell ref="BV403:BV405"/>
    <mergeCell ref="BW403:BW405"/>
    <mergeCell ref="BL403:BL405"/>
    <mergeCell ref="BM403:BM405"/>
    <mergeCell ref="BN403:BN405"/>
    <mergeCell ref="BO403:BO405"/>
    <mergeCell ref="BP403:BP405"/>
    <mergeCell ref="BQ403:BQ405"/>
    <mergeCell ref="BF403:BF405"/>
    <mergeCell ref="BG403:BG405"/>
    <mergeCell ref="BH403:BH405"/>
    <mergeCell ref="BI403:BI405"/>
    <mergeCell ref="BJ403:BJ405"/>
    <mergeCell ref="BK403:BK405"/>
    <mergeCell ref="AZ403:AZ405"/>
    <mergeCell ref="BA403:BA405"/>
    <mergeCell ref="BB403:BB405"/>
    <mergeCell ref="BC403:BC405"/>
    <mergeCell ref="BD403:BD405"/>
    <mergeCell ref="BE403:BE405"/>
    <mergeCell ref="AT403:AT405"/>
    <mergeCell ref="AU403:AU405"/>
    <mergeCell ref="AV403:AV405"/>
    <mergeCell ref="AW403:AW405"/>
    <mergeCell ref="AX403:AX405"/>
    <mergeCell ref="AY403:AY405"/>
    <mergeCell ref="AN403:AN405"/>
    <mergeCell ref="AO403:AO405"/>
    <mergeCell ref="AP403:AP405"/>
    <mergeCell ref="AQ403:AQ405"/>
    <mergeCell ref="AR403:AR405"/>
    <mergeCell ref="AS403:AS405"/>
    <mergeCell ref="AH403:AH405"/>
    <mergeCell ref="AI403:AI405"/>
    <mergeCell ref="AJ403:AJ405"/>
    <mergeCell ref="AK403:AK405"/>
    <mergeCell ref="AL403:AL405"/>
    <mergeCell ref="AM403:AM405"/>
    <mergeCell ref="AB403:AB405"/>
    <mergeCell ref="AC403:AC405"/>
    <mergeCell ref="AD403:AD405"/>
    <mergeCell ref="AE403:AE405"/>
    <mergeCell ref="AF403:AF405"/>
    <mergeCell ref="AG403:AG405"/>
    <mergeCell ref="T403:T405"/>
    <mergeCell ref="W403:W405"/>
    <mergeCell ref="X403:X405"/>
    <mergeCell ref="Y403:Y405"/>
    <mergeCell ref="Z403:Z405"/>
    <mergeCell ref="AA403:AA405"/>
    <mergeCell ref="N403:N405"/>
    <mergeCell ref="O403:O405"/>
    <mergeCell ref="P403:P405"/>
    <mergeCell ref="Q403:Q405"/>
    <mergeCell ref="R403:R405"/>
    <mergeCell ref="S403:S405"/>
    <mergeCell ref="A403:A405"/>
    <mergeCell ref="B403:B405"/>
    <mergeCell ref="C403:C405"/>
    <mergeCell ref="D403:E405"/>
    <mergeCell ref="L403:L405"/>
    <mergeCell ref="M403:M405"/>
    <mergeCell ref="F404:F405"/>
    <mergeCell ref="G404:G405"/>
    <mergeCell ref="H404:H405"/>
    <mergeCell ref="DF398:DF402"/>
    <mergeCell ref="DG398:DG402"/>
    <mergeCell ref="DH398:DH402"/>
    <mergeCell ref="F399:F402"/>
    <mergeCell ref="G399:G402"/>
    <mergeCell ref="H399:H402"/>
    <mergeCell ref="CZ398:CZ402"/>
    <mergeCell ref="DA398:DA402"/>
    <mergeCell ref="DB398:DB402"/>
    <mergeCell ref="DC398:DC402"/>
    <mergeCell ref="CS398:CS402"/>
    <mergeCell ref="DD398:DD402"/>
    <mergeCell ref="DE398:DE402"/>
    <mergeCell ref="CT398:CT402"/>
    <mergeCell ref="CU398:CU402"/>
    <mergeCell ref="CV398:CV402"/>
    <mergeCell ref="CW398:CW402"/>
    <mergeCell ref="CX398:CX402"/>
    <mergeCell ref="CY398:CY402"/>
    <mergeCell ref="CM398:CM402"/>
    <mergeCell ref="CN398:CN402"/>
    <mergeCell ref="CO398:CO402"/>
    <mergeCell ref="CP398:CP402"/>
    <mergeCell ref="CQ398:CQ402"/>
    <mergeCell ref="CR398:CR402"/>
    <mergeCell ref="CG398:CG402"/>
    <mergeCell ref="CH398:CH402"/>
    <mergeCell ref="CI398:CI402"/>
    <mergeCell ref="CJ398:CJ402"/>
    <mergeCell ref="CK398:CK402"/>
    <mergeCell ref="CL398:CL402"/>
    <mergeCell ref="CA398:CA402"/>
    <mergeCell ref="CB398:CB402"/>
    <mergeCell ref="CC398:CC402"/>
    <mergeCell ref="CD398:CD402"/>
    <mergeCell ref="CE398:CE402"/>
    <mergeCell ref="CF398:CF402"/>
    <mergeCell ref="BT398:BT402"/>
    <mergeCell ref="BU398:BU402"/>
    <mergeCell ref="BV398:BV402"/>
    <mergeCell ref="BW398:BW402"/>
    <mergeCell ref="BX398:BX402"/>
    <mergeCell ref="BY398:BY402"/>
    <mergeCell ref="BN398:BN402"/>
    <mergeCell ref="BO398:BO402"/>
    <mergeCell ref="BP398:BP402"/>
    <mergeCell ref="BQ398:BQ402"/>
    <mergeCell ref="BR398:BR402"/>
    <mergeCell ref="BS398:BS402"/>
    <mergeCell ref="BH398:BH402"/>
    <mergeCell ref="BI398:BI402"/>
    <mergeCell ref="BJ398:BJ402"/>
    <mergeCell ref="BK398:BK402"/>
    <mergeCell ref="BL398:BL402"/>
    <mergeCell ref="BM398:BM402"/>
    <mergeCell ref="BB398:BB402"/>
    <mergeCell ref="BC398:BC402"/>
    <mergeCell ref="BD398:BD402"/>
    <mergeCell ref="BE398:BE402"/>
    <mergeCell ref="BF398:BF402"/>
    <mergeCell ref="BG398:BG402"/>
    <mergeCell ref="AV398:AV402"/>
    <mergeCell ref="AW398:AW402"/>
    <mergeCell ref="AX398:AX402"/>
    <mergeCell ref="AY398:AY402"/>
    <mergeCell ref="AZ398:AZ402"/>
    <mergeCell ref="BA398:BA402"/>
    <mergeCell ref="AP398:AP402"/>
    <mergeCell ref="AQ398:AQ402"/>
    <mergeCell ref="AR398:AR402"/>
    <mergeCell ref="AS398:AS402"/>
    <mergeCell ref="AT398:AT402"/>
    <mergeCell ref="AU398:AU402"/>
    <mergeCell ref="AJ398:AJ402"/>
    <mergeCell ref="AK398:AK402"/>
    <mergeCell ref="AL398:AL402"/>
    <mergeCell ref="AM398:AM402"/>
    <mergeCell ref="AN398:AN402"/>
    <mergeCell ref="AO398:AO402"/>
    <mergeCell ref="AD398:AD402"/>
    <mergeCell ref="AE398:AE402"/>
    <mergeCell ref="AF398:AF402"/>
    <mergeCell ref="AG398:AG402"/>
    <mergeCell ref="AH398:AH402"/>
    <mergeCell ref="AI398:AI402"/>
    <mergeCell ref="X398:X402"/>
    <mergeCell ref="Y398:Y402"/>
    <mergeCell ref="Z398:Z402"/>
    <mergeCell ref="AA398:AA402"/>
    <mergeCell ref="AB398:AB402"/>
    <mergeCell ref="AC398:AC402"/>
    <mergeCell ref="P398:P402"/>
    <mergeCell ref="Q398:Q402"/>
    <mergeCell ref="R398:R402"/>
    <mergeCell ref="S398:S402"/>
    <mergeCell ref="T398:T402"/>
    <mergeCell ref="W398:W402"/>
    <mergeCell ref="DD394:DD396"/>
    <mergeCell ref="DE394:DE396"/>
    <mergeCell ref="DF394:DF396"/>
    <mergeCell ref="DG394:DG396"/>
    <mergeCell ref="DH394:DH396"/>
    <mergeCell ref="A398:A402"/>
    <mergeCell ref="B398:B402"/>
    <mergeCell ref="C398:C402"/>
    <mergeCell ref="D398:E402"/>
    <mergeCell ref="O398:O402"/>
    <mergeCell ref="CX394:CX396"/>
    <mergeCell ref="CY394:CY396"/>
    <mergeCell ref="CZ394:CZ396"/>
    <mergeCell ref="DA394:DA396"/>
    <mergeCell ref="DB394:DB396"/>
    <mergeCell ref="DC394:DC396"/>
    <mergeCell ref="CR394:CR396"/>
    <mergeCell ref="CS394:CS396"/>
    <mergeCell ref="CT394:CT396"/>
    <mergeCell ref="CU394:CU396"/>
    <mergeCell ref="CV394:CV396"/>
    <mergeCell ref="CW394:CW396"/>
    <mergeCell ref="CL394:CL396"/>
    <mergeCell ref="CM394:CM396"/>
    <mergeCell ref="CN394:CN396"/>
    <mergeCell ref="CO394:CO396"/>
    <mergeCell ref="CP394:CP396"/>
    <mergeCell ref="CQ394:CQ396"/>
    <mergeCell ref="CF394:CF396"/>
    <mergeCell ref="CG394:CG396"/>
    <mergeCell ref="CH394:CH396"/>
    <mergeCell ref="CI394:CI396"/>
    <mergeCell ref="CJ394:CJ396"/>
    <mergeCell ref="CK394:CK396"/>
    <mergeCell ref="BY394:BY396"/>
    <mergeCell ref="CA394:CA396"/>
    <mergeCell ref="CB394:CB396"/>
    <mergeCell ref="CC394:CC396"/>
    <mergeCell ref="CD394:CD396"/>
    <mergeCell ref="CE394:CE396"/>
    <mergeCell ref="BZ394:BZ396"/>
    <mergeCell ref="BS394:BS396"/>
    <mergeCell ref="BT394:BT396"/>
    <mergeCell ref="BU394:BU396"/>
    <mergeCell ref="BV394:BV396"/>
    <mergeCell ref="BW394:BW396"/>
    <mergeCell ref="BX394:BX396"/>
    <mergeCell ref="BM394:BM396"/>
    <mergeCell ref="BN394:BN396"/>
    <mergeCell ref="BO394:BO396"/>
    <mergeCell ref="BP394:BP396"/>
    <mergeCell ref="BQ394:BQ396"/>
    <mergeCell ref="BR394:BR396"/>
    <mergeCell ref="BG394:BG396"/>
    <mergeCell ref="BH394:BH396"/>
    <mergeCell ref="BI394:BI396"/>
    <mergeCell ref="BJ394:BJ396"/>
    <mergeCell ref="BK394:BK396"/>
    <mergeCell ref="BL394:BL396"/>
    <mergeCell ref="BA394:BA396"/>
    <mergeCell ref="BB394:BB396"/>
    <mergeCell ref="BC394:BC396"/>
    <mergeCell ref="BD394:BD396"/>
    <mergeCell ref="BE394:BE396"/>
    <mergeCell ref="BF394:BF396"/>
    <mergeCell ref="AU394:AU396"/>
    <mergeCell ref="AV394:AV396"/>
    <mergeCell ref="AW394:AW396"/>
    <mergeCell ref="AX394:AX396"/>
    <mergeCell ref="AY394:AY396"/>
    <mergeCell ref="AZ394:AZ396"/>
    <mergeCell ref="AO394:AO396"/>
    <mergeCell ref="AP394:AP396"/>
    <mergeCell ref="AQ394:AQ396"/>
    <mergeCell ref="AR394:AR396"/>
    <mergeCell ref="AS394:AS396"/>
    <mergeCell ref="AT394:AT396"/>
    <mergeCell ref="AI394:AI396"/>
    <mergeCell ref="AJ394:AJ396"/>
    <mergeCell ref="AK394:AK396"/>
    <mergeCell ref="AL394:AL396"/>
    <mergeCell ref="AM394:AM396"/>
    <mergeCell ref="AN394:AN396"/>
    <mergeCell ref="AC394:AC396"/>
    <mergeCell ref="AD394:AD396"/>
    <mergeCell ref="AE394:AE396"/>
    <mergeCell ref="AF394:AF396"/>
    <mergeCell ref="AG394:AG396"/>
    <mergeCell ref="AH394:AH396"/>
    <mergeCell ref="W394:W396"/>
    <mergeCell ref="X394:X396"/>
    <mergeCell ref="Y394:Y396"/>
    <mergeCell ref="Z394:Z396"/>
    <mergeCell ref="AA394:AA396"/>
    <mergeCell ref="AB394:AB396"/>
    <mergeCell ref="O394:O396"/>
    <mergeCell ref="P394:P396"/>
    <mergeCell ref="Q394:Q396"/>
    <mergeCell ref="R394:R396"/>
    <mergeCell ref="S394:S396"/>
    <mergeCell ref="T394:T396"/>
    <mergeCell ref="I394:I396"/>
    <mergeCell ref="J394:J396"/>
    <mergeCell ref="K394:K396"/>
    <mergeCell ref="L394:L396"/>
    <mergeCell ref="M394:M396"/>
    <mergeCell ref="N394:N396"/>
    <mergeCell ref="DG391:DG393"/>
    <mergeCell ref="DH391:DH393"/>
    <mergeCell ref="A394:A397"/>
    <mergeCell ref="B394:B397"/>
    <mergeCell ref="C394:C397"/>
    <mergeCell ref="D394:D397"/>
    <mergeCell ref="E394:E397"/>
    <mergeCell ref="F394:F396"/>
    <mergeCell ref="G394:G396"/>
    <mergeCell ref="H394:H396"/>
    <mergeCell ref="DA391:DA393"/>
    <mergeCell ref="DB391:DB393"/>
    <mergeCell ref="DC391:DC393"/>
    <mergeCell ref="DD391:DD393"/>
    <mergeCell ref="DE391:DE393"/>
    <mergeCell ref="DF391:DF393"/>
    <mergeCell ref="CU391:CU393"/>
    <mergeCell ref="CV391:CV393"/>
    <mergeCell ref="CW391:CW393"/>
    <mergeCell ref="CX391:CX393"/>
    <mergeCell ref="CY391:CY393"/>
    <mergeCell ref="CZ391:CZ393"/>
    <mergeCell ref="CO391:CO393"/>
    <mergeCell ref="CP391:CP393"/>
    <mergeCell ref="CQ391:CQ393"/>
    <mergeCell ref="CR391:CR393"/>
    <mergeCell ref="CS391:CS393"/>
    <mergeCell ref="CT391:CT393"/>
    <mergeCell ref="CI391:CI393"/>
    <mergeCell ref="CJ391:CJ393"/>
    <mergeCell ref="CK391:CK393"/>
    <mergeCell ref="CL391:CL393"/>
    <mergeCell ref="CM391:CM393"/>
    <mergeCell ref="CN391:CN393"/>
    <mergeCell ref="CC391:CC393"/>
    <mergeCell ref="CD391:CD393"/>
    <mergeCell ref="CE391:CE393"/>
    <mergeCell ref="CF391:CF393"/>
    <mergeCell ref="CG391:CG393"/>
    <mergeCell ref="CH391:CH393"/>
    <mergeCell ref="BW391:BW393"/>
    <mergeCell ref="BX391:BX393"/>
    <mergeCell ref="BY391:BY393"/>
    <mergeCell ref="BZ391:BZ393"/>
    <mergeCell ref="CA391:CA393"/>
    <mergeCell ref="CB391:CB393"/>
    <mergeCell ref="BQ391:BQ393"/>
    <mergeCell ref="BR391:BR393"/>
    <mergeCell ref="BS391:BS393"/>
    <mergeCell ref="BT391:BT393"/>
    <mergeCell ref="BU391:BU393"/>
    <mergeCell ref="BV391:BV393"/>
    <mergeCell ref="BK391:BK393"/>
    <mergeCell ref="BL391:BL393"/>
    <mergeCell ref="BM391:BM393"/>
    <mergeCell ref="BN391:BN393"/>
    <mergeCell ref="BO391:BO393"/>
    <mergeCell ref="BP391:BP393"/>
    <mergeCell ref="BE391:BE393"/>
    <mergeCell ref="BF391:BF393"/>
    <mergeCell ref="BG391:BG393"/>
    <mergeCell ref="BH391:BH393"/>
    <mergeCell ref="BI391:BI393"/>
    <mergeCell ref="BJ391:BJ393"/>
    <mergeCell ref="AY391:AY393"/>
    <mergeCell ref="AZ391:AZ393"/>
    <mergeCell ref="BA391:BA393"/>
    <mergeCell ref="BB391:BB393"/>
    <mergeCell ref="BC391:BC393"/>
    <mergeCell ref="BD391:BD393"/>
    <mergeCell ref="AS391:AS393"/>
    <mergeCell ref="AT391:AT393"/>
    <mergeCell ref="AU391:AU393"/>
    <mergeCell ref="AV391:AV393"/>
    <mergeCell ref="AW391:AW393"/>
    <mergeCell ref="AX391:AX393"/>
    <mergeCell ref="AM391:AM393"/>
    <mergeCell ref="AN391:AN393"/>
    <mergeCell ref="AO391:AO393"/>
    <mergeCell ref="AP391:AP393"/>
    <mergeCell ref="AQ391:AQ393"/>
    <mergeCell ref="AR391:AR393"/>
    <mergeCell ref="AG391:AG393"/>
    <mergeCell ref="AH391:AH393"/>
    <mergeCell ref="AI391:AI393"/>
    <mergeCell ref="AJ391:AJ393"/>
    <mergeCell ref="AK391:AK393"/>
    <mergeCell ref="AL391:AL393"/>
    <mergeCell ref="AA391:AA393"/>
    <mergeCell ref="AB391:AB393"/>
    <mergeCell ref="AC391:AC393"/>
    <mergeCell ref="AD391:AD393"/>
    <mergeCell ref="AE391:AE393"/>
    <mergeCell ref="AF391:AF393"/>
    <mergeCell ref="S391:S393"/>
    <mergeCell ref="T391:T393"/>
    <mergeCell ref="W391:W393"/>
    <mergeCell ref="X391:X393"/>
    <mergeCell ref="Y391:Y393"/>
    <mergeCell ref="Z391:Z393"/>
    <mergeCell ref="M391:M393"/>
    <mergeCell ref="N391:N393"/>
    <mergeCell ref="O391:O393"/>
    <mergeCell ref="P391:P393"/>
    <mergeCell ref="Q391:Q393"/>
    <mergeCell ref="R391:R393"/>
    <mergeCell ref="G391:G393"/>
    <mergeCell ref="H391:H393"/>
    <mergeCell ref="I391:I393"/>
    <mergeCell ref="J391:J393"/>
    <mergeCell ref="K391:K393"/>
    <mergeCell ref="L391:L393"/>
    <mergeCell ref="A391:A393"/>
    <mergeCell ref="B391:B393"/>
    <mergeCell ref="C391:C393"/>
    <mergeCell ref="D391:D393"/>
    <mergeCell ref="E391:E393"/>
    <mergeCell ref="F391:F393"/>
    <mergeCell ref="DC388:DC390"/>
    <mergeCell ref="DD388:DD390"/>
    <mergeCell ref="DE388:DE390"/>
    <mergeCell ref="DF388:DF390"/>
    <mergeCell ref="DG388:DG390"/>
    <mergeCell ref="DH388:DH390"/>
    <mergeCell ref="CW388:CW390"/>
    <mergeCell ref="CX388:CX390"/>
    <mergeCell ref="CY388:CY390"/>
    <mergeCell ref="CZ388:CZ390"/>
    <mergeCell ref="DA388:DA390"/>
    <mergeCell ref="DB388:DB390"/>
    <mergeCell ref="CQ388:CQ390"/>
    <mergeCell ref="CR388:CR390"/>
    <mergeCell ref="CS388:CS390"/>
    <mergeCell ref="CT388:CT390"/>
    <mergeCell ref="CU388:CU390"/>
    <mergeCell ref="CV388:CV390"/>
    <mergeCell ref="CK388:CK390"/>
    <mergeCell ref="CL388:CL390"/>
    <mergeCell ref="CM388:CM390"/>
    <mergeCell ref="CN388:CN390"/>
    <mergeCell ref="CO388:CO390"/>
    <mergeCell ref="CP388:CP390"/>
    <mergeCell ref="CE388:CE390"/>
    <mergeCell ref="CF388:CF390"/>
    <mergeCell ref="CG388:CG390"/>
    <mergeCell ref="CH388:CH390"/>
    <mergeCell ref="CI388:CI390"/>
    <mergeCell ref="CJ388:CJ390"/>
    <mergeCell ref="BY388:BY390"/>
    <mergeCell ref="BZ388:BZ390"/>
    <mergeCell ref="CA388:CA390"/>
    <mergeCell ref="CB388:CB390"/>
    <mergeCell ref="CC388:CC390"/>
    <mergeCell ref="CD388:CD390"/>
    <mergeCell ref="BS388:BS390"/>
    <mergeCell ref="BT388:BT390"/>
    <mergeCell ref="BU388:BU390"/>
    <mergeCell ref="BV388:BV390"/>
    <mergeCell ref="BW388:BW390"/>
    <mergeCell ref="BX388:BX390"/>
    <mergeCell ref="BM388:BM390"/>
    <mergeCell ref="BN388:BN390"/>
    <mergeCell ref="BO388:BO390"/>
    <mergeCell ref="BP388:BP390"/>
    <mergeCell ref="BQ388:BQ390"/>
    <mergeCell ref="BR388:BR390"/>
    <mergeCell ref="BG388:BG390"/>
    <mergeCell ref="BH388:BH390"/>
    <mergeCell ref="BI388:BI390"/>
    <mergeCell ref="BJ388:BJ390"/>
    <mergeCell ref="BK388:BK390"/>
    <mergeCell ref="BL388:BL390"/>
    <mergeCell ref="BA388:BA390"/>
    <mergeCell ref="BB388:BB390"/>
    <mergeCell ref="BC388:BC390"/>
    <mergeCell ref="BD388:BD390"/>
    <mergeCell ref="BE388:BE390"/>
    <mergeCell ref="BF388:BF390"/>
    <mergeCell ref="AU388:AU390"/>
    <mergeCell ref="AV388:AV390"/>
    <mergeCell ref="AW388:AW390"/>
    <mergeCell ref="AX388:AX390"/>
    <mergeCell ref="AY388:AY390"/>
    <mergeCell ref="AZ388:AZ390"/>
    <mergeCell ref="AO388:AO390"/>
    <mergeCell ref="AP388:AP390"/>
    <mergeCell ref="AQ388:AQ390"/>
    <mergeCell ref="AR388:AR390"/>
    <mergeCell ref="AS388:AS390"/>
    <mergeCell ref="AT388:AT390"/>
    <mergeCell ref="AI388:AI390"/>
    <mergeCell ref="AJ388:AJ390"/>
    <mergeCell ref="AK388:AK390"/>
    <mergeCell ref="AL388:AL390"/>
    <mergeCell ref="AM388:AM390"/>
    <mergeCell ref="AN388:AN390"/>
    <mergeCell ref="AC388:AC390"/>
    <mergeCell ref="AD388:AD390"/>
    <mergeCell ref="AE388:AE390"/>
    <mergeCell ref="AF388:AF390"/>
    <mergeCell ref="AG388:AG390"/>
    <mergeCell ref="AH388:AH390"/>
    <mergeCell ref="W388:W390"/>
    <mergeCell ref="X388:X390"/>
    <mergeCell ref="Y388:Y390"/>
    <mergeCell ref="Z388:Z390"/>
    <mergeCell ref="AA388:AA390"/>
    <mergeCell ref="AB388:AB390"/>
    <mergeCell ref="O388:O390"/>
    <mergeCell ref="P388:P390"/>
    <mergeCell ref="Q388:Q390"/>
    <mergeCell ref="R388:R390"/>
    <mergeCell ref="S388:S390"/>
    <mergeCell ref="T388:T390"/>
    <mergeCell ref="I388:I390"/>
    <mergeCell ref="J388:J390"/>
    <mergeCell ref="K388:K390"/>
    <mergeCell ref="L388:L390"/>
    <mergeCell ref="M388:M390"/>
    <mergeCell ref="N388:N390"/>
    <mergeCell ref="DF384:DF386"/>
    <mergeCell ref="DG384:DG386"/>
    <mergeCell ref="DH384:DH386"/>
    <mergeCell ref="A388:A390"/>
    <mergeCell ref="B388:B390"/>
    <mergeCell ref="C388:C390"/>
    <mergeCell ref="D388:E390"/>
    <mergeCell ref="F388:F390"/>
    <mergeCell ref="G388:G390"/>
    <mergeCell ref="H388:H390"/>
    <mergeCell ref="CZ384:CZ386"/>
    <mergeCell ref="DA384:DA386"/>
    <mergeCell ref="DB384:DB386"/>
    <mergeCell ref="DC384:DC386"/>
    <mergeCell ref="DD384:DD386"/>
    <mergeCell ref="DE384:DE386"/>
    <mergeCell ref="CT384:CT386"/>
    <mergeCell ref="CU384:CU386"/>
    <mergeCell ref="CV384:CV386"/>
    <mergeCell ref="CW384:CW386"/>
    <mergeCell ref="CX384:CX386"/>
    <mergeCell ref="CY384:CY386"/>
    <mergeCell ref="CN384:CN386"/>
    <mergeCell ref="CO384:CO386"/>
    <mergeCell ref="CP384:CP386"/>
    <mergeCell ref="CQ384:CQ386"/>
    <mergeCell ref="CR384:CR386"/>
    <mergeCell ref="CS384:CS386"/>
    <mergeCell ref="CH384:CH386"/>
    <mergeCell ref="CI384:CI386"/>
    <mergeCell ref="CJ384:CJ386"/>
    <mergeCell ref="CK384:CK386"/>
    <mergeCell ref="CL384:CL386"/>
    <mergeCell ref="CM384:CM386"/>
    <mergeCell ref="CB384:CB386"/>
    <mergeCell ref="CC384:CC386"/>
    <mergeCell ref="CD384:CD386"/>
    <mergeCell ref="CE384:CE386"/>
    <mergeCell ref="CF384:CF386"/>
    <mergeCell ref="CG384:CG386"/>
    <mergeCell ref="BU384:BU386"/>
    <mergeCell ref="BV384:BV386"/>
    <mergeCell ref="BW384:BW386"/>
    <mergeCell ref="BX384:BX386"/>
    <mergeCell ref="BY384:BY386"/>
    <mergeCell ref="CA384:CA386"/>
    <mergeCell ref="BZ384:BZ386"/>
    <mergeCell ref="BO384:BO386"/>
    <mergeCell ref="BP384:BP386"/>
    <mergeCell ref="BQ384:BQ386"/>
    <mergeCell ref="BR384:BR386"/>
    <mergeCell ref="BS384:BS386"/>
    <mergeCell ref="BT384:BT386"/>
    <mergeCell ref="BI384:BI386"/>
    <mergeCell ref="BJ384:BJ386"/>
    <mergeCell ref="BK384:BK386"/>
    <mergeCell ref="BL384:BL386"/>
    <mergeCell ref="BM384:BM386"/>
    <mergeCell ref="BN384:BN386"/>
    <mergeCell ref="BC384:BC386"/>
    <mergeCell ref="BD384:BD386"/>
    <mergeCell ref="BE384:BE386"/>
    <mergeCell ref="BF384:BF386"/>
    <mergeCell ref="BG384:BG386"/>
    <mergeCell ref="BH384:BH386"/>
    <mergeCell ref="AW384:AW386"/>
    <mergeCell ref="AX384:AX386"/>
    <mergeCell ref="AY384:AY386"/>
    <mergeCell ref="AZ384:AZ386"/>
    <mergeCell ref="BA384:BA386"/>
    <mergeCell ref="BB384:BB386"/>
    <mergeCell ref="AQ384:AQ386"/>
    <mergeCell ref="AR384:AR386"/>
    <mergeCell ref="AS384:AS386"/>
    <mergeCell ref="AT384:AT386"/>
    <mergeCell ref="AU384:AU386"/>
    <mergeCell ref="AV384:AV386"/>
    <mergeCell ref="AK384:AK386"/>
    <mergeCell ref="AL384:AL386"/>
    <mergeCell ref="AM384:AM386"/>
    <mergeCell ref="AN384:AN386"/>
    <mergeCell ref="AO384:AO386"/>
    <mergeCell ref="AP384:AP386"/>
    <mergeCell ref="AE384:AE386"/>
    <mergeCell ref="AF384:AF386"/>
    <mergeCell ref="AG384:AG386"/>
    <mergeCell ref="AH384:AH386"/>
    <mergeCell ref="AI384:AI386"/>
    <mergeCell ref="AJ384:AJ386"/>
    <mergeCell ref="Y384:Y386"/>
    <mergeCell ref="Z384:Z386"/>
    <mergeCell ref="AA384:AA386"/>
    <mergeCell ref="AB384:AB386"/>
    <mergeCell ref="AC384:AC386"/>
    <mergeCell ref="AD384:AD386"/>
    <mergeCell ref="Q384:Q386"/>
    <mergeCell ref="R384:R386"/>
    <mergeCell ref="S384:S386"/>
    <mergeCell ref="T384:T386"/>
    <mergeCell ref="W384:W386"/>
    <mergeCell ref="X384:X386"/>
    <mergeCell ref="DE381:DE383"/>
    <mergeCell ref="DF381:DF383"/>
    <mergeCell ref="DG381:DG383"/>
    <mergeCell ref="DH381:DH383"/>
    <mergeCell ref="A384:A386"/>
    <mergeCell ref="B384:B386"/>
    <mergeCell ref="C384:C386"/>
    <mergeCell ref="D384:D386"/>
    <mergeCell ref="O384:O386"/>
    <mergeCell ref="P384:P386"/>
    <mergeCell ref="CY381:CY383"/>
    <mergeCell ref="CZ381:CZ383"/>
    <mergeCell ref="DA381:DA383"/>
    <mergeCell ref="DB381:DB383"/>
    <mergeCell ref="DC381:DC383"/>
    <mergeCell ref="DD381:DD383"/>
    <mergeCell ref="CS381:CS383"/>
    <mergeCell ref="CT381:CT383"/>
    <mergeCell ref="CU381:CU383"/>
    <mergeCell ref="CV381:CV383"/>
    <mergeCell ref="CW381:CW383"/>
    <mergeCell ref="CX381:CX383"/>
    <mergeCell ref="CM381:CM383"/>
    <mergeCell ref="CN381:CN383"/>
    <mergeCell ref="CO381:CO383"/>
    <mergeCell ref="CP381:CP383"/>
    <mergeCell ref="CQ381:CQ383"/>
    <mergeCell ref="CR381:CR383"/>
    <mergeCell ref="CG381:CG383"/>
    <mergeCell ref="CH381:CH383"/>
    <mergeCell ref="CI381:CI383"/>
    <mergeCell ref="CJ381:CJ383"/>
    <mergeCell ref="CK381:CK383"/>
    <mergeCell ref="CL381:CL383"/>
    <mergeCell ref="CA381:CA383"/>
    <mergeCell ref="CB381:CB383"/>
    <mergeCell ref="CC381:CC383"/>
    <mergeCell ref="CD381:CD383"/>
    <mergeCell ref="CE381:CE383"/>
    <mergeCell ref="CF381:CF383"/>
    <mergeCell ref="BU381:BU383"/>
    <mergeCell ref="BV381:BV383"/>
    <mergeCell ref="BW381:BW383"/>
    <mergeCell ref="BX381:BX383"/>
    <mergeCell ref="BY381:BY383"/>
    <mergeCell ref="BZ381:BZ383"/>
    <mergeCell ref="BO381:BO383"/>
    <mergeCell ref="BP381:BP383"/>
    <mergeCell ref="BQ381:BQ383"/>
    <mergeCell ref="BR381:BR383"/>
    <mergeCell ref="BS381:BS383"/>
    <mergeCell ref="BT381:BT383"/>
    <mergeCell ref="BI381:BI383"/>
    <mergeCell ref="BJ381:BJ383"/>
    <mergeCell ref="BK381:BK383"/>
    <mergeCell ref="BL381:BL383"/>
    <mergeCell ref="BM381:BM383"/>
    <mergeCell ref="BN381:BN383"/>
    <mergeCell ref="BC381:BC383"/>
    <mergeCell ref="BD381:BD383"/>
    <mergeCell ref="BE381:BE383"/>
    <mergeCell ref="BF381:BF383"/>
    <mergeCell ref="BG381:BG383"/>
    <mergeCell ref="BH381:BH383"/>
    <mergeCell ref="AW381:AW383"/>
    <mergeCell ref="AX381:AX383"/>
    <mergeCell ref="AY381:AY383"/>
    <mergeCell ref="AZ381:AZ383"/>
    <mergeCell ref="BA381:BA383"/>
    <mergeCell ref="BB381:BB383"/>
    <mergeCell ref="AQ381:AQ383"/>
    <mergeCell ref="AR381:AR383"/>
    <mergeCell ref="AS381:AS383"/>
    <mergeCell ref="AT381:AT383"/>
    <mergeCell ref="AU381:AU383"/>
    <mergeCell ref="AV381:AV383"/>
    <mergeCell ref="AK381:AK383"/>
    <mergeCell ref="AL381:AL383"/>
    <mergeCell ref="AM381:AM383"/>
    <mergeCell ref="AN381:AN383"/>
    <mergeCell ref="AO381:AO383"/>
    <mergeCell ref="AP381:AP383"/>
    <mergeCell ref="AE381:AE383"/>
    <mergeCell ref="AF381:AF383"/>
    <mergeCell ref="AG381:AG383"/>
    <mergeCell ref="AH381:AH383"/>
    <mergeCell ref="AI381:AI383"/>
    <mergeCell ref="AJ381:AJ383"/>
    <mergeCell ref="Y381:Y383"/>
    <mergeCell ref="Z381:Z383"/>
    <mergeCell ref="AA381:AA383"/>
    <mergeCell ref="AB381:AB383"/>
    <mergeCell ref="AC381:AC383"/>
    <mergeCell ref="AD381:AD383"/>
    <mergeCell ref="Q381:Q383"/>
    <mergeCell ref="R381:R383"/>
    <mergeCell ref="S381:S383"/>
    <mergeCell ref="T381:T383"/>
    <mergeCell ref="W381:W383"/>
    <mergeCell ref="X381:X383"/>
    <mergeCell ref="DE378:DE380"/>
    <mergeCell ref="DF378:DF380"/>
    <mergeCell ref="DG378:DG380"/>
    <mergeCell ref="DH378:DH380"/>
    <mergeCell ref="A381:A383"/>
    <mergeCell ref="B381:B383"/>
    <mergeCell ref="C381:C383"/>
    <mergeCell ref="D381:D383"/>
    <mergeCell ref="O381:O383"/>
    <mergeCell ref="P381:P383"/>
    <mergeCell ref="CY378:CY380"/>
    <mergeCell ref="CZ378:CZ380"/>
    <mergeCell ref="DA378:DA380"/>
    <mergeCell ref="DB378:DB380"/>
    <mergeCell ref="DC378:DC380"/>
    <mergeCell ref="DD378:DD380"/>
    <mergeCell ref="CS378:CS380"/>
    <mergeCell ref="CT378:CT380"/>
    <mergeCell ref="CU378:CU380"/>
    <mergeCell ref="CV378:CV380"/>
    <mergeCell ref="CW378:CW380"/>
    <mergeCell ref="CX378:CX380"/>
    <mergeCell ref="CM378:CM380"/>
    <mergeCell ref="CN378:CN380"/>
    <mergeCell ref="CO378:CO380"/>
    <mergeCell ref="CP378:CP380"/>
    <mergeCell ref="CQ378:CQ380"/>
    <mergeCell ref="CR378:CR380"/>
    <mergeCell ref="CG378:CG380"/>
    <mergeCell ref="CH378:CH380"/>
    <mergeCell ref="CI378:CI380"/>
    <mergeCell ref="CJ378:CJ380"/>
    <mergeCell ref="CK378:CK380"/>
    <mergeCell ref="CL378:CL380"/>
    <mergeCell ref="CA378:CA380"/>
    <mergeCell ref="CB378:CB380"/>
    <mergeCell ref="CC378:CC380"/>
    <mergeCell ref="CD378:CD380"/>
    <mergeCell ref="CE378:CE380"/>
    <mergeCell ref="CF378:CF380"/>
    <mergeCell ref="BU378:BU380"/>
    <mergeCell ref="BV378:BV380"/>
    <mergeCell ref="BW378:BW380"/>
    <mergeCell ref="BX378:BX380"/>
    <mergeCell ref="BY378:BY380"/>
    <mergeCell ref="BZ378:BZ380"/>
    <mergeCell ref="BO378:BO380"/>
    <mergeCell ref="BP378:BP380"/>
    <mergeCell ref="BQ378:BQ380"/>
    <mergeCell ref="BR378:BR380"/>
    <mergeCell ref="BS378:BS380"/>
    <mergeCell ref="BT378:BT380"/>
    <mergeCell ref="BI378:BI380"/>
    <mergeCell ref="BJ378:BJ380"/>
    <mergeCell ref="BK378:BK380"/>
    <mergeCell ref="BL378:BL380"/>
    <mergeCell ref="BM378:BM380"/>
    <mergeCell ref="BN378:BN380"/>
    <mergeCell ref="BC378:BC380"/>
    <mergeCell ref="BD378:BD380"/>
    <mergeCell ref="BE378:BE380"/>
    <mergeCell ref="BF378:BF380"/>
    <mergeCell ref="BG378:BG380"/>
    <mergeCell ref="BH378:BH380"/>
    <mergeCell ref="AW378:AW380"/>
    <mergeCell ref="AX378:AX380"/>
    <mergeCell ref="AY378:AY380"/>
    <mergeCell ref="AZ378:AZ380"/>
    <mergeCell ref="BA378:BA380"/>
    <mergeCell ref="BB378:BB380"/>
    <mergeCell ref="AQ378:AQ380"/>
    <mergeCell ref="AR378:AR380"/>
    <mergeCell ref="AS378:AS380"/>
    <mergeCell ref="AT378:AT380"/>
    <mergeCell ref="AU378:AU380"/>
    <mergeCell ref="AV378:AV380"/>
    <mergeCell ref="AK378:AK380"/>
    <mergeCell ref="AL378:AL380"/>
    <mergeCell ref="AM378:AM380"/>
    <mergeCell ref="AN378:AN380"/>
    <mergeCell ref="AO378:AO380"/>
    <mergeCell ref="AP378:AP380"/>
    <mergeCell ref="AE378:AE380"/>
    <mergeCell ref="AF378:AF380"/>
    <mergeCell ref="AG378:AG380"/>
    <mergeCell ref="AH378:AH380"/>
    <mergeCell ref="AI378:AI380"/>
    <mergeCell ref="AJ378:AJ380"/>
    <mergeCell ref="Y378:Y380"/>
    <mergeCell ref="Z378:Z380"/>
    <mergeCell ref="AA378:AA380"/>
    <mergeCell ref="AB378:AB380"/>
    <mergeCell ref="AC378:AC380"/>
    <mergeCell ref="AD378:AD380"/>
    <mergeCell ref="Q378:Q380"/>
    <mergeCell ref="R378:R380"/>
    <mergeCell ref="S378:S380"/>
    <mergeCell ref="T378:T380"/>
    <mergeCell ref="W378:W380"/>
    <mergeCell ref="X378:X380"/>
    <mergeCell ref="A378:A380"/>
    <mergeCell ref="B378:B380"/>
    <mergeCell ref="C378:C380"/>
    <mergeCell ref="D378:D380"/>
    <mergeCell ref="O378:O380"/>
    <mergeCell ref="P378:P380"/>
    <mergeCell ref="DD375:DD377"/>
    <mergeCell ref="DE375:DE377"/>
    <mergeCell ref="DF375:DF377"/>
    <mergeCell ref="DG375:DG377"/>
    <mergeCell ref="DH375:DH377"/>
    <mergeCell ref="F376:F377"/>
    <mergeCell ref="G376:G377"/>
    <mergeCell ref="H376:H377"/>
    <mergeCell ref="CX375:CX377"/>
    <mergeCell ref="CY375:CY377"/>
    <mergeCell ref="DA375:DA377"/>
    <mergeCell ref="DB375:DB377"/>
    <mergeCell ref="DC375:DC377"/>
    <mergeCell ref="CR375:CR377"/>
    <mergeCell ref="CS375:CS377"/>
    <mergeCell ref="CT375:CT377"/>
    <mergeCell ref="CU375:CU377"/>
    <mergeCell ref="CV375:CV377"/>
    <mergeCell ref="CW375:CW377"/>
    <mergeCell ref="CM375:CM377"/>
    <mergeCell ref="CN375:CN377"/>
    <mergeCell ref="CO375:CO377"/>
    <mergeCell ref="CP375:CP377"/>
    <mergeCell ref="CQ375:CQ377"/>
    <mergeCell ref="CZ375:CZ377"/>
    <mergeCell ref="CG375:CG377"/>
    <mergeCell ref="CH375:CH377"/>
    <mergeCell ref="CI375:CI377"/>
    <mergeCell ref="CJ375:CJ377"/>
    <mergeCell ref="CK375:CK377"/>
    <mergeCell ref="CL375:CL377"/>
    <mergeCell ref="CA375:CA377"/>
    <mergeCell ref="CB375:CB377"/>
    <mergeCell ref="CC375:CC377"/>
    <mergeCell ref="CD375:CD377"/>
    <mergeCell ref="CE375:CE377"/>
    <mergeCell ref="CF375:CF377"/>
    <mergeCell ref="BU375:BU377"/>
    <mergeCell ref="BV375:BV377"/>
    <mergeCell ref="BW375:BW377"/>
    <mergeCell ref="BX375:BX377"/>
    <mergeCell ref="BY375:BY377"/>
    <mergeCell ref="BZ375:BZ377"/>
    <mergeCell ref="BO375:BO377"/>
    <mergeCell ref="BP375:BP377"/>
    <mergeCell ref="BQ375:BQ377"/>
    <mergeCell ref="BR375:BR377"/>
    <mergeCell ref="BS375:BS377"/>
    <mergeCell ref="BT375:BT377"/>
    <mergeCell ref="BI375:BI377"/>
    <mergeCell ref="BJ375:BJ377"/>
    <mergeCell ref="BK375:BK377"/>
    <mergeCell ref="BL375:BL377"/>
    <mergeCell ref="BM375:BM377"/>
    <mergeCell ref="BN375:BN377"/>
    <mergeCell ref="BC375:BC377"/>
    <mergeCell ref="BD375:BD377"/>
    <mergeCell ref="BE375:BE377"/>
    <mergeCell ref="BF375:BF377"/>
    <mergeCell ref="BG375:BG377"/>
    <mergeCell ref="BH375:BH377"/>
    <mergeCell ref="AW375:AW377"/>
    <mergeCell ref="AX375:AX377"/>
    <mergeCell ref="AY375:AY377"/>
    <mergeCell ref="AZ375:AZ377"/>
    <mergeCell ref="BA375:BA377"/>
    <mergeCell ref="BB375:BB377"/>
    <mergeCell ref="AQ375:AQ377"/>
    <mergeCell ref="AR375:AR377"/>
    <mergeCell ref="AS375:AS377"/>
    <mergeCell ref="AT375:AT377"/>
    <mergeCell ref="AU375:AU377"/>
    <mergeCell ref="AV375:AV377"/>
    <mergeCell ref="AK375:AK377"/>
    <mergeCell ref="AL375:AL377"/>
    <mergeCell ref="AM375:AM377"/>
    <mergeCell ref="AN375:AN377"/>
    <mergeCell ref="AO375:AO377"/>
    <mergeCell ref="AP375:AP377"/>
    <mergeCell ref="AE375:AE377"/>
    <mergeCell ref="AF375:AF377"/>
    <mergeCell ref="AG375:AG377"/>
    <mergeCell ref="AH375:AH377"/>
    <mergeCell ref="AI375:AI377"/>
    <mergeCell ref="AJ375:AJ377"/>
    <mergeCell ref="Y375:Y377"/>
    <mergeCell ref="Z375:Z377"/>
    <mergeCell ref="AA375:AA377"/>
    <mergeCell ref="AB375:AB377"/>
    <mergeCell ref="AC375:AC377"/>
    <mergeCell ref="AD375:AD377"/>
    <mergeCell ref="Q375:Q377"/>
    <mergeCell ref="R375:R377"/>
    <mergeCell ref="S375:S377"/>
    <mergeCell ref="T375:T377"/>
    <mergeCell ref="W375:W377"/>
    <mergeCell ref="X375:X377"/>
    <mergeCell ref="A375:A377"/>
    <mergeCell ref="B375:B377"/>
    <mergeCell ref="C375:C377"/>
    <mergeCell ref="D375:E377"/>
    <mergeCell ref="O375:O377"/>
    <mergeCell ref="P375:P377"/>
    <mergeCell ref="DC371:DC373"/>
    <mergeCell ref="DD371:DD373"/>
    <mergeCell ref="DE371:DE373"/>
    <mergeCell ref="DF371:DF373"/>
    <mergeCell ref="DG371:DG373"/>
    <mergeCell ref="DH371:DH373"/>
    <mergeCell ref="CW371:CW373"/>
    <mergeCell ref="CX371:CX373"/>
    <mergeCell ref="CY371:CY373"/>
    <mergeCell ref="CZ371:CZ373"/>
    <mergeCell ref="DA371:DA373"/>
    <mergeCell ref="DB371:DB373"/>
    <mergeCell ref="CQ371:CQ373"/>
    <mergeCell ref="CR371:CR373"/>
    <mergeCell ref="CS371:CS373"/>
    <mergeCell ref="CT371:CT373"/>
    <mergeCell ref="CU371:CU373"/>
    <mergeCell ref="CV371:CV373"/>
    <mergeCell ref="CK371:CK373"/>
    <mergeCell ref="CL371:CL373"/>
    <mergeCell ref="CM371:CM373"/>
    <mergeCell ref="CN371:CN373"/>
    <mergeCell ref="CO371:CO373"/>
    <mergeCell ref="CP371:CP373"/>
    <mergeCell ref="CE371:CE373"/>
    <mergeCell ref="CF371:CF373"/>
    <mergeCell ref="CG371:CG373"/>
    <mergeCell ref="CH371:CH373"/>
    <mergeCell ref="CI371:CI373"/>
    <mergeCell ref="CJ371:CJ373"/>
    <mergeCell ref="BY371:BY373"/>
    <mergeCell ref="CA371:CA373"/>
    <mergeCell ref="CB371:CB373"/>
    <mergeCell ref="CC371:CC373"/>
    <mergeCell ref="CD371:CD373"/>
    <mergeCell ref="BZ371:BZ373"/>
    <mergeCell ref="BS371:BS373"/>
    <mergeCell ref="BT371:BT373"/>
    <mergeCell ref="BU371:BU373"/>
    <mergeCell ref="BV371:BV373"/>
    <mergeCell ref="BW371:BW373"/>
    <mergeCell ref="BX371:BX373"/>
    <mergeCell ref="BM371:BM373"/>
    <mergeCell ref="BN371:BN373"/>
    <mergeCell ref="BO371:BO373"/>
    <mergeCell ref="BP371:BP373"/>
    <mergeCell ref="BQ371:BQ373"/>
    <mergeCell ref="BR371:BR373"/>
    <mergeCell ref="BG371:BG373"/>
    <mergeCell ref="BH371:BH373"/>
    <mergeCell ref="BI371:BI373"/>
    <mergeCell ref="BJ371:BJ373"/>
    <mergeCell ref="BK371:BK373"/>
    <mergeCell ref="BL371:BL373"/>
    <mergeCell ref="BA371:BA373"/>
    <mergeCell ref="BB371:BB373"/>
    <mergeCell ref="BC371:BC373"/>
    <mergeCell ref="BD371:BD373"/>
    <mergeCell ref="BE371:BE373"/>
    <mergeCell ref="BF371:BF373"/>
    <mergeCell ref="AU371:AU373"/>
    <mergeCell ref="AV371:AV373"/>
    <mergeCell ref="AW371:AW373"/>
    <mergeCell ref="AX371:AX373"/>
    <mergeCell ref="AY371:AY373"/>
    <mergeCell ref="AZ371:AZ373"/>
    <mergeCell ref="AO371:AO373"/>
    <mergeCell ref="AP371:AP373"/>
    <mergeCell ref="AQ371:AQ373"/>
    <mergeCell ref="AR371:AR373"/>
    <mergeCell ref="AS371:AS373"/>
    <mergeCell ref="AT371:AT373"/>
    <mergeCell ref="AI371:AI373"/>
    <mergeCell ref="AJ371:AJ373"/>
    <mergeCell ref="AK371:AK373"/>
    <mergeCell ref="AL371:AL373"/>
    <mergeCell ref="AM371:AM373"/>
    <mergeCell ref="AN371:AN373"/>
    <mergeCell ref="AC371:AC373"/>
    <mergeCell ref="AD371:AD373"/>
    <mergeCell ref="AE371:AE373"/>
    <mergeCell ref="AF371:AF373"/>
    <mergeCell ref="AG371:AG373"/>
    <mergeCell ref="AH371:AH373"/>
    <mergeCell ref="W371:W373"/>
    <mergeCell ref="X371:X373"/>
    <mergeCell ref="Y371:Y373"/>
    <mergeCell ref="Z371:Z373"/>
    <mergeCell ref="AA371:AA373"/>
    <mergeCell ref="AB371:AB373"/>
    <mergeCell ref="P371:P373"/>
    <mergeCell ref="Q371:Q373"/>
    <mergeCell ref="R371:R373"/>
    <mergeCell ref="S371:S373"/>
    <mergeCell ref="T371:T373"/>
    <mergeCell ref="G371:G373"/>
    <mergeCell ref="H371:H373"/>
    <mergeCell ref="I371:I373"/>
    <mergeCell ref="J371:J373"/>
    <mergeCell ref="K371:K373"/>
    <mergeCell ref="L371:L373"/>
    <mergeCell ref="DD365:DD367"/>
    <mergeCell ref="DE365:DE367"/>
    <mergeCell ref="DF365:DF367"/>
    <mergeCell ref="DG365:DG367"/>
    <mergeCell ref="DH365:DH367"/>
    <mergeCell ref="CY365:CY367"/>
    <mergeCell ref="CZ365:CZ367"/>
    <mergeCell ref="DA365:DA367"/>
    <mergeCell ref="DB365:DB367"/>
    <mergeCell ref="A371:A373"/>
    <mergeCell ref="B371:B373"/>
    <mergeCell ref="C371:C373"/>
    <mergeCell ref="D371:E373"/>
    <mergeCell ref="F371:F373"/>
    <mergeCell ref="CX365:CX367"/>
    <mergeCell ref="CL365:CL367"/>
    <mergeCell ref="CM365:CM367"/>
    <mergeCell ref="CN365:CN367"/>
    <mergeCell ref="CO365:CO367"/>
    <mergeCell ref="DC365:DC367"/>
    <mergeCell ref="CR365:CR367"/>
    <mergeCell ref="CS365:CS367"/>
    <mergeCell ref="CT365:CT367"/>
    <mergeCell ref="CU365:CU367"/>
    <mergeCell ref="CV365:CV367"/>
    <mergeCell ref="CW365:CW367"/>
    <mergeCell ref="CP365:CP367"/>
    <mergeCell ref="CQ365:CQ367"/>
    <mergeCell ref="CF365:CF367"/>
    <mergeCell ref="CG365:CG367"/>
    <mergeCell ref="CH365:CH367"/>
    <mergeCell ref="CI365:CI367"/>
    <mergeCell ref="CJ365:CJ367"/>
    <mergeCell ref="CK365:CK367"/>
    <mergeCell ref="BZ365:BZ367"/>
    <mergeCell ref="CA365:CA367"/>
    <mergeCell ref="CB365:CB367"/>
    <mergeCell ref="CC365:CC367"/>
    <mergeCell ref="CD365:CD367"/>
    <mergeCell ref="CE365:CE367"/>
    <mergeCell ref="BT365:BT367"/>
    <mergeCell ref="BU365:BU367"/>
    <mergeCell ref="BV365:BV367"/>
    <mergeCell ref="BW365:BW367"/>
    <mergeCell ref="BX365:BX367"/>
    <mergeCell ref="BY365:BY367"/>
    <mergeCell ref="BN365:BN367"/>
    <mergeCell ref="BO365:BO367"/>
    <mergeCell ref="BP365:BP367"/>
    <mergeCell ref="BQ365:BQ367"/>
    <mergeCell ref="BR365:BR367"/>
    <mergeCell ref="BS365:BS367"/>
    <mergeCell ref="BH365:BH367"/>
    <mergeCell ref="BI365:BI367"/>
    <mergeCell ref="BJ365:BJ367"/>
    <mergeCell ref="BK365:BK367"/>
    <mergeCell ref="BL365:BL367"/>
    <mergeCell ref="BM365:BM367"/>
    <mergeCell ref="BB365:BB367"/>
    <mergeCell ref="BC365:BC367"/>
    <mergeCell ref="BD365:BD367"/>
    <mergeCell ref="BE365:BE367"/>
    <mergeCell ref="BF365:BF367"/>
    <mergeCell ref="BG365:BG367"/>
    <mergeCell ref="AV365:AV367"/>
    <mergeCell ref="AW365:AW367"/>
    <mergeCell ref="AX365:AX367"/>
    <mergeCell ref="AY365:AY367"/>
    <mergeCell ref="AZ365:AZ367"/>
    <mergeCell ref="BA365:BA367"/>
    <mergeCell ref="AP365:AP367"/>
    <mergeCell ref="AQ365:AQ367"/>
    <mergeCell ref="AR365:AR367"/>
    <mergeCell ref="AS365:AS367"/>
    <mergeCell ref="AT365:AT367"/>
    <mergeCell ref="AU365:AU367"/>
    <mergeCell ref="AJ365:AJ367"/>
    <mergeCell ref="AK365:AK367"/>
    <mergeCell ref="AL365:AL367"/>
    <mergeCell ref="AM365:AM367"/>
    <mergeCell ref="AN365:AN367"/>
    <mergeCell ref="AO365:AO367"/>
    <mergeCell ref="AD365:AD367"/>
    <mergeCell ref="AE365:AE367"/>
    <mergeCell ref="AF365:AF367"/>
    <mergeCell ref="AG365:AG367"/>
    <mergeCell ref="AH365:AH367"/>
    <mergeCell ref="AI365:AI367"/>
    <mergeCell ref="X365:X367"/>
    <mergeCell ref="Y365:Y367"/>
    <mergeCell ref="Z365:Z367"/>
    <mergeCell ref="AA365:AA367"/>
    <mergeCell ref="AB365:AB367"/>
    <mergeCell ref="AC365:AC367"/>
    <mergeCell ref="P365:P367"/>
    <mergeCell ref="Q365:Q367"/>
    <mergeCell ref="R365:R367"/>
    <mergeCell ref="S365:S367"/>
    <mergeCell ref="T365:T367"/>
    <mergeCell ref="W365:W367"/>
    <mergeCell ref="V365:V367"/>
    <mergeCell ref="J365:J367"/>
    <mergeCell ref="K365:K367"/>
    <mergeCell ref="L365:L367"/>
    <mergeCell ref="M365:M367"/>
    <mergeCell ref="N365:N367"/>
    <mergeCell ref="O365:O367"/>
    <mergeCell ref="DG362:DG364"/>
    <mergeCell ref="DH362:DH364"/>
    <mergeCell ref="A365:A367"/>
    <mergeCell ref="B365:B367"/>
    <mergeCell ref="C365:C367"/>
    <mergeCell ref="D365:E367"/>
    <mergeCell ref="F365:F367"/>
    <mergeCell ref="G365:G367"/>
    <mergeCell ref="H365:H367"/>
    <mergeCell ref="I365:I367"/>
    <mergeCell ref="DA362:DA364"/>
    <mergeCell ref="DB362:DB364"/>
    <mergeCell ref="DC362:DC364"/>
    <mergeCell ref="DD362:DD364"/>
    <mergeCell ref="DE362:DE364"/>
    <mergeCell ref="DF362:DF364"/>
    <mergeCell ref="CU362:CU364"/>
    <mergeCell ref="CV362:CV364"/>
    <mergeCell ref="CW362:CW364"/>
    <mergeCell ref="CX362:CX364"/>
    <mergeCell ref="CY362:CY364"/>
    <mergeCell ref="CZ362:CZ364"/>
    <mergeCell ref="CO362:CO364"/>
    <mergeCell ref="CP362:CP364"/>
    <mergeCell ref="CQ362:CQ364"/>
    <mergeCell ref="CR362:CR364"/>
    <mergeCell ref="CS362:CS364"/>
    <mergeCell ref="CT362:CT364"/>
    <mergeCell ref="CI362:CI364"/>
    <mergeCell ref="CJ362:CJ364"/>
    <mergeCell ref="CK362:CK364"/>
    <mergeCell ref="CL362:CL364"/>
    <mergeCell ref="CM362:CM364"/>
    <mergeCell ref="CN362:CN364"/>
    <mergeCell ref="CC362:CC364"/>
    <mergeCell ref="CD362:CD364"/>
    <mergeCell ref="CE362:CE364"/>
    <mergeCell ref="CF362:CF364"/>
    <mergeCell ref="CG362:CG364"/>
    <mergeCell ref="CH362:CH364"/>
    <mergeCell ref="BW362:BW364"/>
    <mergeCell ref="BX362:BX364"/>
    <mergeCell ref="BY362:BY364"/>
    <mergeCell ref="BZ362:BZ364"/>
    <mergeCell ref="CA362:CA364"/>
    <mergeCell ref="CB362:CB364"/>
    <mergeCell ref="BQ362:BQ364"/>
    <mergeCell ref="BR362:BR364"/>
    <mergeCell ref="BS362:BS364"/>
    <mergeCell ref="BT362:BT364"/>
    <mergeCell ref="BU362:BU364"/>
    <mergeCell ref="BV362:BV364"/>
    <mergeCell ref="BK362:BK364"/>
    <mergeCell ref="BL362:BL364"/>
    <mergeCell ref="BM362:BM364"/>
    <mergeCell ref="BN362:BN364"/>
    <mergeCell ref="BO362:BO364"/>
    <mergeCell ref="BP362:BP364"/>
    <mergeCell ref="BE362:BE364"/>
    <mergeCell ref="BF362:BF364"/>
    <mergeCell ref="BG362:BG364"/>
    <mergeCell ref="BH362:BH364"/>
    <mergeCell ref="BI362:BI364"/>
    <mergeCell ref="BJ362:BJ364"/>
    <mergeCell ref="AY362:AY364"/>
    <mergeCell ref="AZ362:AZ364"/>
    <mergeCell ref="BA362:BA364"/>
    <mergeCell ref="BB362:BB364"/>
    <mergeCell ref="BC362:BC364"/>
    <mergeCell ref="BD362:BD364"/>
    <mergeCell ref="AS362:AS364"/>
    <mergeCell ref="AT362:AT364"/>
    <mergeCell ref="AU362:AU364"/>
    <mergeCell ref="AV362:AV364"/>
    <mergeCell ref="AW362:AW364"/>
    <mergeCell ref="AX362:AX364"/>
    <mergeCell ref="AM362:AM364"/>
    <mergeCell ref="AN362:AN364"/>
    <mergeCell ref="AO362:AO364"/>
    <mergeCell ref="AP362:AP364"/>
    <mergeCell ref="AQ362:AQ364"/>
    <mergeCell ref="AR362:AR364"/>
    <mergeCell ref="AG362:AG364"/>
    <mergeCell ref="AH362:AH364"/>
    <mergeCell ref="AI362:AI364"/>
    <mergeCell ref="AJ362:AJ364"/>
    <mergeCell ref="AK362:AK364"/>
    <mergeCell ref="AL362:AL364"/>
    <mergeCell ref="AA362:AA364"/>
    <mergeCell ref="AB362:AB364"/>
    <mergeCell ref="AC362:AC364"/>
    <mergeCell ref="AD362:AD364"/>
    <mergeCell ref="AE362:AE364"/>
    <mergeCell ref="AF362:AF364"/>
    <mergeCell ref="S362:S364"/>
    <mergeCell ref="T362:T364"/>
    <mergeCell ref="W362:W364"/>
    <mergeCell ref="X362:X364"/>
    <mergeCell ref="Y362:Y364"/>
    <mergeCell ref="Z362:Z364"/>
    <mergeCell ref="DH359:DH361"/>
    <mergeCell ref="A362:A364"/>
    <mergeCell ref="B362:B364"/>
    <mergeCell ref="C362:C364"/>
    <mergeCell ref="D362:D364"/>
    <mergeCell ref="F362:F364"/>
    <mergeCell ref="O362:O364"/>
    <mergeCell ref="P362:P364"/>
    <mergeCell ref="Q362:Q364"/>
    <mergeCell ref="R362:R364"/>
    <mergeCell ref="DB359:DB361"/>
    <mergeCell ref="DC359:DC361"/>
    <mergeCell ref="DD359:DD361"/>
    <mergeCell ref="DE359:DE361"/>
    <mergeCell ref="DF359:DF361"/>
    <mergeCell ref="DG359:DG361"/>
    <mergeCell ref="CV359:CV361"/>
    <mergeCell ref="CW359:CW361"/>
    <mergeCell ref="CX359:CX361"/>
    <mergeCell ref="CY359:CY361"/>
    <mergeCell ref="CZ359:CZ361"/>
    <mergeCell ref="DA359:DA361"/>
    <mergeCell ref="CP359:CP361"/>
    <mergeCell ref="CQ359:CQ361"/>
    <mergeCell ref="CR359:CR361"/>
    <mergeCell ref="CS359:CS361"/>
    <mergeCell ref="CT359:CT361"/>
    <mergeCell ref="CU359:CU361"/>
    <mergeCell ref="CJ359:CJ361"/>
    <mergeCell ref="CK359:CK361"/>
    <mergeCell ref="CL359:CL361"/>
    <mergeCell ref="CM359:CM361"/>
    <mergeCell ref="CN359:CN361"/>
    <mergeCell ref="CO359:CO361"/>
    <mergeCell ref="CD359:CD361"/>
    <mergeCell ref="CE359:CE361"/>
    <mergeCell ref="CF359:CF361"/>
    <mergeCell ref="CG359:CG361"/>
    <mergeCell ref="CH359:CH361"/>
    <mergeCell ref="CI359:CI361"/>
    <mergeCell ref="BX359:BX361"/>
    <mergeCell ref="BY359:BY361"/>
    <mergeCell ref="BZ359:BZ361"/>
    <mergeCell ref="CA359:CA361"/>
    <mergeCell ref="CB359:CB361"/>
    <mergeCell ref="CC359:CC361"/>
    <mergeCell ref="BR359:BR361"/>
    <mergeCell ref="BS359:BS361"/>
    <mergeCell ref="BT359:BT361"/>
    <mergeCell ref="BU359:BU361"/>
    <mergeCell ref="BV359:BV361"/>
    <mergeCell ref="BW359:BW361"/>
    <mergeCell ref="BL359:BL361"/>
    <mergeCell ref="BM359:BM361"/>
    <mergeCell ref="BN359:BN361"/>
    <mergeCell ref="BO359:BO361"/>
    <mergeCell ref="BP359:BP361"/>
    <mergeCell ref="BQ359:BQ361"/>
    <mergeCell ref="BF359:BF361"/>
    <mergeCell ref="BG359:BG361"/>
    <mergeCell ref="BH359:BH361"/>
    <mergeCell ref="BI359:BI361"/>
    <mergeCell ref="BJ359:BJ361"/>
    <mergeCell ref="BK359:BK361"/>
    <mergeCell ref="AZ359:AZ361"/>
    <mergeCell ref="BA359:BA361"/>
    <mergeCell ref="BB359:BB361"/>
    <mergeCell ref="BC359:BC361"/>
    <mergeCell ref="BD359:BD361"/>
    <mergeCell ref="BE359:BE361"/>
    <mergeCell ref="AT359:AT361"/>
    <mergeCell ref="AU359:AU361"/>
    <mergeCell ref="AV359:AV361"/>
    <mergeCell ref="AW359:AW361"/>
    <mergeCell ref="AX359:AX361"/>
    <mergeCell ref="AY359:AY361"/>
    <mergeCell ref="AN359:AN361"/>
    <mergeCell ref="AO359:AO361"/>
    <mergeCell ref="AP359:AP361"/>
    <mergeCell ref="AQ359:AQ361"/>
    <mergeCell ref="AR359:AR361"/>
    <mergeCell ref="AS359:AS361"/>
    <mergeCell ref="AH359:AH361"/>
    <mergeCell ref="AI359:AI361"/>
    <mergeCell ref="AJ359:AJ361"/>
    <mergeCell ref="AK359:AK361"/>
    <mergeCell ref="AL359:AL361"/>
    <mergeCell ref="AM359:AM361"/>
    <mergeCell ref="AB359:AB361"/>
    <mergeCell ref="AC359:AC361"/>
    <mergeCell ref="AD359:AD361"/>
    <mergeCell ref="AE359:AE361"/>
    <mergeCell ref="AF359:AF361"/>
    <mergeCell ref="AG359:AG361"/>
    <mergeCell ref="T359:T361"/>
    <mergeCell ref="W359:W361"/>
    <mergeCell ref="X359:X361"/>
    <mergeCell ref="Y359:Y361"/>
    <mergeCell ref="Z359:Z361"/>
    <mergeCell ref="AA359:AA361"/>
    <mergeCell ref="DA355:DA358"/>
    <mergeCell ref="A359:A361"/>
    <mergeCell ref="B359:B361"/>
    <mergeCell ref="C359:C361"/>
    <mergeCell ref="D359:D361"/>
    <mergeCell ref="O359:O361"/>
    <mergeCell ref="P359:P361"/>
    <mergeCell ref="Q359:Q361"/>
    <mergeCell ref="R359:R361"/>
    <mergeCell ref="S359:S361"/>
    <mergeCell ref="CX355:CX358"/>
    <mergeCell ref="DE355:DE358"/>
    <mergeCell ref="DF355:DF358"/>
    <mergeCell ref="DG355:DG358"/>
    <mergeCell ref="DH355:DH358"/>
    <mergeCell ref="F357:F358"/>
    <mergeCell ref="G357:G358"/>
    <mergeCell ref="H357:H358"/>
    <mergeCell ref="CY355:CY358"/>
    <mergeCell ref="CZ355:CZ358"/>
    <mergeCell ref="CQ355:CQ358"/>
    <mergeCell ref="CR355:CR358"/>
    <mergeCell ref="DB355:DB358"/>
    <mergeCell ref="DC355:DC358"/>
    <mergeCell ref="DD355:DD358"/>
    <mergeCell ref="CS355:CS358"/>
    <mergeCell ref="CT355:CT358"/>
    <mergeCell ref="CU355:CU358"/>
    <mergeCell ref="CV355:CV358"/>
    <mergeCell ref="CW355:CW358"/>
    <mergeCell ref="CK355:CK358"/>
    <mergeCell ref="CL355:CL358"/>
    <mergeCell ref="CM355:CM358"/>
    <mergeCell ref="CN355:CN358"/>
    <mergeCell ref="CO355:CO358"/>
    <mergeCell ref="CP355:CP358"/>
    <mergeCell ref="CE355:CE358"/>
    <mergeCell ref="CF355:CF358"/>
    <mergeCell ref="CG355:CG358"/>
    <mergeCell ref="CH355:CH358"/>
    <mergeCell ref="CI355:CI358"/>
    <mergeCell ref="CJ355:CJ358"/>
    <mergeCell ref="BY355:BY358"/>
    <mergeCell ref="BZ355:BZ358"/>
    <mergeCell ref="CA355:CA358"/>
    <mergeCell ref="CB355:CB358"/>
    <mergeCell ref="CC355:CC358"/>
    <mergeCell ref="CD355:CD358"/>
    <mergeCell ref="BS355:BS358"/>
    <mergeCell ref="BT355:BT358"/>
    <mergeCell ref="BU355:BU358"/>
    <mergeCell ref="BV355:BV358"/>
    <mergeCell ref="BW355:BW358"/>
    <mergeCell ref="BX355:BX358"/>
    <mergeCell ref="BM355:BM358"/>
    <mergeCell ref="BN355:BN358"/>
    <mergeCell ref="BO355:BO358"/>
    <mergeCell ref="BP355:BP358"/>
    <mergeCell ref="BQ355:BQ358"/>
    <mergeCell ref="BR355:BR358"/>
    <mergeCell ref="BG355:BG358"/>
    <mergeCell ref="BH355:BH358"/>
    <mergeCell ref="BI355:BI358"/>
    <mergeCell ref="BJ355:BJ358"/>
    <mergeCell ref="BK355:BK358"/>
    <mergeCell ref="BL355:BL358"/>
    <mergeCell ref="BA355:BA358"/>
    <mergeCell ref="BB355:BB358"/>
    <mergeCell ref="BC355:BC358"/>
    <mergeCell ref="BD355:BD358"/>
    <mergeCell ref="BE355:BE358"/>
    <mergeCell ref="BF355:BF358"/>
    <mergeCell ref="AU355:AU358"/>
    <mergeCell ref="AV355:AV358"/>
    <mergeCell ref="AW355:AW358"/>
    <mergeCell ref="AX355:AX358"/>
    <mergeCell ref="AY355:AY358"/>
    <mergeCell ref="AZ355:AZ358"/>
    <mergeCell ref="AO355:AO358"/>
    <mergeCell ref="AP355:AP358"/>
    <mergeCell ref="AQ355:AQ358"/>
    <mergeCell ref="AR355:AR358"/>
    <mergeCell ref="AS355:AS358"/>
    <mergeCell ref="AT355:AT358"/>
    <mergeCell ref="AI355:AI358"/>
    <mergeCell ref="AJ355:AJ358"/>
    <mergeCell ref="AK355:AK358"/>
    <mergeCell ref="AL355:AL358"/>
    <mergeCell ref="AM355:AM358"/>
    <mergeCell ref="AN355:AN358"/>
    <mergeCell ref="AC355:AC358"/>
    <mergeCell ref="AD355:AD358"/>
    <mergeCell ref="AE355:AE358"/>
    <mergeCell ref="AF355:AF358"/>
    <mergeCell ref="AG355:AG358"/>
    <mergeCell ref="AH355:AH358"/>
    <mergeCell ref="W355:W358"/>
    <mergeCell ref="X355:X358"/>
    <mergeCell ref="Y355:Y358"/>
    <mergeCell ref="Z355:Z358"/>
    <mergeCell ref="AA355:AA358"/>
    <mergeCell ref="AB355:AB358"/>
    <mergeCell ref="O355:O358"/>
    <mergeCell ref="P355:P358"/>
    <mergeCell ref="Q355:Q358"/>
    <mergeCell ref="R355:R358"/>
    <mergeCell ref="S355:S358"/>
    <mergeCell ref="T355:T358"/>
    <mergeCell ref="H355:H356"/>
    <mergeCell ref="I355:I358"/>
    <mergeCell ref="J355:J358"/>
    <mergeCell ref="K355:K358"/>
    <mergeCell ref="L355:L358"/>
    <mergeCell ref="M355:M358"/>
    <mergeCell ref="DE351:DE353"/>
    <mergeCell ref="DF351:DF353"/>
    <mergeCell ref="DG351:DG353"/>
    <mergeCell ref="DH351:DH353"/>
    <mergeCell ref="A355:A358"/>
    <mergeCell ref="B355:B358"/>
    <mergeCell ref="C355:C358"/>
    <mergeCell ref="D355:D358"/>
    <mergeCell ref="F355:F356"/>
    <mergeCell ref="G355:G356"/>
    <mergeCell ref="CY351:CY353"/>
    <mergeCell ref="CZ351:CZ353"/>
    <mergeCell ref="DA351:DA353"/>
    <mergeCell ref="DB351:DB353"/>
    <mergeCell ref="DC351:DC353"/>
    <mergeCell ref="DD351:DD353"/>
    <mergeCell ref="CS351:CS353"/>
    <mergeCell ref="CT351:CT353"/>
    <mergeCell ref="CU351:CU353"/>
    <mergeCell ref="CV351:CV353"/>
    <mergeCell ref="CW351:CW353"/>
    <mergeCell ref="CX351:CX353"/>
    <mergeCell ref="CM351:CM353"/>
    <mergeCell ref="CN351:CN353"/>
    <mergeCell ref="CO351:CO353"/>
    <mergeCell ref="CP351:CP353"/>
    <mergeCell ref="CQ351:CQ353"/>
    <mergeCell ref="CR351:CR353"/>
    <mergeCell ref="CG351:CG353"/>
    <mergeCell ref="CH351:CH353"/>
    <mergeCell ref="CI351:CI353"/>
    <mergeCell ref="CJ351:CJ353"/>
    <mergeCell ref="CK351:CK353"/>
    <mergeCell ref="CL351:CL353"/>
    <mergeCell ref="CA351:CA353"/>
    <mergeCell ref="CB351:CB353"/>
    <mergeCell ref="CC351:CC353"/>
    <mergeCell ref="CD351:CD353"/>
    <mergeCell ref="CE351:CE353"/>
    <mergeCell ref="CF351:CF353"/>
    <mergeCell ref="BU351:BU353"/>
    <mergeCell ref="BV351:BV353"/>
    <mergeCell ref="BW351:BW353"/>
    <mergeCell ref="BX351:BX353"/>
    <mergeCell ref="BY351:BY353"/>
    <mergeCell ref="BZ351:BZ353"/>
    <mergeCell ref="BO351:BO353"/>
    <mergeCell ref="BP351:BP353"/>
    <mergeCell ref="BQ351:BQ353"/>
    <mergeCell ref="BR351:BR353"/>
    <mergeCell ref="BS351:BS353"/>
    <mergeCell ref="BT351:BT353"/>
    <mergeCell ref="BI351:BI353"/>
    <mergeCell ref="BJ351:BJ353"/>
    <mergeCell ref="BK351:BK353"/>
    <mergeCell ref="BL351:BL353"/>
    <mergeCell ref="BM351:BM353"/>
    <mergeCell ref="BN351:BN353"/>
    <mergeCell ref="BC351:BC353"/>
    <mergeCell ref="BD351:BD353"/>
    <mergeCell ref="BE351:BE353"/>
    <mergeCell ref="BF351:BF353"/>
    <mergeCell ref="BG351:BG353"/>
    <mergeCell ref="BH351:BH353"/>
    <mergeCell ref="AW351:AW353"/>
    <mergeCell ref="AX351:AX353"/>
    <mergeCell ref="AY351:AY353"/>
    <mergeCell ref="AZ351:AZ353"/>
    <mergeCell ref="BA351:BA353"/>
    <mergeCell ref="BB351:BB353"/>
    <mergeCell ref="AQ351:AQ353"/>
    <mergeCell ref="AR351:AR353"/>
    <mergeCell ref="AS351:AS353"/>
    <mergeCell ref="AT351:AT353"/>
    <mergeCell ref="AU351:AU353"/>
    <mergeCell ref="AV351:AV353"/>
    <mergeCell ref="AK351:AK353"/>
    <mergeCell ref="AL351:AL353"/>
    <mergeCell ref="AM351:AM353"/>
    <mergeCell ref="AN351:AN353"/>
    <mergeCell ref="AO351:AO353"/>
    <mergeCell ref="AP351:AP353"/>
    <mergeCell ref="AE351:AE353"/>
    <mergeCell ref="AF351:AF353"/>
    <mergeCell ref="AG351:AG353"/>
    <mergeCell ref="AH351:AH353"/>
    <mergeCell ref="AI351:AI353"/>
    <mergeCell ref="AJ351:AJ353"/>
    <mergeCell ref="Y351:Y353"/>
    <mergeCell ref="Z351:Z353"/>
    <mergeCell ref="AA351:AA353"/>
    <mergeCell ref="AB351:AB353"/>
    <mergeCell ref="AC351:AC353"/>
    <mergeCell ref="AD351:AD353"/>
    <mergeCell ref="Q351:Q353"/>
    <mergeCell ref="R351:R353"/>
    <mergeCell ref="S351:S353"/>
    <mergeCell ref="T351:T353"/>
    <mergeCell ref="W351:W353"/>
    <mergeCell ref="X351:X353"/>
    <mergeCell ref="V351:V353"/>
    <mergeCell ref="DE348:DE350"/>
    <mergeCell ref="DF348:DF350"/>
    <mergeCell ref="DG348:DG350"/>
    <mergeCell ref="DH348:DH350"/>
    <mergeCell ref="A351:A353"/>
    <mergeCell ref="B351:B353"/>
    <mergeCell ref="C351:C353"/>
    <mergeCell ref="D351:D353"/>
    <mergeCell ref="O351:O353"/>
    <mergeCell ref="P351:P353"/>
    <mergeCell ref="CY348:CY350"/>
    <mergeCell ref="CZ348:CZ350"/>
    <mergeCell ref="DA348:DA350"/>
    <mergeCell ref="DB348:DB350"/>
    <mergeCell ref="DC348:DC350"/>
    <mergeCell ref="DD348:DD350"/>
    <mergeCell ref="CS348:CS350"/>
    <mergeCell ref="CT348:CT350"/>
    <mergeCell ref="CU348:CU350"/>
    <mergeCell ref="CV348:CV350"/>
    <mergeCell ref="CW348:CW350"/>
    <mergeCell ref="CX348:CX350"/>
    <mergeCell ref="CM348:CM350"/>
    <mergeCell ref="CN348:CN350"/>
    <mergeCell ref="CO348:CO350"/>
    <mergeCell ref="CP348:CP350"/>
    <mergeCell ref="CQ348:CQ350"/>
    <mergeCell ref="CR348:CR350"/>
    <mergeCell ref="CG348:CG350"/>
    <mergeCell ref="CH348:CH350"/>
    <mergeCell ref="CI348:CI350"/>
    <mergeCell ref="CJ348:CJ350"/>
    <mergeCell ref="CK348:CK350"/>
    <mergeCell ref="CL348:CL350"/>
    <mergeCell ref="CA348:CA350"/>
    <mergeCell ref="CB348:CB350"/>
    <mergeCell ref="CC348:CC350"/>
    <mergeCell ref="CD348:CD350"/>
    <mergeCell ref="CE348:CE350"/>
    <mergeCell ref="CF348:CF350"/>
    <mergeCell ref="BU348:BU350"/>
    <mergeCell ref="BV348:BV350"/>
    <mergeCell ref="BW348:BW350"/>
    <mergeCell ref="BX348:BX350"/>
    <mergeCell ref="BY348:BY350"/>
    <mergeCell ref="BZ348:BZ350"/>
    <mergeCell ref="BO348:BO350"/>
    <mergeCell ref="BP348:BP350"/>
    <mergeCell ref="BQ348:BQ350"/>
    <mergeCell ref="BR348:BR350"/>
    <mergeCell ref="BS348:BS350"/>
    <mergeCell ref="BT348:BT350"/>
    <mergeCell ref="BI348:BI350"/>
    <mergeCell ref="BJ348:BJ350"/>
    <mergeCell ref="BK348:BK350"/>
    <mergeCell ref="BL348:BL350"/>
    <mergeCell ref="BM348:BM350"/>
    <mergeCell ref="BN348:BN350"/>
    <mergeCell ref="BC348:BC350"/>
    <mergeCell ref="BD348:BD350"/>
    <mergeCell ref="BE348:BE350"/>
    <mergeCell ref="BF348:BF350"/>
    <mergeCell ref="BG348:BG350"/>
    <mergeCell ref="BH348:BH350"/>
    <mergeCell ref="AW348:AW350"/>
    <mergeCell ref="AX348:AX350"/>
    <mergeCell ref="AY348:AY350"/>
    <mergeCell ref="AZ348:AZ350"/>
    <mergeCell ref="BA348:BA350"/>
    <mergeCell ref="BB348:BB350"/>
    <mergeCell ref="AQ348:AQ350"/>
    <mergeCell ref="AR348:AR350"/>
    <mergeCell ref="AS348:AS350"/>
    <mergeCell ref="AT348:AT350"/>
    <mergeCell ref="AU348:AU350"/>
    <mergeCell ref="AV348:AV350"/>
    <mergeCell ref="AK348:AK350"/>
    <mergeCell ref="AL348:AL350"/>
    <mergeCell ref="AM348:AM350"/>
    <mergeCell ref="AN348:AN350"/>
    <mergeCell ref="AO348:AO350"/>
    <mergeCell ref="AP348:AP350"/>
    <mergeCell ref="AE348:AE350"/>
    <mergeCell ref="AF348:AF350"/>
    <mergeCell ref="AG348:AG350"/>
    <mergeCell ref="AH348:AH350"/>
    <mergeCell ref="AI348:AI350"/>
    <mergeCell ref="AJ348:AJ350"/>
    <mergeCell ref="Y348:Y350"/>
    <mergeCell ref="Z348:Z350"/>
    <mergeCell ref="AA348:AA350"/>
    <mergeCell ref="AB348:AB350"/>
    <mergeCell ref="AC348:AC350"/>
    <mergeCell ref="AD348:AD350"/>
    <mergeCell ref="Q348:Q350"/>
    <mergeCell ref="R348:R350"/>
    <mergeCell ref="S348:S350"/>
    <mergeCell ref="T348:T350"/>
    <mergeCell ref="W348:W350"/>
    <mergeCell ref="X348:X350"/>
    <mergeCell ref="DE345:DE347"/>
    <mergeCell ref="DF345:DF347"/>
    <mergeCell ref="DG345:DG347"/>
    <mergeCell ref="DH345:DH347"/>
    <mergeCell ref="A348:A350"/>
    <mergeCell ref="B348:B350"/>
    <mergeCell ref="C348:C350"/>
    <mergeCell ref="D348:D350"/>
    <mergeCell ref="O348:O350"/>
    <mergeCell ref="P348:P350"/>
    <mergeCell ref="CY345:CY347"/>
    <mergeCell ref="CZ345:CZ347"/>
    <mergeCell ref="DA345:DA347"/>
    <mergeCell ref="DB345:DB347"/>
    <mergeCell ref="DC345:DC347"/>
    <mergeCell ref="DD345:DD347"/>
    <mergeCell ref="CS345:CS347"/>
    <mergeCell ref="CT345:CT347"/>
    <mergeCell ref="CU345:CU347"/>
    <mergeCell ref="CV345:CV347"/>
    <mergeCell ref="CW345:CW347"/>
    <mergeCell ref="CX345:CX347"/>
    <mergeCell ref="CM345:CM347"/>
    <mergeCell ref="CN345:CN347"/>
    <mergeCell ref="CO345:CO347"/>
    <mergeCell ref="CP345:CP347"/>
    <mergeCell ref="CQ345:CQ347"/>
    <mergeCell ref="CR345:CR347"/>
    <mergeCell ref="CG345:CG347"/>
    <mergeCell ref="CH345:CH347"/>
    <mergeCell ref="CI345:CI347"/>
    <mergeCell ref="CJ345:CJ347"/>
    <mergeCell ref="CK345:CK347"/>
    <mergeCell ref="CL345:CL347"/>
    <mergeCell ref="CA345:CA347"/>
    <mergeCell ref="CB345:CB347"/>
    <mergeCell ref="CC345:CC347"/>
    <mergeCell ref="CD345:CD347"/>
    <mergeCell ref="CE345:CE347"/>
    <mergeCell ref="CF345:CF347"/>
    <mergeCell ref="BU345:BU347"/>
    <mergeCell ref="BV345:BV347"/>
    <mergeCell ref="BW345:BW347"/>
    <mergeCell ref="BX345:BX347"/>
    <mergeCell ref="BY345:BY347"/>
    <mergeCell ref="BZ345:BZ347"/>
    <mergeCell ref="BO345:BO347"/>
    <mergeCell ref="BP345:BP347"/>
    <mergeCell ref="BQ345:BQ347"/>
    <mergeCell ref="BR345:BR347"/>
    <mergeCell ref="BS345:BS347"/>
    <mergeCell ref="BT345:BT347"/>
    <mergeCell ref="BI345:BI347"/>
    <mergeCell ref="BJ345:BJ347"/>
    <mergeCell ref="BK345:BK347"/>
    <mergeCell ref="BL345:BL347"/>
    <mergeCell ref="BM345:BM347"/>
    <mergeCell ref="BN345:BN347"/>
    <mergeCell ref="BC345:BC347"/>
    <mergeCell ref="BD345:BD347"/>
    <mergeCell ref="BE345:BE347"/>
    <mergeCell ref="BF345:BF347"/>
    <mergeCell ref="BG345:BG347"/>
    <mergeCell ref="BH345:BH347"/>
    <mergeCell ref="AW345:AW347"/>
    <mergeCell ref="AX345:AX347"/>
    <mergeCell ref="AY345:AY347"/>
    <mergeCell ref="AZ345:AZ347"/>
    <mergeCell ref="BA345:BA347"/>
    <mergeCell ref="BB345:BB347"/>
    <mergeCell ref="AQ345:AQ347"/>
    <mergeCell ref="AR345:AR347"/>
    <mergeCell ref="AS345:AS347"/>
    <mergeCell ref="AT345:AT347"/>
    <mergeCell ref="AU345:AU347"/>
    <mergeCell ref="AV345:AV347"/>
    <mergeCell ref="AK345:AK347"/>
    <mergeCell ref="AL345:AL347"/>
    <mergeCell ref="AM345:AM347"/>
    <mergeCell ref="AN345:AN347"/>
    <mergeCell ref="AO345:AO347"/>
    <mergeCell ref="AP345:AP347"/>
    <mergeCell ref="AE345:AE347"/>
    <mergeCell ref="AF345:AF347"/>
    <mergeCell ref="AG345:AG347"/>
    <mergeCell ref="AH345:AH347"/>
    <mergeCell ref="AI345:AI347"/>
    <mergeCell ref="AJ345:AJ347"/>
    <mergeCell ref="Y345:Y347"/>
    <mergeCell ref="Z345:Z347"/>
    <mergeCell ref="AA345:AA347"/>
    <mergeCell ref="AB345:AB347"/>
    <mergeCell ref="AC345:AC347"/>
    <mergeCell ref="AD345:AD347"/>
    <mergeCell ref="Q345:Q347"/>
    <mergeCell ref="R345:R347"/>
    <mergeCell ref="S345:S347"/>
    <mergeCell ref="T345:T347"/>
    <mergeCell ref="W345:W347"/>
    <mergeCell ref="X345:X347"/>
    <mergeCell ref="DE342:DE344"/>
    <mergeCell ref="DF342:DF344"/>
    <mergeCell ref="DG342:DG344"/>
    <mergeCell ref="DH342:DH344"/>
    <mergeCell ref="A345:A347"/>
    <mergeCell ref="B345:B347"/>
    <mergeCell ref="C345:C347"/>
    <mergeCell ref="D345:D347"/>
    <mergeCell ref="O345:O347"/>
    <mergeCell ref="P345:P347"/>
    <mergeCell ref="CY342:CY344"/>
    <mergeCell ref="CZ342:CZ344"/>
    <mergeCell ref="DA342:DA344"/>
    <mergeCell ref="DB342:DB344"/>
    <mergeCell ref="DC342:DC344"/>
    <mergeCell ref="DD342:DD344"/>
    <mergeCell ref="CS342:CS344"/>
    <mergeCell ref="CT342:CT344"/>
    <mergeCell ref="CU342:CU344"/>
    <mergeCell ref="CV342:CV344"/>
    <mergeCell ref="CW342:CW344"/>
    <mergeCell ref="CX342:CX344"/>
    <mergeCell ref="CM342:CM344"/>
    <mergeCell ref="CN342:CN344"/>
    <mergeCell ref="CO342:CO344"/>
    <mergeCell ref="CP342:CP344"/>
    <mergeCell ref="CQ342:CQ344"/>
    <mergeCell ref="CR342:CR344"/>
    <mergeCell ref="CG342:CG344"/>
    <mergeCell ref="CH342:CH344"/>
    <mergeCell ref="CI342:CI344"/>
    <mergeCell ref="CJ342:CJ344"/>
    <mergeCell ref="CK342:CK344"/>
    <mergeCell ref="CL342:CL344"/>
    <mergeCell ref="CA342:CA344"/>
    <mergeCell ref="CB342:CB344"/>
    <mergeCell ref="CC342:CC344"/>
    <mergeCell ref="CD342:CD344"/>
    <mergeCell ref="CE342:CE344"/>
    <mergeCell ref="CF342:CF344"/>
    <mergeCell ref="BU342:BU344"/>
    <mergeCell ref="BV342:BV344"/>
    <mergeCell ref="BW342:BW344"/>
    <mergeCell ref="BX342:BX344"/>
    <mergeCell ref="BY342:BY344"/>
    <mergeCell ref="BZ342:BZ344"/>
    <mergeCell ref="BO342:BO344"/>
    <mergeCell ref="BP342:BP344"/>
    <mergeCell ref="BQ342:BQ344"/>
    <mergeCell ref="BR342:BR344"/>
    <mergeCell ref="BS342:BS344"/>
    <mergeCell ref="BT342:BT344"/>
    <mergeCell ref="BI342:BI344"/>
    <mergeCell ref="BJ342:BJ344"/>
    <mergeCell ref="BK342:BK344"/>
    <mergeCell ref="BL342:BL344"/>
    <mergeCell ref="BM342:BM344"/>
    <mergeCell ref="BN342:BN344"/>
    <mergeCell ref="BC342:BC344"/>
    <mergeCell ref="BD342:BD344"/>
    <mergeCell ref="BE342:BE344"/>
    <mergeCell ref="BF342:BF344"/>
    <mergeCell ref="BG342:BG344"/>
    <mergeCell ref="BH342:BH344"/>
    <mergeCell ref="AW342:AW344"/>
    <mergeCell ref="AX342:AX344"/>
    <mergeCell ref="AY342:AY344"/>
    <mergeCell ref="AZ342:AZ344"/>
    <mergeCell ref="BA342:BA344"/>
    <mergeCell ref="BB342:BB344"/>
    <mergeCell ref="AQ342:AQ344"/>
    <mergeCell ref="AR342:AR344"/>
    <mergeCell ref="AS342:AS344"/>
    <mergeCell ref="AT342:AT344"/>
    <mergeCell ref="AU342:AU344"/>
    <mergeCell ref="AV342:AV344"/>
    <mergeCell ref="AK342:AK344"/>
    <mergeCell ref="AL342:AL344"/>
    <mergeCell ref="AM342:AM344"/>
    <mergeCell ref="AN342:AN344"/>
    <mergeCell ref="AO342:AO344"/>
    <mergeCell ref="AP342:AP344"/>
    <mergeCell ref="AE342:AE344"/>
    <mergeCell ref="AF342:AF344"/>
    <mergeCell ref="AG342:AG344"/>
    <mergeCell ref="AH342:AH344"/>
    <mergeCell ref="AI342:AI344"/>
    <mergeCell ref="AJ342:AJ344"/>
    <mergeCell ref="Y342:Y344"/>
    <mergeCell ref="Z342:Z344"/>
    <mergeCell ref="AA342:AA344"/>
    <mergeCell ref="AB342:AB344"/>
    <mergeCell ref="AC342:AC344"/>
    <mergeCell ref="AD342:AD344"/>
    <mergeCell ref="Q342:Q344"/>
    <mergeCell ref="R342:R344"/>
    <mergeCell ref="S342:S344"/>
    <mergeCell ref="T342:T344"/>
    <mergeCell ref="W342:W344"/>
    <mergeCell ref="X342:X344"/>
    <mergeCell ref="DE339:DE341"/>
    <mergeCell ref="DF339:DF341"/>
    <mergeCell ref="DG339:DG341"/>
    <mergeCell ref="DH339:DH341"/>
    <mergeCell ref="A342:A344"/>
    <mergeCell ref="B342:B344"/>
    <mergeCell ref="C342:C344"/>
    <mergeCell ref="D342:D344"/>
    <mergeCell ref="O342:O344"/>
    <mergeCell ref="P342:P344"/>
    <mergeCell ref="CY339:CY341"/>
    <mergeCell ref="CZ339:CZ341"/>
    <mergeCell ref="DA339:DA341"/>
    <mergeCell ref="DB339:DB341"/>
    <mergeCell ref="DC339:DC341"/>
    <mergeCell ref="DD339:DD341"/>
    <mergeCell ref="CS339:CS341"/>
    <mergeCell ref="CT339:CT341"/>
    <mergeCell ref="CU339:CU341"/>
    <mergeCell ref="CV339:CV341"/>
    <mergeCell ref="CW339:CW341"/>
    <mergeCell ref="CX339:CX341"/>
    <mergeCell ref="CM339:CM341"/>
    <mergeCell ref="CN339:CN341"/>
    <mergeCell ref="CO339:CO341"/>
    <mergeCell ref="CP339:CP341"/>
    <mergeCell ref="CQ339:CQ341"/>
    <mergeCell ref="CR339:CR341"/>
    <mergeCell ref="CG339:CG341"/>
    <mergeCell ref="CH339:CH341"/>
    <mergeCell ref="CI339:CI341"/>
    <mergeCell ref="CJ339:CJ341"/>
    <mergeCell ref="CK339:CK341"/>
    <mergeCell ref="CL339:CL341"/>
    <mergeCell ref="CA339:CA341"/>
    <mergeCell ref="CB339:CB341"/>
    <mergeCell ref="CC339:CC341"/>
    <mergeCell ref="CD339:CD341"/>
    <mergeCell ref="CE339:CE341"/>
    <mergeCell ref="CF339:CF341"/>
    <mergeCell ref="BU339:BU341"/>
    <mergeCell ref="BV339:BV341"/>
    <mergeCell ref="BW339:BW341"/>
    <mergeCell ref="BX339:BX341"/>
    <mergeCell ref="BY339:BY341"/>
    <mergeCell ref="BZ339:BZ341"/>
    <mergeCell ref="BO339:BO341"/>
    <mergeCell ref="BP339:BP341"/>
    <mergeCell ref="BQ339:BQ341"/>
    <mergeCell ref="BR339:BR341"/>
    <mergeCell ref="BS339:BS341"/>
    <mergeCell ref="BT339:BT341"/>
    <mergeCell ref="BI339:BI341"/>
    <mergeCell ref="BJ339:BJ341"/>
    <mergeCell ref="BK339:BK341"/>
    <mergeCell ref="BL339:BL341"/>
    <mergeCell ref="BM339:BM341"/>
    <mergeCell ref="BN339:BN341"/>
    <mergeCell ref="BC339:BC341"/>
    <mergeCell ref="BD339:BD341"/>
    <mergeCell ref="BE339:BE341"/>
    <mergeCell ref="BF339:BF341"/>
    <mergeCell ref="BG339:BG341"/>
    <mergeCell ref="BH339:BH341"/>
    <mergeCell ref="AW339:AW341"/>
    <mergeCell ref="AX339:AX341"/>
    <mergeCell ref="AY339:AY341"/>
    <mergeCell ref="AZ339:AZ341"/>
    <mergeCell ref="BA339:BA341"/>
    <mergeCell ref="BB339:BB341"/>
    <mergeCell ref="AQ339:AQ341"/>
    <mergeCell ref="AR339:AR341"/>
    <mergeCell ref="AS339:AS341"/>
    <mergeCell ref="AT339:AT341"/>
    <mergeCell ref="AU339:AU341"/>
    <mergeCell ref="AV339:AV341"/>
    <mergeCell ref="AK339:AK341"/>
    <mergeCell ref="AL339:AL341"/>
    <mergeCell ref="AM339:AM341"/>
    <mergeCell ref="AN339:AN341"/>
    <mergeCell ref="AO339:AO341"/>
    <mergeCell ref="AP339:AP341"/>
    <mergeCell ref="AE339:AE341"/>
    <mergeCell ref="AF339:AF341"/>
    <mergeCell ref="AG339:AG341"/>
    <mergeCell ref="AH339:AH341"/>
    <mergeCell ref="AI339:AI341"/>
    <mergeCell ref="AJ339:AJ341"/>
    <mergeCell ref="Y339:Y341"/>
    <mergeCell ref="Z339:Z341"/>
    <mergeCell ref="AA339:AA341"/>
    <mergeCell ref="AB339:AB341"/>
    <mergeCell ref="AC339:AC341"/>
    <mergeCell ref="AD339:AD341"/>
    <mergeCell ref="Q339:Q341"/>
    <mergeCell ref="R339:R341"/>
    <mergeCell ref="S339:S341"/>
    <mergeCell ref="T339:T341"/>
    <mergeCell ref="W339:W341"/>
    <mergeCell ref="X339:X341"/>
    <mergeCell ref="DE336:DE338"/>
    <mergeCell ref="DF336:DF338"/>
    <mergeCell ref="DG336:DG338"/>
    <mergeCell ref="DH336:DH338"/>
    <mergeCell ref="A339:A341"/>
    <mergeCell ref="B339:B341"/>
    <mergeCell ref="C339:C341"/>
    <mergeCell ref="D339:D341"/>
    <mergeCell ref="O339:O341"/>
    <mergeCell ref="P339:P341"/>
    <mergeCell ref="CY336:CY338"/>
    <mergeCell ref="CZ336:CZ338"/>
    <mergeCell ref="DA336:DA338"/>
    <mergeCell ref="DB336:DB338"/>
    <mergeCell ref="DC336:DC338"/>
    <mergeCell ref="DD336:DD338"/>
    <mergeCell ref="CS336:CS338"/>
    <mergeCell ref="CT336:CT338"/>
    <mergeCell ref="CU336:CU338"/>
    <mergeCell ref="CV336:CV338"/>
    <mergeCell ref="CW336:CW338"/>
    <mergeCell ref="CX336:CX338"/>
    <mergeCell ref="CM336:CM338"/>
    <mergeCell ref="CN336:CN338"/>
    <mergeCell ref="CO336:CO338"/>
    <mergeCell ref="CP336:CP338"/>
    <mergeCell ref="CQ336:CQ338"/>
    <mergeCell ref="CR336:CR338"/>
    <mergeCell ref="CG336:CG338"/>
    <mergeCell ref="CH336:CH338"/>
    <mergeCell ref="CI336:CI338"/>
    <mergeCell ref="CJ336:CJ338"/>
    <mergeCell ref="CK336:CK338"/>
    <mergeCell ref="CL336:CL338"/>
    <mergeCell ref="CA336:CA338"/>
    <mergeCell ref="CB336:CB338"/>
    <mergeCell ref="CC336:CC338"/>
    <mergeCell ref="CD336:CD338"/>
    <mergeCell ref="CE336:CE338"/>
    <mergeCell ref="CF336:CF338"/>
    <mergeCell ref="BU336:BU338"/>
    <mergeCell ref="BV336:BV338"/>
    <mergeCell ref="BW336:BW338"/>
    <mergeCell ref="BX336:BX338"/>
    <mergeCell ref="BY336:BY338"/>
    <mergeCell ref="BZ336:BZ338"/>
    <mergeCell ref="BO336:BO338"/>
    <mergeCell ref="BP336:BP338"/>
    <mergeCell ref="BQ336:BQ338"/>
    <mergeCell ref="BR336:BR338"/>
    <mergeCell ref="BS336:BS338"/>
    <mergeCell ref="BT336:BT338"/>
    <mergeCell ref="BI336:BI338"/>
    <mergeCell ref="BJ336:BJ338"/>
    <mergeCell ref="BK336:BK338"/>
    <mergeCell ref="BL336:BL338"/>
    <mergeCell ref="BM336:BM338"/>
    <mergeCell ref="BN336:BN338"/>
    <mergeCell ref="BC336:BC338"/>
    <mergeCell ref="BD336:BD338"/>
    <mergeCell ref="BE336:BE338"/>
    <mergeCell ref="BF336:BF338"/>
    <mergeCell ref="BG336:BG338"/>
    <mergeCell ref="BH336:BH338"/>
    <mergeCell ref="AW336:AW338"/>
    <mergeCell ref="AX336:AX338"/>
    <mergeCell ref="AY336:AY338"/>
    <mergeCell ref="AZ336:AZ338"/>
    <mergeCell ref="BA336:BA338"/>
    <mergeCell ref="BB336:BB338"/>
    <mergeCell ref="AQ336:AQ338"/>
    <mergeCell ref="AR336:AR338"/>
    <mergeCell ref="AS336:AS338"/>
    <mergeCell ref="AT336:AT338"/>
    <mergeCell ref="AU336:AU338"/>
    <mergeCell ref="AV336:AV338"/>
    <mergeCell ref="AK336:AK338"/>
    <mergeCell ref="AL336:AL338"/>
    <mergeCell ref="AM336:AM338"/>
    <mergeCell ref="AN336:AN338"/>
    <mergeCell ref="AO336:AO338"/>
    <mergeCell ref="AP336:AP338"/>
    <mergeCell ref="AE336:AE338"/>
    <mergeCell ref="AF336:AF338"/>
    <mergeCell ref="AG336:AG338"/>
    <mergeCell ref="AH336:AH338"/>
    <mergeCell ref="AI336:AI338"/>
    <mergeCell ref="AJ336:AJ338"/>
    <mergeCell ref="Y336:Y338"/>
    <mergeCell ref="Z336:Z338"/>
    <mergeCell ref="AA336:AA338"/>
    <mergeCell ref="AB336:AB338"/>
    <mergeCell ref="AC336:AC338"/>
    <mergeCell ref="AD336:AD338"/>
    <mergeCell ref="Q336:Q338"/>
    <mergeCell ref="R336:R338"/>
    <mergeCell ref="S336:S338"/>
    <mergeCell ref="T336:T338"/>
    <mergeCell ref="W336:W338"/>
    <mergeCell ref="X336:X338"/>
    <mergeCell ref="DE333:DE335"/>
    <mergeCell ref="DF333:DF335"/>
    <mergeCell ref="DG333:DG335"/>
    <mergeCell ref="DH333:DH335"/>
    <mergeCell ref="A336:A338"/>
    <mergeCell ref="B336:B338"/>
    <mergeCell ref="C336:C338"/>
    <mergeCell ref="D336:D338"/>
    <mergeCell ref="O336:O338"/>
    <mergeCell ref="P336:P338"/>
    <mergeCell ref="CY333:CY335"/>
    <mergeCell ref="CZ333:CZ335"/>
    <mergeCell ref="DA333:DA335"/>
    <mergeCell ref="DB333:DB335"/>
    <mergeCell ref="DC333:DC335"/>
    <mergeCell ref="DD333:DD335"/>
    <mergeCell ref="CS333:CS335"/>
    <mergeCell ref="CT333:CT335"/>
    <mergeCell ref="CU333:CU335"/>
    <mergeCell ref="CV333:CV335"/>
    <mergeCell ref="CW333:CW335"/>
    <mergeCell ref="CX333:CX335"/>
    <mergeCell ref="CM333:CM335"/>
    <mergeCell ref="CN333:CN335"/>
    <mergeCell ref="CO333:CO335"/>
    <mergeCell ref="CP333:CP335"/>
    <mergeCell ref="CQ333:CQ335"/>
    <mergeCell ref="CR333:CR335"/>
    <mergeCell ref="CG333:CG335"/>
    <mergeCell ref="CH333:CH335"/>
    <mergeCell ref="CI333:CI335"/>
    <mergeCell ref="CJ333:CJ335"/>
    <mergeCell ref="CK333:CK335"/>
    <mergeCell ref="CL333:CL335"/>
    <mergeCell ref="CA333:CA335"/>
    <mergeCell ref="CB333:CB335"/>
    <mergeCell ref="CC333:CC335"/>
    <mergeCell ref="CD333:CD335"/>
    <mergeCell ref="CE333:CE335"/>
    <mergeCell ref="CF333:CF335"/>
    <mergeCell ref="BU333:BU335"/>
    <mergeCell ref="BV333:BV335"/>
    <mergeCell ref="BW333:BW335"/>
    <mergeCell ref="BX333:BX335"/>
    <mergeCell ref="BY333:BY335"/>
    <mergeCell ref="BZ333:BZ335"/>
    <mergeCell ref="BO333:BO335"/>
    <mergeCell ref="BP333:BP335"/>
    <mergeCell ref="BQ333:BQ335"/>
    <mergeCell ref="BR333:BR335"/>
    <mergeCell ref="BS333:BS335"/>
    <mergeCell ref="BT333:BT335"/>
    <mergeCell ref="BI333:BI335"/>
    <mergeCell ref="BJ333:BJ335"/>
    <mergeCell ref="BK333:BK335"/>
    <mergeCell ref="BL333:BL335"/>
    <mergeCell ref="BM333:BM335"/>
    <mergeCell ref="BN333:BN335"/>
    <mergeCell ref="BC333:BC335"/>
    <mergeCell ref="BD333:BD335"/>
    <mergeCell ref="BE333:BE335"/>
    <mergeCell ref="BF333:BF335"/>
    <mergeCell ref="BG333:BG335"/>
    <mergeCell ref="BH333:BH335"/>
    <mergeCell ref="AW333:AW335"/>
    <mergeCell ref="AX333:AX335"/>
    <mergeCell ref="AY333:AY335"/>
    <mergeCell ref="AZ333:AZ335"/>
    <mergeCell ref="BA333:BA335"/>
    <mergeCell ref="BB333:BB335"/>
    <mergeCell ref="AQ333:AQ335"/>
    <mergeCell ref="AR333:AR335"/>
    <mergeCell ref="AS333:AS335"/>
    <mergeCell ref="AT333:AT335"/>
    <mergeCell ref="AU333:AU335"/>
    <mergeCell ref="AV333:AV335"/>
    <mergeCell ref="AK333:AK335"/>
    <mergeCell ref="AL333:AL335"/>
    <mergeCell ref="AM333:AM335"/>
    <mergeCell ref="AN333:AN335"/>
    <mergeCell ref="AO333:AO335"/>
    <mergeCell ref="AP333:AP335"/>
    <mergeCell ref="AE333:AE335"/>
    <mergeCell ref="AF333:AF335"/>
    <mergeCell ref="AG333:AG335"/>
    <mergeCell ref="AH333:AH335"/>
    <mergeCell ref="AI333:AI335"/>
    <mergeCell ref="AJ333:AJ335"/>
    <mergeCell ref="Y333:Y335"/>
    <mergeCell ref="Z333:Z335"/>
    <mergeCell ref="AA333:AA335"/>
    <mergeCell ref="AB333:AB335"/>
    <mergeCell ref="AC333:AC335"/>
    <mergeCell ref="AD333:AD335"/>
    <mergeCell ref="Q333:Q335"/>
    <mergeCell ref="R333:R335"/>
    <mergeCell ref="S333:S335"/>
    <mergeCell ref="T333:T335"/>
    <mergeCell ref="W333:W335"/>
    <mergeCell ref="X333:X335"/>
    <mergeCell ref="DE330:DE332"/>
    <mergeCell ref="DF330:DF332"/>
    <mergeCell ref="DG330:DG332"/>
    <mergeCell ref="DH330:DH332"/>
    <mergeCell ref="A333:A335"/>
    <mergeCell ref="B333:B335"/>
    <mergeCell ref="C333:C335"/>
    <mergeCell ref="D333:D335"/>
    <mergeCell ref="O333:O335"/>
    <mergeCell ref="P333:P335"/>
    <mergeCell ref="CY330:CY332"/>
    <mergeCell ref="CZ330:CZ332"/>
    <mergeCell ref="DA330:DA332"/>
    <mergeCell ref="DB330:DB332"/>
    <mergeCell ref="DC330:DC332"/>
    <mergeCell ref="DD330:DD332"/>
    <mergeCell ref="CS330:CS332"/>
    <mergeCell ref="CT330:CT332"/>
    <mergeCell ref="CU330:CU332"/>
    <mergeCell ref="CV330:CV332"/>
    <mergeCell ref="CW330:CW332"/>
    <mergeCell ref="CX330:CX332"/>
    <mergeCell ref="CM330:CM332"/>
    <mergeCell ref="CN330:CN332"/>
    <mergeCell ref="CO330:CO332"/>
    <mergeCell ref="CP330:CP332"/>
    <mergeCell ref="CQ330:CQ332"/>
    <mergeCell ref="CR330:CR332"/>
    <mergeCell ref="CG330:CG332"/>
    <mergeCell ref="CH330:CH332"/>
    <mergeCell ref="CI330:CI332"/>
    <mergeCell ref="CJ330:CJ332"/>
    <mergeCell ref="CK330:CK332"/>
    <mergeCell ref="CL330:CL332"/>
    <mergeCell ref="CA330:CA332"/>
    <mergeCell ref="CB330:CB332"/>
    <mergeCell ref="CC330:CC332"/>
    <mergeCell ref="CD330:CD332"/>
    <mergeCell ref="CE330:CE332"/>
    <mergeCell ref="CF330:CF332"/>
    <mergeCell ref="BU330:BU332"/>
    <mergeCell ref="BV330:BV332"/>
    <mergeCell ref="BW330:BW332"/>
    <mergeCell ref="BX330:BX332"/>
    <mergeCell ref="BY330:BY332"/>
    <mergeCell ref="BZ330:BZ332"/>
    <mergeCell ref="BO330:BO332"/>
    <mergeCell ref="BP330:BP332"/>
    <mergeCell ref="BQ330:BQ332"/>
    <mergeCell ref="BR330:BR332"/>
    <mergeCell ref="BS330:BS332"/>
    <mergeCell ref="BT330:BT332"/>
    <mergeCell ref="BI330:BI332"/>
    <mergeCell ref="BJ330:BJ332"/>
    <mergeCell ref="BK330:BK332"/>
    <mergeCell ref="BL330:BL332"/>
    <mergeCell ref="BM330:BM332"/>
    <mergeCell ref="BN330:BN332"/>
    <mergeCell ref="BC330:BC332"/>
    <mergeCell ref="BD330:BD332"/>
    <mergeCell ref="BE330:BE332"/>
    <mergeCell ref="BF330:BF332"/>
    <mergeCell ref="BG330:BG332"/>
    <mergeCell ref="BH330:BH332"/>
    <mergeCell ref="AW330:AW332"/>
    <mergeCell ref="AX330:AX332"/>
    <mergeCell ref="AY330:AY332"/>
    <mergeCell ref="AZ330:AZ332"/>
    <mergeCell ref="BA330:BA332"/>
    <mergeCell ref="BB330:BB332"/>
    <mergeCell ref="AQ330:AQ332"/>
    <mergeCell ref="AR330:AR332"/>
    <mergeCell ref="AS330:AS332"/>
    <mergeCell ref="AT330:AT332"/>
    <mergeCell ref="AU330:AU332"/>
    <mergeCell ref="AV330:AV332"/>
    <mergeCell ref="AK330:AK332"/>
    <mergeCell ref="AL330:AL332"/>
    <mergeCell ref="AM330:AM332"/>
    <mergeCell ref="AN330:AN332"/>
    <mergeCell ref="AO330:AO332"/>
    <mergeCell ref="AP330:AP332"/>
    <mergeCell ref="AE330:AE332"/>
    <mergeCell ref="AF330:AF332"/>
    <mergeCell ref="AG330:AG332"/>
    <mergeCell ref="AH330:AH332"/>
    <mergeCell ref="AI330:AI332"/>
    <mergeCell ref="AJ330:AJ332"/>
    <mergeCell ref="Y330:Y332"/>
    <mergeCell ref="Z330:Z332"/>
    <mergeCell ref="AA330:AA332"/>
    <mergeCell ref="AB330:AB332"/>
    <mergeCell ref="AC330:AC332"/>
    <mergeCell ref="AD330:AD332"/>
    <mergeCell ref="Q330:Q332"/>
    <mergeCell ref="R330:R332"/>
    <mergeCell ref="S330:S332"/>
    <mergeCell ref="T330:T332"/>
    <mergeCell ref="W330:W332"/>
    <mergeCell ref="X330:X332"/>
    <mergeCell ref="DE327:DE329"/>
    <mergeCell ref="DF327:DF329"/>
    <mergeCell ref="DG327:DG329"/>
    <mergeCell ref="DH327:DH329"/>
    <mergeCell ref="A330:A332"/>
    <mergeCell ref="B330:B332"/>
    <mergeCell ref="C330:C332"/>
    <mergeCell ref="D330:D332"/>
    <mergeCell ref="O330:O332"/>
    <mergeCell ref="P330:P332"/>
    <mergeCell ref="CY327:CY329"/>
    <mergeCell ref="CZ327:CZ329"/>
    <mergeCell ref="DA327:DA329"/>
    <mergeCell ref="DB327:DB329"/>
    <mergeCell ref="DC327:DC329"/>
    <mergeCell ref="DD327:DD329"/>
    <mergeCell ref="CS327:CS329"/>
    <mergeCell ref="CT327:CT329"/>
    <mergeCell ref="CU327:CU329"/>
    <mergeCell ref="CV327:CV329"/>
    <mergeCell ref="CW327:CW329"/>
    <mergeCell ref="CX327:CX329"/>
    <mergeCell ref="CM327:CM329"/>
    <mergeCell ref="CN327:CN329"/>
    <mergeCell ref="CO327:CO329"/>
    <mergeCell ref="CP327:CP329"/>
    <mergeCell ref="CQ327:CQ329"/>
    <mergeCell ref="CR327:CR329"/>
    <mergeCell ref="CG327:CG329"/>
    <mergeCell ref="CH327:CH329"/>
    <mergeCell ref="CI327:CI329"/>
    <mergeCell ref="CJ327:CJ329"/>
    <mergeCell ref="CK327:CK329"/>
    <mergeCell ref="CL327:CL329"/>
    <mergeCell ref="CA327:CA329"/>
    <mergeCell ref="CB327:CB329"/>
    <mergeCell ref="CC327:CC329"/>
    <mergeCell ref="CD327:CD329"/>
    <mergeCell ref="CE327:CE329"/>
    <mergeCell ref="CF327:CF329"/>
    <mergeCell ref="BU327:BU329"/>
    <mergeCell ref="BV327:BV329"/>
    <mergeCell ref="BW327:BW329"/>
    <mergeCell ref="BX327:BX329"/>
    <mergeCell ref="BY327:BY329"/>
    <mergeCell ref="BZ327:BZ329"/>
    <mergeCell ref="BO327:BO329"/>
    <mergeCell ref="BP327:BP329"/>
    <mergeCell ref="BQ327:BQ329"/>
    <mergeCell ref="BR327:BR329"/>
    <mergeCell ref="BS327:BS329"/>
    <mergeCell ref="BT327:BT329"/>
    <mergeCell ref="BI327:BI329"/>
    <mergeCell ref="BJ327:BJ329"/>
    <mergeCell ref="BK327:BK329"/>
    <mergeCell ref="BL327:BL329"/>
    <mergeCell ref="BM327:BM329"/>
    <mergeCell ref="BN327:BN329"/>
    <mergeCell ref="BC327:BC329"/>
    <mergeCell ref="BD327:BD329"/>
    <mergeCell ref="BE327:BE329"/>
    <mergeCell ref="BF327:BF329"/>
    <mergeCell ref="BG327:BG329"/>
    <mergeCell ref="BH327:BH329"/>
    <mergeCell ref="AW327:AW329"/>
    <mergeCell ref="AX327:AX329"/>
    <mergeCell ref="AY327:AY329"/>
    <mergeCell ref="AZ327:AZ329"/>
    <mergeCell ref="BA327:BA329"/>
    <mergeCell ref="BB327:BB329"/>
    <mergeCell ref="AQ327:AQ329"/>
    <mergeCell ref="AR327:AR329"/>
    <mergeCell ref="AS327:AS329"/>
    <mergeCell ref="AT327:AT329"/>
    <mergeCell ref="AU327:AU329"/>
    <mergeCell ref="AV327:AV329"/>
    <mergeCell ref="AK327:AK329"/>
    <mergeCell ref="AL327:AL329"/>
    <mergeCell ref="AM327:AM329"/>
    <mergeCell ref="AN327:AN329"/>
    <mergeCell ref="AO327:AO329"/>
    <mergeCell ref="AP327:AP329"/>
    <mergeCell ref="AE327:AE329"/>
    <mergeCell ref="AF327:AF329"/>
    <mergeCell ref="AG327:AG329"/>
    <mergeCell ref="AH327:AH329"/>
    <mergeCell ref="AI327:AI329"/>
    <mergeCell ref="AJ327:AJ329"/>
    <mergeCell ref="Y327:Y329"/>
    <mergeCell ref="Z327:Z329"/>
    <mergeCell ref="AA327:AA329"/>
    <mergeCell ref="AB327:AB329"/>
    <mergeCell ref="AC327:AC329"/>
    <mergeCell ref="AD327:AD329"/>
    <mergeCell ref="Q327:Q329"/>
    <mergeCell ref="R327:R329"/>
    <mergeCell ref="S327:S329"/>
    <mergeCell ref="T327:T329"/>
    <mergeCell ref="W327:W329"/>
    <mergeCell ref="X327:X329"/>
    <mergeCell ref="DE324:DE326"/>
    <mergeCell ref="DF324:DF326"/>
    <mergeCell ref="DG324:DG326"/>
    <mergeCell ref="DH324:DH326"/>
    <mergeCell ref="A327:A329"/>
    <mergeCell ref="B327:B329"/>
    <mergeCell ref="C327:C329"/>
    <mergeCell ref="D327:D329"/>
    <mergeCell ref="O327:O329"/>
    <mergeCell ref="P327:P329"/>
    <mergeCell ref="CY324:CY326"/>
    <mergeCell ref="CZ324:CZ326"/>
    <mergeCell ref="DA324:DA326"/>
    <mergeCell ref="DB324:DB326"/>
    <mergeCell ref="DC324:DC326"/>
    <mergeCell ref="DD324:DD326"/>
    <mergeCell ref="CS324:CS326"/>
    <mergeCell ref="CT324:CT326"/>
    <mergeCell ref="CU324:CU326"/>
    <mergeCell ref="CV324:CV326"/>
    <mergeCell ref="CW324:CW326"/>
    <mergeCell ref="CX324:CX326"/>
    <mergeCell ref="CM324:CM326"/>
    <mergeCell ref="CN324:CN326"/>
    <mergeCell ref="CO324:CO326"/>
    <mergeCell ref="CP324:CP326"/>
    <mergeCell ref="CQ324:CQ326"/>
    <mergeCell ref="CR324:CR326"/>
    <mergeCell ref="CG324:CG326"/>
    <mergeCell ref="CH324:CH326"/>
    <mergeCell ref="CI324:CI326"/>
    <mergeCell ref="CJ324:CJ326"/>
    <mergeCell ref="CK324:CK326"/>
    <mergeCell ref="CL324:CL326"/>
    <mergeCell ref="CA324:CA326"/>
    <mergeCell ref="CB324:CB326"/>
    <mergeCell ref="CC324:CC326"/>
    <mergeCell ref="CD324:CD326"/>
    <mergeCell ref="CE324:CE326"/>
    <mergeCell ref="CF324:CF326"/>
    <mergeCell ref="BU324:BU326"/>
    <mergeCell ref="BV324:BV326"/>
    <mergeCell ref="BW324:BW326"/>
    <mergeCell ref="BX324:BX326"/>
    <mergeCell ref="BY324:BY326"/>
    <mergeCell ref="BZ324:BZ326"/>
    <mergeCell ref="BO324:BO326"/>
    <mergeCell ref="BP324:BP326"/>
    <mergeCell ref="BQ324:BQ326"/>
    <mergeCell ref="BR324:BR326"/>
    <mergeCell ref="BS324:BS326"/>
    <mergeCell ref="BT324:BT326"/>
    <mergeCell ref="BI324:BI326"/>
    <mergeCell ref="BJ324:BJ326"/>
    <mergeCell ref="BK324:BK326"/>
    <mergeCell ref="BL324:BL326"/>
    <mergeCell ref="BM324:BM326"/>
    <mergeCell ref="BN324:BN326"/>
    <mergeCell ref="BC324:BC326"/>
    <mergeCell ref="BD324:BD326"/>
    <mergeCell ref="BE324:BE326"/>
    <mergeCell ref="BF324:BF326"/>
    <mergeCell ref="BG324:BG326"/>
    <mergeCell ref="BH324:BH326"/>
    <mergeCell ref="AW324:AW326"/>
    <mergeCell ref="AX324:AX326"/>
    <mergeCell ref="AY324:AY326"/>
    <mergeCell ref="AZ324:AZ326"/>
    <mergeCell ref="BA324:BA326"/>
    <mergeCell ref="BB324:BB326"/>
    <mergeCell ref="AQ324:AQ326"/>
    <mergeCell ref="AR324:AR326"/>
    <mergeCell ref="AS324:AS326"/>
    <mergeCell ref="AT324:AT326"/>
    <mergeCell ref="AU324:AU326"/>
    <mergeCell ref="AV324:AV326"/>
    <mergeCell ref="AK324:AK326"/>
    <mergeCell ref="AL324:AL326"/>
    <mergeCell ref="AM324:AM326"/>
    <mergeCell ref="AN324:AN326"/>
    <mergeCell ref="AO324:AO326"/>
    <mergeCell ref="AP324:AP326"/>
    <mergeCell ref="AE324:AE326"/>
    <mergeCell ref="AF324:AF326"/>
    <mergeCell ref="AG324:AG326"/>
    <mergeCell ref="AH324:AH326"/>
    <mergeCell ref="AI324:AI326"/>
    <mergeCell ref="AJ324:AJ326"/>
    <mergeCell ref="Y324:Y326"/>
    <mergeCell ref="Z324:Z326"/>
    <mergeCell ref="AA324:AA326"/>
    <mergeCell ref="AB324:AB326"/>
    <mergeCell ref="AC324:AC326"/>
    <mergeCell ref="AD324:AD326"/>
    <mergeCell ref="Q324:Q326"/>
    <mergeCell ref="R324:R326"/>
    <mergeCell ref="S324:S326"/>
    <mergeCell ref="T324:T326"/>
    <mergeCell ref="W324:W326"/>
    <mergeCell ref="X324:X326"/>
    <mergeCell ref="DE321:DE323"/>
    <mergeCell ref="DF321:DF323"/>
    <mergeCell ref="DG321:DG323"/>
    <mergeCell ref="DH321:DH323"/>
    <mergeCell ref="A324:A326"/>
    <mergeCell ref="B324:B326"/>
    <mergeCell ref="C324:C326"/>
    <mergeCell ref="D324:D326"/>
    <mergeCell ref="O324:O326"/>
    <mergeCell ref="P324:P326"/>
    <mergeCell ref="CY321:CY323"/>
    <mergeCell ref="CZ321:CZ323"/>
    <mergeCell ref="DA321:DA323"/>
    <mergeCell ref="DB321:DB323"/>
    <mergeCell ref="DC321:DC323"/>
    <mergeCell ref="DD321:DD323"/>
    <mergeCell ref="CS321:CS323"/>
    <mergeCell ref="CT321:CT323"/>
    <mergeCell ref="CU321:CU323"/>
    <mergeCell ref="CV321:CV323"/>
    <mergeCell ref="CW321:CW323"/>
    <mergeCell ref="CX321:CX323"/>
    <mergeCell ref="CM321:CM323"/>
    <mergeCell ref="CN321:CN323"/>
    <mergeCell ref="CO321:CO323"/>
    <mergeCell ref="CP321:CP323"/>
    <mergeCell ref="CQ321:CQ323"/>
    <mergeCell ref="CR321:CR323"/>
    <mergeCell ref="CG321:CG323"/>
    <mergeCell ref="CH321:CH323"/>
    <mergeCell ref="CI321:CI323"/>
    <mergeCell ref="CJ321:CJ323"/>
    <mergeCell ref="CK321:CK323"/>
    <mergeCell ref="CL321:CL323"/>
    <mergeCell ref="CA321:CA323"/>
    <mergeCell ref="CB321:CB323"/>
    <mergeCell ref="CC321:CC323"/>
    <mergeCell ref="CD321:CD323"/>
    <mergeCell ref="CE321:CE323"/>
    <mergeCell ref="CF321:CF323"/>
    <mergeCell ref="BU321:BU323"/>
    <mergeCell ref="BV321:BV323"/>
    <mergeCell ref="BW321:BW323"/>
    <mergeCell ref="BX321:BX323"/>
    <mergeCell ref="BY321:BY323"/>
    <mergeCell ref="BZ321:BZ323"/>
    <mergeCell ref="BO321:BO323"/>
    <mergeCell ref="BP321:BP323"/>
    <mergeCell ref="BQ321:BQ323"/>
    <mergeCell ref="BR321:BR323"/>
    <mergeCell ref="BS321:BS323"/>
    <mergeCell ref="BT321:BT323"/>
    <mergeCell ref="BI321:BI323"/>
    <mergeCell ref="BJ321:BJ323"/>
    <mergeCell ref="BK321:BK323"/>
    <mergeCell ref="BL321:BL323"/>
    <mergeCell ref="BM321:BM323"/>
    <mergeCell ref="BN321:BN323"/>
    <mergeCell ref="BC321:BC323"/>
    <mergeCell ref="BD321:BD323"/>
    <mergeCell ref="BE321:BE323"/>
    <mergeCell ref="BF321:BF323"/>
    <mergeCell ref="BG321:BG323"/>
    <mergeCell ref="BH321:BH323"/>
    <mergeCell ref="AW321:AW323"/>
    <mergeCell ref="AX321:AX323"/>
    <mergeCell ref="AY321:AY323"/>
    <mergeCell ref="AZ321:AZ323"/>
    <mergeCell ref="BA321:BA323"/>
    <mergeCell ref="BB321:BB323"/>
    <mergeCell ref="AQ321:AQ323"/>
    <mergeCell ref="AR321:AR323"/>
    <mergeCell ref="AS321:AS323"/>
    <mergeCell ref="AT321:AT323"/>
    <mergeCell ref="AU321:AU323"/>
    <mergeCell ref="AV321:AV323"/>
    <mergeCell ref="AK321:AK323"/>
    <mergeCell ref="AL321:AL323"/>
    <mergeCell ref="AM321:AM323"/>
    <mergeCell ref="AN321:AN323"/>
    <mergeCell ref="AO321:AO323"/>
    <mergeCell ref="AP321:AP323"/>
    <mergeCell ref="AE321:AE323"/>
    <mergeCell ref="AF321:AF323"/>
    <mergeCell ref="AG321:AG323"/>
    <mergeCell ref="AH321:AH323"/>
    <mergeCell ref="AI321:AI323"/>
    <mergeCell ref="AJ321:AJ323"/>
    <mergeCell ref="Y321:Y323"/>
    <mergeCell ref="Z321:Z323"/>
    <mergeCell ref="AA321:AA323"/>
    <mergeCell ref="AB321:AB323"/>
    <mergeCell ref="AC321:AC323"/>
    <mergeCell ref="AD321:AD323"/>
    <mergeCell ref="Q321:Q323"/>
    <mergeCell ref="R321:R323"/>
    <mergeCell ref="S321:S323"/>
    <mergeCell ref="T321:T323"/>
    <mergeCell ref="W321:W323"/>
    <mergeCell ref="X321:X323"/>
    <mergeCell ref="DE318:DE320"/>
    <mergeCell ref="DF318:DF320"/>
    <mergeCell ref="DG318:DG320"/>
    <mergeCell ref="DH318:DH320"/>
    <mergeCell ref="A321:A323"/>
    <mergeCell ref="B321:B323"/>
    <mergeCell ref="C321:C323"/>
    <mergeCell ref="D321:D323"/>
    <mergeCell ref="O321:O323"/>
    <mergeCell ref="P321:P323"/>
    <mergeCell ref="CY318:CY320"/>
    <mergeCell ref="CZ318:CZ320"/>
    <mergeCell ref="DA318:DA320"/>
    <mergeCell ref="DB318:DB320"/>
    <mergeCell ref="DC318:DC320"/>
    <mergeCell ref="DD318:DD320"/>
    <mergeCell ref="CS318:CS320"/>
    <mergeCell ref="CT318:CT320"/>
    <mergeCell ref="CU318:CU320"/>
    <mergeCell ref="CV318:CV320"/>
    <mergeCell ref="CW318:CW320"/>
    <mergeCell ref="CX318:CX320"/>
    <mergeCell ref="CM318:CM320"/>
    <mergeCell ref="CN318:CN320"/>
    <mergeCell ref="CO318:CO320"/>
    <mergeCell ref="CP318:CP320"/>
    <mergeCell ref="CQ318:CQ320"/>
    <mergeCell ref="CR318:CR320"/>
    <mergeCell ref="CG318:CG320"/>
    <mergeCell ref="CH318:CH320"/>
    <mergeCell ref="CI318:CI320"/>
    <mergeCell ref="CJ318:CJ320"/>
    <mergeCell ref="CK318:CK320"/>
    <mergeCell ref="CL318:CL320"/>
    <mergeCell ref="CA318:CA320"/>
    <mergeCell ref="CB318:CB320"/>
    <mergeCell ref="CC318:CC320"/>
    <mergeCell ref="CD318:CD320"/>
    <mergeCell ref="CE318:CE320"/>
    <mergeCell ref="CF318:CF320"/>
    <mergeCell ref="BU318:BU320"/>
    <mergeCell ref="BV318:BV320"/>
    <mergeCell ref="BW318:BW320"/>
    <mergeCell ref="BX318:BX320"/>
    <mergeCell ref="BY318:BY320"/>
    <mergeCell ref="BZ318:BZ320"/>
    <mergeCell ref="BO318:BO320"/>
    <mergeCell ref="BP318:BP320"/>
    <mergeCell ref="BQ318:BQ320"/>
    <mergeCell ref="BR318:BR320"/>
    <mergeCell ref="BS318:BS320"/>
    <mergeCell ref="BT318:BT320"/>
    <mergeCell ref="BI318:BI320"/>
    <mergeCell ref="BJ318:BJ320"/>
    <mergeCell ref="BK318:BK320"/>
    <mergeCell ref="BL318:BL320"/>
    <mergeCell ref="BM318:BM320"/>
    <mergeCell ref="BN318:BN320"/>
    <mergeCell ref="BC318:BC320"/>
    <mergeCell ref="BD318:BD320"/>
    <mergeCell ref="BE318:BE320"/>
    <mergeCell ref="BF318:BF320"/>
    <mergeCell ref="BG318:BG320"/>
    <mergeCell ref="BH318:BH320"/>
    <mergeCell ref="AW318:AW320"/>
    <mergeCell ref="AX318:AX320"/>
    <mergeCell ref="AY318:AY320"/>
    <mergeCell ref="AZ318:AZ320"/>
    <mergeCell ref="BA318:BA320"/>
    <mergeCell ref="BB318:BB320"/>
    <mergeCell ref="AQ318:AQ320"/>
    <mergeCell ref="AR318:AR320"/>
    <mergeCell ref="AS318:AS320"/>
    <mergeCell ref="AT318:AT320"/>
    <mergeCell ref="AU318:AU320"/>
    <mergeCell ref="AV318:AV320"/>
    <mergeCell ref="AK318:AK320"/>
    <mergeCell ref="AL318:AL320"/>
    <mergeCell ref="AM318:AM320"/>
    <mergeCell ref="AN318:AN320"/>
    <mergeCell ref="AO318:AO320"/>
    <mergeCell ref="AP318:AP320"/>
    <mergeCell ref="AE318:AE320"/>
    <mergeCell ref="AF318:AF320"/>
    <mergeCell ref="AG318:AG320"/>
    <mergeCell ref="AH318:AH320"/>
    <mergeCell ref="AI318:AI320"/>
    <mergeCell ref="AJ318:AJ320"/>
    <mergeCell ref="Y318:Y320"/>
    <mergeCell ref="Z318:Z320"/>
    <mergeCell ref="AA318:AA320"/>
    <mergeCell ref="AB318:AB320"/>
    <mergeCell ref="AC318:AC320"/>
    <mergeCell ref="AD318:AD320"/>
    <mergeCell ref="Q318:Q320"/>
    <mergeCell ref="R318:R320"/>
    <mergeCell ref="S318:S320"/>
    <mergeCell ref="T318:T320"/>
    <mergeCell ref="W318:W320"/>
    <mergeCell ref="X318:X320"/>
    <mergeCell ref="DE315:DE317"/>
    <mergeCell ref="DF315:DF317"/>
    <mergeCell ref="DG315:DG317"/>
    <mergeCell ref="DH315:DH317"/>
    <mergeCell ref="A318:A320"/>
    <mergeCell ref="B318:B320"/>
    <mergeCell ref="C318:C320"/>
    <mergeCell ref="D318:D320"/>
    <mergeCell ref="O318:O320"/>
    <mergeCell ref="P318:P320"/>
    <mergeCell ref="CY315:CY317"/>
    <mergeCell ref="CZ315:CZ317"/>
    <mergeCell ref="DA315:DA317"/>
    <mergeCell ref="DB315:DB317"/>
    <mergeCell ref="DC315:DC317"/>
    <mergeCell ref="DD315:DD317"/>
    <mergeCell ref="CS315:CS317"/>
    <mergeCell ref="CT315:CT317"/>
    <mergeCell ref="CU315:CU317"/>
    <mergeCell ref="CV315:CV317"/>
    <mergeCell ref="CW315:CW317"/>
    <mergeCell ref="CX315:CX317"/>
    <mergeCell ref="CM315:CM317"/>
    <mergeCell ref="CN315:CN317"/>
    <mergeCell ref="CO315:CO317"/>
    <mergeCell ref="CP315:CP317"/>
    <mergeCell ref="CQ315:CQ317"/>
    <mergeCell ref="CR315:CR317"/>
    <mergeCell ref="CG315:CG317"/>
    <mergeCell ref="CH315:CH317"/>
    <mergeCell ref="CI315:CI317"/>
    <mergeCell ref="CJ315:CJ317"/>
    <mergeCell ref="CK315:CK317"/>
    <mergeCell ref="CL315:CL317"/>
    <mergeCell ref="CA315:CA317"/>
    <mergeCell ref="CB315:CB317"/>
    <mergeCell ref="CC315:CC317"/>
    <mergeCell ref="CD315:CD317"/>
    <mergeCell ref="CE315:CE317"/>
    <mergeCell ref="CF315:CF317"/>
    <mergeCell ref="BU315:BU317"/>
    <mergeCell ref="BV315:BV317"/>
    <mergeCell ref="BW315:BW317"/>
    <mergeCell ref="BX315:BX317"/>
    <mergeCell ref="BY315:BY317"/>
    <mergeCell ref="BZ315:BZ317"/>
    <mergeCell ref="BO315:BO317"/>
    <mergeCell ref="BP315:BP317"/>
    <mergeCell ref="BQ315:BQ317"/>
    <mergeCell ref="BR315:BR317"/>
    <mergeCell ref="BS315:BS317"/>
    <mergeCell ref="BT315:BT317"/>
    <mergeCell ref="BI315:BI317"/>
    <mergeCell ref="BJ315:BJ317"/>
    <mergeCell ref="BK315:BK317"/>
    <mergeCell ref="BL315:BL317"/>
    <mergeCell ref="BM315:BM317"/>
    <mergeCell ref="BN315:BN317"/>
    <mergeCell ref="BC315:BC317"/>
    <mergeCell ref="BD315:BD317"/>
    <mergeCell ref="BE315:BE317"/>
    <mergeCell ref="BF315:BF317"/>
    <mergeCell ref="BG315:BG317"/>
    <mergeCell ref="BH315:BH317"/>
    <mergeCell ref="AW315:AW317"/>
    <mergeCell ref="AX315:AX317"/>
    <mergeCell ref="AY315:AY317"/>
    <mergeCell ref="AZ315:AZ317"/>
    <mergeCell ref="BA315:BA317"/>
    <mergeCell ref="BB315:BB317"/>
    <mergeCell ref="AQ315:AQ317"/>
    <mergeCell ref="AR315:AR317"/>
    <mergeCell ref="AS315:AS317"/>
    <mergeCell ref="AT315:AT317"/>
    <mergeCell ref="AU315:AU317"/>
    <mergeCell ref="AV315:AV317"/>
    <mergeCell ref="AK315:AK317"/>
    <mergeCell ref="AL315:AL317"/>
    <mergeCell ref="AM315:AM317"/>
    <mergeCell ref="AN315:AN317"/>
    <mergeCell ref="AO315:AO317"/>
    <mergeCell ref="AP315:AP317"/>
    <mergeCell ref="AE315:AE317"/>
    <mergeCell ref="AF315:AF317"/>
    <mergeCell ref="AG315:AG317"/>
    <mergeCell ref="AH315:AH317"/>
    <mergeCell ref="AI315:AI317"/>
    <mergeCell ref="AJ315:AJ317"/>
    <mergeCell ref="Y315:Y317"/>
    <mergeCell ref="Z315:Z317"/>
    <mergeCell ref="AA315:AA317"/>
    <mergeCell ref="AB315:AB317"/>
    <mergeCell ref="AC315:AC317"/>
    <mergeCell ref="AD315:AD317"/>
    <mergeCell ref="Q315:Q317"/>
    <mergeCell ref="R315:R317"/>
    <mergeCell ref="S315:S317"/>
    <mergeCell ref="T315:T317"/>
    <mergeCell ref="W315:W317"/>
    <mergeCell ref="X315:X317"/>
    <mergeCell ref="DE312:DE314"/>
    <mergeCell ref="DF312:DF314"/>
    <mergeCell ref="DG312:DG314"/>
    <mergeCell ref="DH312:DH314"/>
    <mergeCell ref="A315:A317"/>
    <mergeCell ref="B315:B317"/>
    <mergeCell ref="C315:C317"/>
    <mergeCell ref="D315:D317"/>
    <mergeCell ref="O315:O317"/>
    <mergeCell ref="P315:P317"/>
    <mergeCell ref="CY312:CY314"/>
    <mergeCell ref="CZ312:CZ314"/>
    <mergeCell ref="DA312:DA314"/>
    <mergeCell ref="DB312:DB314"/>
    <mergeCell ref="DC312:DC314"/>
    <mergeCell ref="DD312:DD314"/>
    <mergeCell ref="CS312:CS314"/>
    <mergeCell ref="CT312:CT314"/>
    <mergeCell ref="CU312:CU314"/>
    <mergeCell ref="CV312:CV314"/>
    <mergeCell ref="CW312:CW314"/>
    <mergeCell ref="CX312:CX314"/>
    <mergeCell ref="CM312:CM314"/>
    <mergeCell ref="CN312:CN314"/>
    <mergeCell ref="CO312:CO314"/>
    <mergeCell ref="CP312:CP314"/>
    <mergeCell ref="CQ312:CQ314"/>
    <mergeCell ref="CR312:CR314"/>
    <mergeCell ref="CG312:CG314"/>
    <mergeCell ref="CH312:CH314"/>
    <mergeCell ref="CI312:CI314"/>
    <mergeCell ref="CJ312:CJ314"/>
    <mergeCell ref="CK312:CK314"/>
    <mergeCell ref="CL312:CL314"/>
    <mergeCell ref="CA312:CA314"/>
    <mergeCell ref="CB312:CB314"/>
    <mergeCell ref="CC312:CC314"/>
    <mergeCell ref="CD312:CD314"/>
    <mergeCell ref="CE312:CE314"/>
    <mergeCell ref="CF312:CF314"/>
    <mergeCell ref="BU312:BU314"/>
    <mergeCell ref="BV312:BV314"/>
    <mergeCell ref="BW312:BW314"/>
    <mergeCell ref="BX312:BX314"/>
    <mergeCell ref="BY312:BY314"/>
    <mergeCell ref="BZ312:BZ314"/>
    <mergeCell ref="BO312:BO314"/>
    <mergeCell ref="BP312:BP314"/>
    <mergeCell ref="BQ312:BQ314"/>
    <mergeCell ref="BR312:BR314"/>
    <mergeCell ref="BS312:BS314"/>
    <mergeCell ref="BT312:BT314"/>
    <mergeCell ref="BI312:BI314"/>
    <mergeCell ref="BJ312:BJ314"/>
    <mergeCell ref="BK312:BK314"/>
    <mergeCell ref="BL312:BL314"/>
    <mergeCell ref="BM312:BM314"/>
    <mergeCell ref="BN312:BN314"/>
    <mergeCell ref="BC312:BC314"/>
    <mergeCell ref="BD312:BD314"/>
    <mergeCell ref="BE312:BE314"/>
    <mergeCell ref="BF312:BF314"/>
    <mergeCell ref="BG312:BG314"/>
    <mergeCell ref="BH312:BH314"/>
    <mergeCell ref="AW312:AW314"/>
    <mergeCell ref="AX312:AX314"/>
    <mergeCell ref="AY312:AY314"/>
    <mergeCell ref="AZ312:AZ314"/>
    <mergeCell ref="BA312:BA314"/>
    <mergeCell ref="BB312:BB314"/>
    <mergeCell ref="AQ312:AQ314"/>
    <mergeCell ref="AR312:AR314"/>
    <mergeCell ref="AS312:AS314"/>
    <mergeCell ref="AT312:AT314"/>
    <mergeCell ref="AU312:AU314"/>
    <mergeCell ref="AV312:AV314"/>
    <mergeCell ref="AK312:AK314"/>
    <mergeCell ref="AL312:AL314"/>
    <mergeCell ref="AM312:AM314"/>
    <mergeCell ref="AN312:AN314"/>
    <mergeCell ref="AO312:AO314"/>
    <mergeCell ref="AP312:AP314"/>
    <mergeCell ref="AE312:AE314"/>
    <mergeCell ref="AF312:AF314"/>
    <mergeCell ref="AG312:AG314"/>
    <mergeCell ref="AH312:AH314"/>
    <mergeCell ref="AI312:AI314"/>
    <mergeCell ref="AJ312:AJ314"/>
    <mergeCell ref="Y312:Y314"/>
    <mergeCell ref="Z312:Z314"/>
    <mergeCell ref="AA312:AA314"/>
    <mergeCell ref="AB312:AB314"/>
    <mergeCell ref="AC312:AC314"/>
    <mergeCell ref="AD312:AD314"/>
    <mergeCell ref="Q312:Q314"/>
    <mergeCell ref="R312:R314"/>
    <mergeCell ref="S312:S314"/>
    <mergeCell ref="T312:T314"/>
    <mergeCell ref="W312:W314"/>
    <mergeCell ref="X312:X314"/>
    <mergeCell ref="DE308:DE310"/>
    <mergeCell ref="DF308:DF310"/>
    <mergeCell ref="DG308:DG310"/>
    <mergeCell ref="DH308:DH310"/>
    <mergeCell ref="A312:A314"/>
    <mergeCell ref="B312:B314"/>
    <mergeCell ref="C312:C314"/>
    <mergeCell ref="D312:D314"/>
    <mergeCell ref="O312:O314"/>
    <mergeCell ref="P312:P314"/>
    <mergeCell ref="CY308:CY310"/>
    <mergeCell ref="CZ308:CZ310"/>
    <mergeCell ref="DA308:DA310"/>
    <mergeCell ref="DB308:DB310"/>
    <mergeCell ref="DC308:DC310"/>
    <mergeCell ref="DD308:DD310"/>
    <mergeCell ref="CS308:CS310"/>
    <mergeCell ref="CT308:CT310"/>
    <mergeCell ref="CU308:CU310"/>
    <mergeCell ref="CV308:CV310"/>
    <mergeCell ref="CW308:CW310"/>
    <mergeCell ref="CX308:CX310"/>
    <mergeCell ref="CM308:CM310"/>
    <mergeCell ref="CN308:CN310"/>
    <mergeCell ref="CO308:CO310"/>
    <mergeCell ref="CP308:CP310"/>
    <mergeCell ref="CQ308:CQ310"/>
    <mergeCell ref="CR308:CR310"/>
    <mergeCell ref="CG308:CG310"/>
    <mergeCell ref="CH308:CH310"/>
    <mergeCell ref="CI308:CI310"/>
    <mergeCell ref="CJ308:CJ310"/>
    <mergeCell ref="CK308:CK310"/>
    <mergeCell ref="CL308:CL310"/>
    <mergeCell ref="CA308:CA310"/>
    <mergeCell ref="CB308:CB310"/>
    <mergeCell ref="CC308:CC310"/>
    <mergeCell ref="CD308:CD310"/>
    <mergeCell ref="CE308:CE310"/>
    <mergeCell ref="CF308:CF310"/>
    <mergeCell ref="BU308:BU310"/>
    <mergeCell ref="BV308:BV310"/>
    <mergeCell ref="BW308:BW310"/>
    <mergeCell ref="BX308:BX310"/>
    <mergeCell ref="BY308:BY310"/>
    <mergeCell ref="BZ308:BZ310"/>
    <mergeCell ref="BO308:BO310"/>
    <mergeCell ref="BP308:BP310"/>
    <mergeCell ref="BQ308:BQ310"/>
    <mergeCell ref="BR308:BR310"/>
    <mergeCell ref="BS308:BS310"/>
    <mergeCell ref="BT308:BT310"/>
    <mergeCell ref="BI308:BI310"/>
    <mergeCell ref="BJ308:BJ310"/>
    <mergeCell ref="BK308:BK310"/>
    <mergeCell ref="BL308:BL310"/>
    <mergeCell ref="BM308:BM310"/>
    <mergeCell ref="BN308:BN310"/>
    <mergeCell ref="BC308:BC310"/>
    <mergeCell ref="BD308:BD310"/>
    <mergeCell ref="BE308:BE310"/>
    <mergeCell ref="BF308:BF310"/>
    <mergeCell ref="BG308:BG310"/>
    <mergeCell ref="BH308:BH310"/>
    <mergeCell ref="AW308:AW310"/>
    <mergeCell ref="AX308:AX310"/>
    <mergeCell ref="AY308:AY310"/>
    <mergeCell ref="AZ308:AZ310"/>
    <mergeCell ref="BA308:BA310"/>
    <mergeCell ref="BB308:BB310"/>
    <mergeCell ref="AQ308:AQ310"/>
    <mergeCell ref="AR308:AR310"/>
    <mergeCell ref="AS308:AS310"/>
    <mergeCell ref="AT308:AT310"/>
    <mergeCell ref="AU308:AU310"/>
    <mergeCell ref="AV308:AV310"/>
    <mergeCell ref="AK308:AK310"/>
    <mergeCell ref="AL308:AL310"/>
    <mergeCell ref="AM308:AM310"/>
    <mergeCell ref="AN308:AN310"/>
    <mergeCell ref="AO308:AO310"/>
    <mergeCell ref="AP308:AP310"/>
    <mergeCell ref="AE308:AE310"/>
    <mergeCell ref="AF308:AF310"/>
    <mergeCell ref="AG308:AG310"/>
    <mergeCell ref="AH308:AH310"/>
    <mergeCell ref="AI308:AI310"/>
    <mergeCell ref="AJ308:AJ310"/>
    <mergeCell ref="Y308:Y310"/>
    <mergeCell ref="Z308:Z310"/>
    <mergeCell ref="AA308:AA310"/>
    <mergeCell ref="AB308:AB310"/>
    <mergeCell ref="AC308:AC310"/>
    <mergeCell ref="AD308:AD310"/>
    <mergeCell ref="Q308:Q310"/>
    <mergeCell ref="R308:R310"/>
    <mergeCell ref="S308:S310"/>
    <mergeCell ref="T308:T310"/>
    <mergeCell ref="W308:W310"/>
    <mergeCell ref="X308:X310"/>
    <mergeCell ref="DE305:DE307"/>
    <mergeCell ref="DF305:DF307"/>
    <mergeCell ref="DG305:DG307"/>
    <mergeCell ref="DH305:DH307"/>
    <mergeCell ref="A308:A310"/>
    <mergeCell ref="B308:B310"/>
    <mergeCell ref="C308:C310"/>
    <mergeCell ref="D308:D310"/>
    <mergeCell ref="O308:O310"/>
    <mergeCell ref="P308:P310"/>
    <mergeCell ref="CY305:CY307"/>
    <mergeCell ref="CZ305:CZ307"/>
    <mergeCell ref="DA305:DA307"/>
    <mergeCell ref="DB305:DB307"/>
    <mergeCell ref="DC305:DC307"/>
    <mergeCell ref="DD305:DD307"/>
    <mergeCell ref="CS305:CS307"/>
    <mergeCell ref="CT305:CT307"/>
    <mergeCell ref="CU305:CU307"/>
    <mergeCell ref="CV305:CV307"/>
    <mergeCell ref="CW305:CW307"/>
    <mergeCell ref="CX305:CX307"/>
    <mergeCell ref="CM305:CM307"/>
    <mergeCell ref="CN305:CN307"/>
    <mergeCell ref="CO305:CO307"/>
    <mergeCell ref="CP305:CP307"/>
    <mergeCell ref="CQ305:CQ307"/>
    <mergeCell ref="CR305:CR307"/>
    <mergeCell ref="CG305:CG307"/>
    <mergeCell ref="CH305:CH307"/>
    <mergeCell ref="CI305:CI307"/>
    <mergeCell ref="CJ305:CJ307"/>
    <mergeCell ref="CK305:CK307"/>
    <mergeCell ref="CL305:CL307"/>
    <mergeCell ref="CA305:CA307"/>
    <mergeCell ref="CB305:CB307"/>
    <mergeCell ref="CC305:CC307"/>
    <mergeCell ref="CD305:CD307"/>
    <mergeCell ref="CE305:CE307"/>
    <mergeCell ref="CF305:CF307"/>
    <mergeCell ref="BU305:BU307"/>
    <mergeCell ref="BV305:BV307"/>
    <mergeCell ref="BW305:BW307"/>
    <mergeCell ref="BX305:BX307"/>
    <mergeCell ref="BY305:BY307"/>
    <mergeCell ref="BZ305:BZ307"/>
    <mergeCell ref="BO305:BO307"/>
    <mergeCell ref="BP305:BP307"/>
    <mergeCell ref="BQ305:BQ307"/>
    <mergeCell ref="BR305:BR307"/>
    <mergeCell ref="BS305:BS307"/>
    <mergeCell ref="BT305:BT307"/>
    <mergeCell ref="BI305:BI307"/>
    <mergeCell ref="BJ305:BJ307"/>
    <mergeCell ref="BK305:BK307"/>
    <mergeCell ref="BL305:BL307"/>
    <mergeCell ref="BM305:BM307"/>
    <mergeCell ref="BN305:BN307"/>
    <mergeCell ref="BC305:BC307"/>
    <mergeCell ref="BD305:BD307"/>
    <mergeCell ref="BE305:BE307"/>
    <mergeCell ref="BF305:BF307"/>
    <mergeCell ref="BG305:BG307"/>
    <mergeCell ref="BH305:BH307"/>
    <mergeCell ref="AW305:AW307"/>
    <mergeCell ref="AX305:AX307"/>
    <mergeCell ref="AY305:AY307"/>
    <mergeCell ref="AZ305:AZ307"/>
    <mergeCell ref="BA305:BA307"/>
    <mergeCell ref="BB305:BB307"/>
    <mergeCell ref="AQ305:AQ307"/>
    <mergeCell ref="AR305:AR307"/>
    <mergeCell ref="AS305:AS307"/>
    <mergeCell ref="AT305:AT307"/>
    <mergeCell ref="AU305:AU307"/>
    <mergeCell ref="AV305:AV307"/>
    <mergeCell ref="AK305:AK307"/>
    <mergeCell ref="AL305:AL307"/>
    <mergeCell ref="AM305:AM307"/>
    <mergeCell ref="AN305:AN307"/>
    <mergeCell ref="AO305:AO307"/>
    <mergeCell ref="AP305:AP307"/>
    <mergeCell ref="AE305:AE307"/>
    <mergeCell ref="AF305:AF307"/>
    <mergeCell ref="AG305:AG307"/>
    <mergeCell ref="AH305:AH307"/>
    <mergeCell ref="AI305:AI307"/>
    <mergeCell ref="AJ305:AJ307"/>
    <mergeCell ref="Y305:Y307"/>
    <mergeCell ref="Z305:Z307"/>
    <mergeCell ref="AA305:AA307"/>
    <mergeCell ref="AB305:AB307"/>
    <mergeCell ref="AC305:AC307"/>
    <mergeCell ref="AD305:AD307"/>
    <mergeCell ref="Q305:Q307"/>
    <mergeCell ref="R305:R307"/>
    <mergeCell ref="S305:S307"/>
    <mergeCell ref="T305:T307"/>
    <mergeCell ref="W305:W307"/>
    <mergeCell ref="X305:X307"/>
    <mergeCell ref="DE294:DE296"/>
    <mergeCell ref="DF294:DF296"/>
    <mergeCell ref="DG294:DG296"/>
    <mergeCell ref="DH294:DH296"/>
    <mergeCell ref="A305:A307"/>
    <mergeCell ref="B305:B307"/>
    <mergeCell ref="C305:C307"/>
    <mergeCell ref="D305:D307"/>
    <mergeCell ref="O305:O307"/>
    <mergeCell ref="P305:P307"/>
    <mergeCell ref="CY294:CY296"/>
    <mergeCell ref="CZ294:CZ296"/>
    <mergeCell ref="DA294:DA296"/>
    <mergeCell ref="DB294:DB296"/>
    <mergeCell ref="DC294:DC296"/>
    <mergeCell ref="DD294:DD296"/>
    <mergeCell ref="CS294:CS296"/>
    <mergeCell ref="CT294:CT296"/>
    <mergeCell ref="CU294:CU296"/>
    <mergeCell ref="CV294:CV296"/>
    <mergeCell ref="CW294:CW296"/>
    <mergeCell ref="CX294:CX296"/>
    <mergeCell ref="CM294:CM296"/>
    <mergeCell ref="CN294:CN296"/>
    <mergeCell ref="CO294:CO296"/>
    <mergeCell ref="CP294:CP296"/>
    <mergeCell ref="CQ294:CQ296"/>
    <mergeCell ref="CR294:CR296"/>
    <mergeCell ref="CG294:CG296"/>
    <mergeCell ref="CH294:CH296"/>
    <mergeCell ref="CI294:CI296"/>
    <mergeCell ref="CJ294:CJ296"/>
    <mergeCell ref="CK294:CK296"/>
    <mergeCell ref="CL294:CL296"/>
    <mergeCell ref="CA294:CA296"/>
    <mergeCell ref="CB294:CB296"/>
    <mergeCell ref="CC294:CC296"/>
    <mergeCell ref="CD294:CD296"/>
    <mergeCell ref="CE294:CE296"/>
    <mergeCell ref="CF294:CF296"/>
    <mergeCell ref="BU294:BU296"/>
    <mergeCell ref="BV294:BV296"/>
    <mergeCell ref="BW294:BW296"/>
    <mergeCell ref="BX294:BX296"/>
    <mergeCell ref="BY294:BY296"/>
    <mergeCell ref="BZ294:BZ296"/>
    <mergeCell ref="BO294:BO296"/>
    <mergeCell ref="BP294:BP296"/>
    <mergeCell ref="BQ294:BQ296"/>
    <mergeCell ref="BR294:BR296"/>
    <mergeCell ref="BS294:BS296"/>
    <mergeCell ref="BT294:BT296"/>
    <mergeCell ref="BI294:BI296"/>
    <mergeCell ref="BJ294:BJ296"/>
    <mergeCell ref="BK294:BK296"/>
    <mergeCell ref="BL294:BL296"/>
    <mergeCell ref="BM294:BM296"/>
    <mergeCell ref="BN294:BN296"/>
    <mergeCell ref="BC294:BC296"/>
    <mergeCell ref="BD294:BD296"/>
    <mergeCell ref="BE294:BE296"/>
    <mergeCell ref="BF294:BF296"/>
    <mergeCell ref="BG294:BG296"/>
    <mergeCell ref="BH294:BH296"/>
    <mergeCell ref="AW294:AW296"/>
    <mergeCell ref="AX294:AX296"/>
    <mergeCell ref="AY294:AY296"/>
    <mergeCell ref="AZ294:AZ296"/>
    <mergeCell ref="BA294:BA296"/>
    <mergeCell ref="BB294:BB296"/>
    <mergeCell ref="AQ294:AQ296"/>
    <mergeCell ref="AR294:AR296"/>
    <mergeCell ref="AS294:AS296"/>
    <mergeCell ref="AT294:AT296"/>
    <mergeCell ref="AU294:AU296"/>
    <mergeCell ref="AV294:AV296"/>
    <mergeCell ref="AK294:AK296"/>
    <mergeCell ref="AL294:AL296"/>
    <mergeCell ref="AM294:AM296"/>
    <mergeCell ref="AN294:AN296"/>
    <mergeCell ref="AO294:AO296"/>
    <mergeCell ref="AP294:AP296"/>
    <mergeCell ref="AE294:AE296"/>
    <mergeCell ref="AF294:AF296"/>
    <mergeCell ref="AG294:AG296"/>
    <mergeCell ref="AH294:AH296"/>
    <mergeCell ref="AI294:AI296"/>
    <mergeCell ref="AJ294:AJ296"/>
    <mergeCell ref="Y294:Y296"/>
    <mergeCell ref="Z294:Z296"/>
    <mergeCell ref="AA294:AA296"/>
    <mergeCell ref="AB294:AB296"/>
    <mergeCell ref="AC294:AC296"/>
    <mergeCell ref="AD294:AD296"/>
    <mergeCell ref="R294:R296"/>
    <mergeCell ref="S294:S296"/>
    <mergeCell ref="T294:T296"/>
    <mergeCell ref="W294:W296"/>
    <mergeCell ref="X294:X296"/>
    <mergeCell ref="DE291:DE293"/>
    <mergeCell ref="CZ291:CZ293"/>
    <mergeCell ref="DA291:DA293"/>
    <mergeCell ref="DB291:DB293"/>
    <mergeCell ref="DC291:DC293"/>
    <mergeCell ref="DF291:DF293"/>
    <mergeCell ref="DG291:DG293"/>
    <mergeCell ref="DH291:DH293"/>
    <mergeCell ref="A294:A296"/>
    <mergeCell ref="B294:B296"/>
    <mergeCell ref="C294:C296"/>
    <mergeCell ref="D294:D296"/>
    <mergeCell ref="O294:O296"/>
    <mergeCell ref="P294:P296"/>
    <mergeCell ref="CY291:CY293"/>
    <mergeCell ref="DD291:DD293"/>
    <mergeCell ref="CS291:CS293"/>
    <mergeCell ref="CT291:CT293"/>
    <mergeCell ref="CU291:CU293"/>
    <mergeCell ref="CV291:CV293"/>
    <mergeCell ref="CW291:CW293"/>
    <mergeCell ref="CX291:CX293"/>
    <mergeCell ref="CM291:CM293"/>
    <mergeCell ref="CN291:CN293"/>
    <mergeCell ref="CO291:CO293"/>
    <mergeCell ref="CP291:CP293"/>
    <mergeCell ref="CQ291:CQ293"/>
    <mergeCell ref="CR291:CR293"/>
    <mergeCell ref="CG291:CG293"/>
    <mergeCell ref="CH291:CH293"/>
    <mergeCell ref="CI291:CI293"/>
    <mergeCell ref="CJ291:CJ293"/>
    <mergeCell ref="CK291:CK293"/>
    <mergeCell ref="CL291:CL293"/>
    <mergeCell ref="CA291:CA293"/>
    <mergeCell ref="CB291:CB293"/>
    <mergeCell ref="CC291:CC293"/>
    <mergeCell ref="CD291:CD293"/>
    <mergeCell ref="CE291:CE293"/>
    <mergeCell ref="CF291:CF293"/>
    <mergeCell ref="BU291:BU293"/>
    <mergeCell ref="BV291:BV293"/>
    <mergeCell ref="BW291:BW293"/>
    <mergeCell ref="BX291:BX293"/>
    <mergeCell ref="BY291:BY293"/>
    <mergeCell ref="BZ291:BZ293"/>
    <mergeCell ref="BO291:BO293"/>
    <mergeCell ref="BP291:BP293"/>
    <mergeCell ref="BQ291:BQ293"/>
    <mergeCell ref="BR291:BR293"/>
    <mergeCell ref="BS291:BS293"/>
    <mergeCell ref="BT291:BT293"/>
    <mergeCell ref="BI291:BI293"/>
    <mergeCell ref="BJ291:BJ293"/>
    <mergeCell ref="BK291:BK293"/>
    <mergeCell ref="BL291:BL293"/>
    <mergeCell ref="BM291:BM293"/>
    <mergeCell ref="BN291:BN293"/>
    <mergeCell ref="BC291:BC293"/>
    <mergeCell ref="BD291:BD293"/>
    <mergeCell ref="BE291:BE293"/>
    <mergeCell ref="BF291:BF293"/>
    <mergeCell ref="BG291:BG293"/>
    <mergeCell ref="BH291:BH293"/>
    <mergeCell ref="AW291:AW293"/>
    <mergeCell ref="AX291:AX293"/>
    <mergeCell ref="AY291:AY293"/>
    <mergeCell ref="AZ291:AZ293"/>
    <mergeCell ref="BA291:BA293"/>
    <mergeCell ref="BB291:BB293"/>
    <mergeCell ref="AQ291:AQ293"/>
    <mergeCell ref="AR291:AR293"/>
    <mergeCell ref="AS291:AS293"/>
    <mergeCell ref="AT291:AT293"/>
    <mergeCell ref="AU291:AU293"/>
    <mergeCell ref="AV291:AV293"/>
    <mergeCell ref="AK291:AK293"/>
    <mergeCell ref="AL291:AL293"/>
    <mergeCell ref="AM291:AM293"/>
    <mergeCell ref="AN291:AN293"/>
    <mergeCell ref="AO291:AO293"/>
    <mergeCell ref="AP291:AP293"/>
    <mergeCell ref="AE291:AE293"/>
    <mergeCell ref="AF291:AF293"/>
    <mergeCell ref="AG291:AG293"/>
    <mergeCell ref="AH291:AH293"/>
    <mergeCell ref="AI291:AI293"/>
    <mergeCell ref="AJ291:AJ293"/>
    <mergeCell ref="Y291:Y293"/>
    <mergeCell ref="Z291:Z293"/>
    <mergeCell ref="AA291:AA293"/>
    <mergeCell ref="AB291:AB293"/>
    <mergeCell ref="AC291:AC293"/>
    <mergeCell ref="AD291:AD293"/>
    <mergeCell ref="Q291:Q293"/>
    <mergeCell ref="R291:R293"/>
    <mergeCell ref="S291:S293"/>
    <mergeCell ref="T291:T293"/>
    <mergeCell ref="W291:W293"/>
    <mergeCell ref="X291:X293"/>
    <mergeCell ref="DE288:DE290"/>
    <mergeCell ref="DF288:DF290"/>
    <mergeCell ref="DG288:DG290"/>
    <mergeCell ref="DH288:DH290"/>
    <mergeCell ref="A291:A293"/>
    <mergeCell ref="B291:B293"/>
    <mergeCell ref="C291:C293"/>
    <mergeCell ref="D291:D293"/>
    <mergeCell ref="O291:O293"/>
    <mergeCell ref="P291:P293"/>
    <mergeCell ref="CY288:CY290"/>
    <mergeCell ref="CZ288:CZ290"/>
    <mergeCell ref="DA288:DA290"/>
    <mergeCell ref="DB288:DB290"/>
    <mergeCell ref="DC288:DC290"/>
    <mergeCell ref="DD288:DD290"/>
    <mergeCell ref="CS288:CS290"/>
    <mergeCell ref="CT288:CT290"/>
    <mergeCell ref="CU288:CU290"/>
    <mergeCell ref="CV288:CV290"/>
    <mergeCell ref="CW288:CW290"/>
    <mergeCell ref="CX288:CX290"/>
    <mergeCell ref="CM288:CM290"/>
    <mergeCell ref="CN288:CN290"/>
    <mergeCell ref="CO288:CO290"/>
    <mergeCell ref="CP288:CP290"/>
    <mergeCell ref="CQ288:CQ290"/>
    <mergeCell ref="CR288:CR290"/>
    <mergeCell ref="CG288:CG290"/>
    <mergeCell ref="CH288:CH290"/>
    <mergeCell ref="CI288:CI290"/>
    <mergeCell ref="CJ288:CJ290"/>
    <mergeCell ref="CK288:CK290"/>
    <mergeCell ref="CL288:CL290"/>
    <mergeCell ref="CA288:CA290"/>
    <mergeCell ref="CB288:CB290"/>
    <mergeCell ref="CC288:CC290"/>
    <mergeCell ref="CD288:CD290"/>
    <mergeCell ref="CE288:CE290"/>
    <mergeCell ref="CF288:CF290"/>
    <mergeCell ref="BU288:BU290"/>
    <mergeCell ref="BV288:BV290"/>
    <mergeCell ref="BW288:BW290"/>
    <mergeCell ref="BX288:BX290"/>
    <mergeCell ref="BY288:BY290"/>
    <mergeCell ref="BZ288:BZ290"/>
    <mergeCell ref="BO288:BO290"/>
    <mergeCell ref="BP288:BP290"/>
    <mergeCell ref="BQ288:BQ290"/>
    <mergeCell ref="BR288:BR290"/>
    <mergeCell ref="BS288:BS290"/>
    <mergeCell ref="BT288:BT290"/>
    <mergeCell ref="BI288:BI290"/>
    <mergeCell ref="BJ288:BJ290"/>
    <mergeCell ref="BK288:BK290"/>
    <mergeCell ref="BL288:BL290"/>
    <mergeCell ref="BM288:BM290"/>
    <mergeCell ref="BN288:BN290"/>
    <mergeCell ref="BC288:BC290"/>
    <mergeCell ref="BD288:BD290"/>
    <mergeCell ref="BE288:BE290"/>
    <mergeCell ref="BF288:BF290"/>
    <mergeCell ref="BG288:BG290"/>
    <mergeCell ref="BH288:BH290"/>
    <mergeCell ref="AW288:AW290"/>
    <mergeCell ref="AX288:AX290"/>
    <mergeCell ref="AY288:AY290"/>
    <mergeCell ref="AZ288:AZ290"/>
    <mergeCell ref="BA288:BA290"/>
    <mergeCell ref="BB288:BB290"/>
    <mergeCell ref="AQ288:AQ290"/>
    <mergeCell ref="AR288:AR290"/>
    <mergeCell ref="AS288:AS290"/>
    <mergeCell ref="AT288:AT290"/>
    <mergeCell ref="AU288:AU290"/>
    <mergeCell ref="AV288:AV290"/>
    <mergeCell ref="AK288:AK290"/>
    <mergeCell ref="AL288:AL290"/>
    <mergeCell ref="AM288:AM290"/>
    <mergeCell ref="AN288:AN290"/>
    <mergeCell ref="AO288:AO290"/>
    <mergeCell ref="AP288:AP290"/>
    <mergeCell ref="AE288:AE290"/>
    <mergeCell ref="AF288:AF290"/>
    <mergeCell ref="AG288:AG290"/>
    <mergeCell ref="AH288:AH290"/>
    <mergeCell ref="AI288:AI290"/>
    <mergeCell ref="AJ288:AJ290"/>
    <mergeCell ref="Y288:Y290"/>
    <mergeCell ref="Z288:Z290"/>
    <mergeCell ref="AA288:AA290"/>
    <mergeCell ref="AB288:AB290"/>
    <mergeCell ref="AC288:AC290"/>
    <mergeCell ref="AD288:AD290"/>
    <mergeCell ref="Q288:Q290"/>
    <mergeCell ref="R288:R290"/>
    <mergeCell ref="S288:S290"/>
    <mergeCell ref="T288:T290"/>
    <mergeCell ref="W288:W290"/>
    <mergeCell ref="X288:X290"/>
    <mergeCell ref="A288:A290"/>
    <mergeCell ref="B288:B290"/>
    <mergeCell ref="C288:C290"/>
    <mergeCell ref="D288:D290"/>
    <mergeCell ref="O288:O290"/>
    <mergeCell ref="P288:P290"/>
    <mergeCell ref="DC285:DC287"/>
    <mergeCell ref="DD285:DD287"/>
    <mergeCell ref="DE285:DE287"/>
    <mergeCell ref="DF285:DF287"/>
    <mergeCell ref="DG285:DG287"/>
    <mergeCell ref="DH285:DH287"/>
    <mergeCell ref="CW285:CW287"/>
    <mergeCell ref="CX285:CX287"/>
    <mergeCell ref="CY285:CY287"/>
    <mergeCell ref="CZ285:CZ287"/>
    <mergeCell ref="DA285:DA287"/>
    <mergeCell ref="DB285:DB287"/>
    <mergeCell ref="CQ285:CQ287"/>
    <mergeCell ref="CR285:CR287"/>
    <mergeCell ref="CS285:CS287"/>
    <mergeCell ref="CT285:CT287"/>
    <mergeCell ref="CU285:CU287"/>
    <mergeCell ref="CV285:CV287"/>
    <mergeCell ref="CK285:CK287"/>
    <mergeCell ref="CL285:CL287"/>
    <mergeCell ref="CM285:CM287"/>
    <mergeCell ref="CN285:CN287"/>
    <mergeCell ref="CO285:CO287"/>
    <mergeCell ref="CP285:CP287"/>
    <mergeCell ref="CE285:CE287"/>
    <mergeCell ref="CF285:CF287"/>
    <mergeCell ref="CG285:CG287"/>
    <mergeCell ref="CH285:CH287"/>
    <mergeCell ref="CI285:CI287"/>
    <mergeCell ref="CJ285:CJ287"/>
    <mergeCell ref="BY285:BY287"/>
    <mergeCell ref="BZ285:BZ287"/>
    <mergeCell ref="CA285:CA287"/>
    <mergeCell ref="CB285:CB287"/>
    <mergeCell ref="CC285:CC287"/>
    <mergeCell ref="CD285:CD287"/>
    <mergeCell ref="BS285:BS287"/>
    <mergeCell ref="BT285:BT287"/>
    <mergeCell ref="BU285:BU287"/>
    <mergeCell ref="BV285:BV287"/>
    <mergeCell ref="BW285:BW287"/>
    <mergeCell ref="BX285:BX287"/>
    <mergeCell ref="BM285:BM287"/>
    <mergeCell ref="BN285:BN287"/>
    <mergeCell ref="BO285:BO287"/>
    <mergeCell ref="BP285:BP287"/>
    <mergeCell ref="BQ285:BQ287"/>
    <mergeCell ref="BR285:BR287"/>
    <mergeCell ref="BG285:BG287"/>
    <mergeCell ref="BH285:BH287"/>
    <mergeCell ref="BI285:BI287"/>
    <mergeCell ref="BJ285:BJ287"/>
    <mergeCell ref="BK285:BK287"/>
    <mergeCell ref="BL285:BL287"/>
    <mergeCell ref="BA285:BA287"/>
    <mergeCell ref="BB285:BB287"/>
    <mergeCell ref="BC285:BC287"/>
    <mergeCell ref="BD285:BD287"/>
    <mergeCell ref="BE285:BE287"/>
    <mergeCell ref="BF285:BF287"/>
    <mergeCell ref="AU285:AU287"/>
    <mergeCell ref="AV285:AV287"/>
    <mergeCell ref="AW285:AW287"/>
    <mergeCell ref="AX285:AX287"/>
    <mergeCell ref="AY285:AY287"/>
    <mergeCell ref="AZ285:AZ287"/>
    <mergeCell ref="AO285:AO287"/>
    <mergeCell ref="AP285:AP287"/>
    <mergeCell ref="AQ285:AQ287"/>
    <mergeCell ref="AR285:AR287"/>
    <mergeCell ref="AS285:AS287"/>
    <mergeCell ref="AT285:AT287"/>
    <mergeCell ref="AI285:AI287"/>
    <mergeCell ref="AJ285:AJ287"/>
    <mergeCell ref="AK285:AK287"/>
    <mergeCell ref="AL285:AL287"/>
    <mergeCell ref="AM285:AM287"/>
    <mergeCell ref="AN285:AN287"/>
    <mergeCell ref="AC285:AC287"/>
    <mergeCell ref="AD285:AD287"/>
    <mergeCell ref="AE285:AE287"/>
    <mergeCell ref="AF285:AF287"/>
    <mergeCell ref="AG285:AG287"/>
    <mergeCell ref="AH285:AH287"/>
    <mergeCell ref="W285:W287"/>
    <mergeCell ref="X285:X287"/>
    <mergeCell ref="Y285:Y287"/>
    <mergeCell ref="Z285:Z287"/>
    <mergeCell ref="AA285:AA287"/>
    <mergeCell ref="AB285:AB287"/>
    <mergeCell ref="O285:O287"/>
    <mergeCell ref="P285:P287"/>
    <mergeCell ref="Q285:Q287"/>
    <mergeCell ref="R285:R287"/>
    <mergeCell ref="S285:S287"/>
    <mergeCell ref="T285:T287"/>
    <mergeCell ref="H285:H287"/>
    <mergeCell ref="I285:I287"/>
    <mergeCell ref="J285:J287"/>
    <mergeCell ref="K285:K287"/>
    <mergeCell ref="L285:L287"/>
    <mergeCell ref="M285:M287"/>
    <mergeCell ref="DE282:DE284"/>
    <mergeCell ref="DF282:DF284"/>
    <mergeCell ref="DG282:DG284"/>
    <mergeCell ref="DH282:DH284"/>
    <mergeCell ref="A285:A287"/>
    <mergeCell ref="B285:B287"/>
    <mergeCell ref="C285:C287"/>
    <mergeCell ref="D285:D287"/>
    <mergeCell ref="F285:F287"/>
    <mergeCell ref="G285:G287"/>
    <mergeCell ref="CY282:CY284"/>
    <mergeCell ref="CZ282:CZ284"/>
    <mergeCell ref="DA282:DA284"/>
    <mergeCell ref="DB282:DB284"/>
    <mergeCell ref="DC282:DC284"/>
    <mergeCell ref="DD282:DD284"/>
    <mergeCell ref="CS282:CS284"/>
    <mergeCell ref="CT282:CT284"/>
    <mergeCell ref="CU282:CU284"/>
    <mergeCell ref="CV282:CV284"/>
    <mergeCell ref="CW282:CW284"/>
    <mergeCell ref="CX282:CX284"/>
    <mergeCell ref="CM282:CM284"/>
    <mergeCell ref="CN282:CN284"/>
    <mergeCell ref="CO282:CO284"/>
    <mergeCell ref="CP282:CP284"/>
    <mergeCell ref="CQ282:CQ284"/>
    <mergeCell ref="CR282:CR284"/>
    <mergeCell ref="CG282:CG284"/>
    <mergeCell ref="CH282:CH284"/>
    <mergeCell ref="CI282:CI284"/>
    <mergeCell ref="CJ282:CJ284"/>
    <mergeCell ref="CK282:CK284"/>
    <mergeCell ref="CL282:CL284"/>
    <mergeCell ref="CA282:CA284"/>
    <mergeCell ref="CB282:CB284"/>
    <mergeCell ref="CC282:CC284"/>
    <mergeCell ref="CD282:CD284"/>
    <mergeCell ref="CE282:CE284"/>
    <mergeCell ref="CF282:CF284"/>
    <mergeCell ref="BU282:BU284"/>
    <mergeCell ref="BV282:BV284"/>
    <mergeCell ref="BW282:BW284"/>
    <mergeCell ref="BX282:BX284"/>
    <mergeCell ref="BY282:BY284"/>
    <mergeCell ref="BZ282:BZ284"/>
    <mergeCell ref="BO282:BO284"/>
    <mergeCell ref="BP282:BP284"/>
    <mergeCell ref="BQ282:BQ284"/>
    <mergeCell ref="BR282:BR284"/>
    <mergeCell ref="BS282:BS284"/>
    <mergeCell ref="BT282:BT284"/>
    <mergeCell ref="BI282:BI284"/>
    <mergeCell ref="BJ282:BJ284"/>
    <mergeCell ref="BK282:BK284"/>
    <mergeCell ref="BL282:BL284"/>
    <mergeCell ref="BM282:BM284"/>
    <mergeCell ref="BN282:BN284"/>
    <mergeCell ref="BC282:BC284"/>
    <mergeCell ref="BD282:BD284"/>
    <mergeCell ref="BE282:BE284"/>
    <mergeCell ref="BF282:BF284"/>
    <mergeCell ref="BG282:BG284"/>
    <mergeCell ref="BH282:BH284"/>
    <mergeCell ref="AW282:AW284"/>
    <mergeCell ref="AX282:AX284"/>
    <mergeCell ref="AY282:AY284"/>
    <mergeCell ref="AZ282:AZ284"/>
    <mergeCell ref="BA282:BA284"/>
    <mergeCell ref="BB282:BB284"/>
    <mergeCell ref="AQ282:AQ284"/>
    <mergeCell ref="AR282:AR284"/>
    <mergeCell ref="AS282:AS284"/>
    <mergeCell ref="AT282:AT284"/>
    <mergeCell ref="AU282:AU284"/>
    <mergeCell ref="AV282:AV284"/>
    <mergeCell ref="AK282:AK284"/>
    <mergeCell ref="AL282:AL284"/>
    <mergeCell ref="AM282:AM284"/>
    <mergeCell ref="AN282:AN284"/>
    <mergeCell ref="AO282:AO284"/>
    <mergeCell ref="AP282:AP284"/>
    <mergeCell ref="AE282:AE284"/>
    <mergeCell ref="AF282:AF284"/>
    <mergeCell ref="AG282:AG284"/>
    <mergeCell ref="AH282:AH284"/>
    <mergeCell ref="AI282:AI284"/>
    <mergeCell ref="AJ282:AJ284"/>
    <mergeCell ref="Y282:Y284"/>
    <mergeCell ref="Z282:Z284"/>
    <mergeCell ref="AA282:AA284"/>
    <mergeCell ref="AB282:AB284"/>
    <mergeCell ref="AC282:AC284"/>
    <mergeCell ref="AD282:AD284"/>
    <mergeCell ref="Q282:Q284"/>
    <mergeCell ref="R282:R284"/>
    <mergeCell ref="S282:S284"/>
    <mergeCell ref="T282:T284"/>
    <mergeCell ref="W282:W284"/>
    <mergeCell ref="X282:X284"/>
    <mergeCell ref="DE279:DE281"/>
    <mergeCell ref="DF279:DF281"/>
    <mergeCell ref="DG279:DG281"/>
    <mergeCell ref="DH279:DH281"/>
    <mergeCell ref="A282:A284"/>
    <mergeCell ref="B282:B284"/>
    <mergeCell ref="C282:C284"/>
    <mergeCell ref="D282:D284"/>
    <mergeCell ref="O282:O284"/>
    <mergeCell ref="P282:P284"/>
    <mergeCell ref="CY279:CY281"/>
    <mergeCell ref="CZ279:CZ281"/>
    <mergeCell ref="DA279:DA281"/>
    <mergeCell ref="DB279:DB281"/>
    <mergeCell ref="DC279:DC281"/>
    <mergeCell ref="DD279:DD281"/>
    <mergeCell ref="CS279:CS281"/>
    <mergeCell ref="CT279:CT281"/>
    <mergeCell ref="CU279:CU281"/>
    <mergeCell ref="CV279:CV281"/>
    <mergeCell ref="CW279:CW281"/>
    <mergeCell ref="CX279:CX281"/>
    <mergeCell ref="CM279:CM281"/>
    <mergeCell ref="CN279:CN281"/>
    <mergeCell ref="CO279:CO281"/>
    <mergeCell ref="CP279:CP281"/>
    <mergeCell ref="CQ279:CQ281"/>
    <mergeCell ref="CR279:CR281"/>
    <mergeCell ref="CG279:CG281"/>
    <mergeCell ref="CH279:CH281"/>
    <mergeCell ref="CI279:CI281"/>
    <mergeCell ref="CJ279:CJ281"/>
    <mergeCell ref="CK279:CK281"/>
    <mergeCell ref="CL279:CL281"/>
    <mergeCell ref="CA279:CA281"/>
    <mergeCell ref="CB279:CB281"/>
    <mergeCell ref="CC279:CC281"/>
    <mergeCell ref="CD279:CD281"/>
    <mergeCell ref="CE279:CE281"/>
    <mergeCell ref="CF279:CF281"/>
    <mergeCell ref="BU279:BU281"/>
    <mergeCell ref="BV279:BV281"/>
    <mergeCell ref="BW279:BW281"/>
    <mergeCell ref="BX279:BX281"/>
    <mergeCell ref="BY279:BY281"/>
    <mergeCell ref="BZ279:BZ281"/>
    <mergeCell ref="BO279:BO281"/>
    <mergeCell ref="BP279:BP281"/>
    <mergeCell ref="BQ279:BQ281"/>
    <mergeCell ref="BR279:BR281"/>
    <mergeCell ref="BS279:BS281"/>
    <mergeCell ref="BT279:BT281"/>
    <mergeCell ref="BI279:BI281"/>
    <mergeCell ref="BJ279:BJ281"/>
    <mergeCell ref="BK279:BK281"/>
    <mergeCell ref="BL279:BL281"/>
    <mergeCell ref="BM279:BM281"/>
    <mergeCell ref="BN279:BN281"/>
    <mergeCell ref="BC279:BC281"/>
    <mergeCell ref="BD279:BD281"/>
    <mergeCell ref="BE279:BE281"/>
    <mergeCell ref="BF279:BF281"/>
    <mergeCell ref="BG279:BG281"/>
    <mergeCell ref="BH279:BH281"/>
    <mergeCell ref="AW279:AW281"/>
    <mergeCell ref="AX279:AX281"/>
    <mergeCell ref="AY279:AY281"/>
    <mergeCell ref="AZ279:AZ281"/>
    <mergeCell ref="BA279:BA281"/>
    <mergeCell ref="BB279:BB281"/>
    <mergeCell ref="AQ279:AQ281"/>
    <mergeCell ref="AR279:AR281"/>
    <mergeCell ref="AS279:AS281"/>
    <mergeCell ref="AT279:AT281"/>
    <mergeCell ref="AU279:AU281"/>
    <mergeCell ref="AV279:AV281"/>
    <mergeCell ref="AK279:AK281"/>
    <mergeCell ref="AL279:AL281"/>
    <mergeCell ref="AM279:AM281"/>
    <mergeCell ref="AN279:AN281"/>
    <mergeCell ref="AO279:AO281"/>
    <mergeCell ref="AP279:AP281"/>
    <mergeCell ref="AE279:AE281"/>
    <mergeCell ref="AF279:AF281"/>
    <mergeCell ref="AG279:AG281"/>
    <mergeCell ref="AH279:AH281"/>
    <mergeCell ref="AI279:AI281"/>
    <mergeCell ref="AJ279:AJ281"/>
    <mergeCell ref="Y279:Y281"/>
    <mergeCell ref="Z279:Z281"/>
    <mergeCell ref="AA279:AA281"/>
    <mergeCell ref="AB279:AB281"/>
    <mergeCell ref="AC279:AC281"/>
    <mergeCell ref="AD279:AD281"/>
    <mergeCell ref="Q279:Q281"/>
    <mergeCell ref="R279:R281"/>
    <mergeCell ref="S279:S281"/>
    <mergeCell ref="T279:T281"/>
    <mergeCell ref="W279:W281"/>
    <mergeCell ref="X279:X281"/>
    <mergeCell ref="DE276:DE278"/>
    <mergeCell ref="DF276:DF278"/>
    <mergeCell ref="DG276:DG278"/>
    <mergeCell ref="DH276:DH278"/>
    <mergeCell ref="A279:A281"/>
    <mergeCell ref="B279:B281"/>
    <mergeCell ref="C279:C281"/>
    <mergeCell ref="D279:D281"/>
    <mergeCell ref="O279:O281"/>
    <mergeCell ref="P279:P281"/>
    <mergeCell ref="CY276:CY278"/>
    <mergeCell ref="CZ276:CZ278"/>
    <mergeCell ref="DA276:DA278"/>
    <mergeCell ref="DB276:DB278"/>
    <mergeCell ref="DC276:DC278"/>
    <mergeCell ref="DD276:DD278"/>
    <mergeCell ref="CS276:CS278"/>
    <mergeCell ref="CT276:CT278"/>
    <mergeCell ref="CU276:CU278"/>
    <mergeCell ref="CV276:CV278"/>
    <mergeCell ref="CW276:CW278"/>
    <mergeCell ref="CX276:CX278"/>
    <mergeCell ref="CM276:CM278"/>
    <mergeCell ref="CN276:CN278"/>
    <mergeCell ref="CO276:CO278"/>
    <mergeCell ref="CP276:CP278"/>
    <mergeCell ref="CQ276:CQ278"/>
    <mergeCell ref="CR276:CR278"/>
    <mergeCell ref="CG276:CG278"/>
    <mergeCell ref="CH276:CH278"/>
    <mergeCell ref="CI276:CI278"/>
    <mergeCell ref="CJ276:CJ278"/>
    <mergeCell ref="CK276:CK278"/>
    <mergeCell ref="CL276:CL278"/>
    <mergeCell ref="CA276:CA278"/>
    <mergeCell ref="CB276:CB278"/>
    <mergeCell ref="CC276:CC278"/>
    <mergeCell ref="CD276:CD278"/>
    <mergeCell ref="CE276:CE278"/>
    <mergeCell ref="CF276:CF278"/>
    <mergeCell ref="BU276:BU278"/>
    <mergeCell ref="BV276:BV278"/>
    <mergeCell ref="BW276:BW278"/>
    <mergeCell ref="BX276:BX278"/>
    <mergeCell ref="BY276:BY278"/>
    <mergeCell ref="BZ276:BZ278"/>
    <mergeCell ref="BO276:BO278"/>
    <mergeCell ref="BP276:BP278"/>
    <mergeCell ref="BQ276:BQ278"/>
    <mergeCell ref="BR276:BR278"/>
    <mergeCell ref="BS276:BS278"/>
    <mergeCell ref="BT276:BT278"/>
    <mergeCell ref="BI276:BI278"/>
    <mergeCell ref="BJ276:BJ278"/>
    <mergeCell ref="BK276:BK278"/>
    <mergeCell ref="BL276:BL278"/>
    <mergeCell ref="BM276:BM278"/>
    <mergeCell ref="BN276:BN278"/>
    <mergeCell ref="BC276:BC278"/>
    <mergeCell ref="BD276:BD278"/>
    <mergeCell ref="BE276:BE278"/>
    <mergeCell ref="BF276:BF278"/>
    <mergeCell ref="BG276:BG278"/>
    <mergeCell ref="BH276:BH278"/>
    <mergeCell ref="AW276:AW278"/>
    <mergeCell ref="AX276:AX278"/>
    <mergeCell ref="AY276:AY278"/>
    <mergeCell ref="AZ276:AZ278"/>
    <mergeCell ref="BA276:BA278"/>
    <mergeCell ref="BB276:BB278"/>
    <mergeCell ref="AQ276:AQ278"/>
    <mergeCell ref="AR276:AR278"/>
    <mergeCell ref="AS276:AS278"/>
    <mergeCell ref="AT276:AT278"/>
    <mergeCell ref="AU276:AU278"/>
    <mergeCell ref="AV276:AV278"/>
    <mergeCell ref="AK276:AK278"/>
    <mergeCell ref="AL276:AL278"/>
    <mergeCell ref="AM276:AM278"/>
    <mergeCell ref="AN276:AN278"/>
    <mergeCell ref="AO276:AO278"/>
    <mergeCell ref="AP276:AP278"/>
    <mergeCell ref="AE276:AE278"/>
    <mergeCell ref="AF276:AF278"/>
    <mergeCell ref="AG276:AG278"/>
    <mergeCell ref="AH276:AH278"/>
    <mergeCell ref="AI276:AI278"/>
    <mergeCell ref="AJ276:AJ278"/>
    <mergeCell ref="Y276:Y278"/>
    <mergeCell ref="Z276:Z278"/>
    <mergeCell ref="AA276:AA278"/>
    <mergeCell ref="AB276:AB278"/>
    <mergeCell ref="AC276:AC278"/>
    <mergeCell ref="AD276:AD278"/>
    <mergeCell ref="Q276:Q278"/>
    <mergeCell ref="R276:R278"/>
    <mergeCell ref="S276:S278"/>
    <mergeCell ref="T276:T278"/>
    <mergeCell ref="W276:W278"/>
    <mergeCell ref="X276:X278"/>
    <mergeCell ref="DE273:DE275"/>
    <mergeCell ref="DF273:DF275"/>
    <mergeCell ref="DG273:DG275"/>
    <mergeCell ref="DH273:DH275"/>
    <mergeCell ref="A276:A278"/>
    <mergeCell ref="B276:B278"/>
    <mergeCell ref="C276:C278"/>
    <mergeCell ref="D276:D278"/>
    <mergeCell ref="O276:O278"/>
    <mergeCell ref="P276:P278"/>
    <mergeCell ref="CY273:CY275"/>
    <mergeCell ref="CZ273:CZ275"/>
    <mergeCell ref="DA273:DA275"/>
    <mergeCell ref="DB273:DB275"/>
    <mergeCell ref="DC273:DC275"/>
    <mergeCell ref="DD273:DD275"/>
    <mergeCell ref="CS273:CS275"/>
    <mergeCell ref="CT273:CT275"/>
    <mergeCell ref="CU273:CU275"/>
    <mergeCell ref="CV273:CV275"/>
    <mergeCell ref="CW273:CW275"/>
    <mergeCell ref="CX273:CX275"/>
    <mergeCell ref="CM273:CM275"/>
    <mergeCell ref="CN273:CN275"/>
    <mergeCell ref="CO273:CO275"/>
    <mergeCell ref="CP273:CP275"/>
    <mergeCell ref="CQ273:CQ275"/>
    <mergeCell ref="CR273:CR275"/>
    <mergeCell ref="CG273:CG275"/>
    <mergeCell ref="CH273:CH275"/>
    <mergeCell ref="CI273:CI275"/>
    <mergeCell ref="CJ273:CJ275"/>
    <mergeCell ref="CK273:CK275"/>
    <mergeCell ref="CL273:CL275"/>
    <mergeCell ref="CA273:CA275"/>
    <mergeCell ref="CB273:CB275"/>
    <mergeCell ref="CC273:CC275"/>
    <mergeCell ref="CD273:CD275"/>
    <mergeCell ref="CE273:CE275"/>
    <mergeCell ref="CF273:CF275"/>
    <mergeCell ref="BU273:BU275"/>
    <mergeCell ref="BV273:BV275"/>
    <mergeCell ref="BW273:BW275"/>
    <mergeCell ref="BX273:BX275"/>
    <mergeCell ref="BY273:BY275"/>
    <mergeCell ref="BZ273:BZ275"/>
    <mergeCell ref="BO273:BO275"/>
    <mergeCell ref="BP273:BP275"/>
    <mergeCell ref="BQ273:BQ275"/>
    <mergeCell ref="BR273:BR275"/>
    <mergeCell ref="BS273:BS275"/>
    <mergeCell ref="BT273:BT275"/>
    <mergeCell ref="BI273:BI275"/>
    <mergeCell ref="BJ273:BJ275"/>
    <mergeCell ref="BK273:BK275"/>
    <mergeCell ref="BL273:BL275"/>
    <mergeCell ref="BM273:BM275"/>
    <mergeCell ref="BN273:BN275"/>
    <mergeCell ref="BC273:BC275"/>
    <mergeCell ref="BD273:BD275"/>
    <mergeCell ref="BE273:BE275"/>
    <mergeCell ref="BF273:BF275"/>
    <mergeCell ref="BG273:BG275"/>
    <mergeCell ref="BH273:BH275"/>
    <mergeCell ref="AW273:AW275"/>
    <mergeCell ref="AX273:AX275"/>
    <mergeCell ref="AY273:AY275"/>
    <mergeCell ref="AZ273:AZ275"/>
    <mergeCell ref="BA273:BA275"/>
    <mergeCell ref="BB273:BB275"/>
    <mergeCell ref="AQ273:AQ275"/>
    <mergeCell ref="AR273:AR275"/>
    <mergeCell ref="AS273:AS275"/>
    <mergeCell ref="AT273:AT275"/>
    <mergeCell ref="AU273:AU275"/>
    <mergeCell ref="AV273:AV275"/>
    <mergeCell ref="AK273:AK275"/>
    <mergeCell ref="AL273:AL275"/>
    <mergeCell ref="AM273:AM275"/>
    <mergeCell ref="AN273:AN275"/>
    <mergeCell ref="AO273:AO275"/>
    <mergeCell ref="AP273:AP275"/>
    <mergeCell ref="AE273:AE275"/>
    <mergeCell ref="AF273:AF275"/>
    <mergeCell ref="AG273:AG275"/>
    <mergeCell ref="AH273:AH275"/>
    <mergeCell ref="AI273:AI275"/>
    <mergeCell ref="AJ273:AJ275"/>
    <mergeCell ref="Y273:Y275"/>
    <mergeCell ref="Z273:Z275"/>
    <mergeCell ref="AA273:AA275"/>
    <mergeCell ref="AB273:AB275"/>
    <mergeCell ref="AC273:AC275"/>
    <mergeCell ref="AD273:AD275"/>
    <mergeCell ref="Q273:Q275"/>
    <mergeCell ref="R273:R275"/>
    <mergeCell ref="S273:S275"/>
    <mergeCell ref="T273:T275"/>
    <mergeCell ref="W273:W275"/>
    <mergeCell ref="X273:X275"/>
    <mergeCell ref="DE270:DE272"/>
    <mergeCell ref="DF270:DF272"/>
    <mergeCell ref="DG270:DG272"/>
    <mergeCell ref="DH270:DH272"/>
    <mergeCell ref="A273:A275"/>
    <mergeCell ref="B273:B275"/>
    <mergeCell ref="C273:C275"/>
    <mergeCell ref="D273:D275"/>
    <mergeCell ref="O273:O275"/>
    <mergeCell ref="P273:P275"/>
    <mergeCell ref="CY270:CY272"/>
    <mergeCell ref="CZ270:CZ272"/>
    <mergeCell ref="DA270:DA272"/>
    <mergeCell ref="DB270:DB272"/>
    <mergeCell ref="DC270:DC272"/>
    <mergeCell ref="DD270:DD272"/>
    <mergeCell ref="CS270:CS272"/>
    <mergeCell ref="CT270:CT272"/>
    <mergeCell ref="CU270:CU272"/>
    <mergeCell ref="CV270:CV272"/>
    <mergeCell ref="CW270:CW272"/>
    <mergeCell ref="CX270:CX272"/>
    <mergeCell ref="CM270:CM272"/>
    <mergeCell ref="CN270:CN272"/>
    <mergeCell ref="CO270:CO272"/>
    <mergeCell ref="CP270:CP272"/>
    <mergeCell ref="CQ270:CQ272"/>
    <mergeCell ref="CR270:CR272"/>
    <mergeCell ref="CG270:CG272"/>
    <mergeCell ref="CH270:CH272"/>
    <mergeCell ref="CI270:CI272"/>
    <mergeCell ref="CJ270:CJ272"/>
    <mergeCell ref="CK270:CK272"/>
    <mergeCell ref="CL270:CL272"/>
    <mergeCell ref="CA270:CA272"/>
    <mergeCell ref="CB270:CB272"/>
    <mergeCell ref="CC270:CC272"/>
    <mergeCell ref="CD270:CD272"/>
    <mergeCell ref="CE270:CE272"/>
    <mergeCell ref="CF270:CF272"/>
    <mergeCell ref="BU270:BU272"/>
    <mergeCell ref="BV270:BV272"/>
    <mergeCell ref="BW270:BW272"/>
    <mergeCell ref="BX270:BX272"/>
    <mergeCell ref="BY270:BY272"/>
    <mergeCell ref="BZ270:BZ272"/>
    <mergeCell ref="BO270:BO272"/>
    <mergeCell ref="BP270:BP272"/>
    <mergeCell ref="BQ270:BQ272"/>
    <mergeCell ref="BR270:BR272"/>
    <mergeCell ref="BS270:BS272"/>
    <mergeCell ref="BT270:BT272"/>
    <mergeCell ref="BI270:BI272"/>
    <mergeCell ref="BJ270:BJ272"/>
    <mergeCell ref="BK270:BK272"/>
    <mergeCell ref="BL270:BL272"/>
    <mergeCell ref="BM270:BM272"/>
    <mergeCell ref="BN270:BN272"/>
    <mergeCell ref="BC270:BC272"/>
    <mergeCell ref="BD270:BD272"/>
    <mergeCell ref="BE270:BE272"/>
    <mergeCell ref="BF270:BF272"/>
    <mergeCell ref="BG270:BG272"/>
    <mergeCell ref="BH270:BH272"/>
    <mergeCell ref="AW270:AW272"/>
    <mergeCell ref="AX270:AX272"/>
    <mergeCell ref="AY270:AY272"/>
    <mergeCell ref="AZ270:AZ272"/>
    <mergeCell ref="BA270:BA272"/>
    <mergeCell ref="BB270:BB272"/>
    <mergeCell ref="AQ270:AQ272"/>
    <mergeCell ref="AR270:AR272"/>
    <mergeCell ref="AS270:AS272"/>
    <mergeCell ref="AT270:AT272"/>
    <mergeCell ref="AU270:AU272"/>
    <mergeCell ref="AV270:AV272"/>
    <mergeCell ref="AK270:AK272"/>
    <mergeCell ref="AL270:AL272"/>
    <mergeCell ref="AM270:AM272"/>
    <mergeCell ref="AN270:AN272"/>
    <mergeCell ref="AO270:AO272"/>
    <mergeCell ref="AP270:AP272"/>
    <mergeCell ref="AE270:AE272"/>
    <mergeCell ref="AF270:AF272"/>
    <mergeCell ref="AG270:AG272"/>
    <mergeCell ref="AH270:AH272"/>
    <mergeCell ref="AI270:AI272"/>
    <mergeCell ref="AJ270:AJ272"/>
    <mergeCell ref="Y270:Y272"/>
    <mergeCell ref="Z270:Z272"/>
    <mergeCell ref="AA270:AA272"/>
    <mergeCell ref="AB270:AB272"/>
    <mergeCell ref="AC270:AC272"/>
    <mergeCell ref="AD270:AD272"/>
    <mergeCell ref="Q270:Q272"/>
    <mergeCell ref="R270:R272"/>
    <mergeCell ref="S270:S272"/>
    <mergeCell ref="T270:T272"/>
    <mergeCell ref="W270:W272"/>
    <mergeCell ref="X270:X272"/>
    <mergeCell ref="DE267:DE269"/>
    <mergeCell ref="DF267:DF269"/>
    <mergeCell ref="DG267:DG269"/>
    <mergeCell ref="DH267:DH269"/>
    <mergeCell ref="A270:A272"/>
    <mergeCell ref="B270:B272"/>
    <mergeCell ref="C270:C272"/>
    <mergeCell ref="D270:D272"/>
    <mergeCell ref="O270:O272"/>
    <mergeCell ref="P270:P272"/>
    <mergeCell ref="CY267:CY269"/>
    <mergeCell ref="CZ267:CZ269"/>
    <mergeCell ref="DA267:DA269"/>
    <mergeCell ref="DB267:DB269"/>
    <mergeCell ref="DC267:DC269"/>
    <mergeCell ref="DD267:DD269"/>
    <mergeCell ref="CS267:CS269"/>
    <mergeCell ref="CT267:CT269"/>
    <mergeCell ref="CU267:CU269"/>
    <mergeCell ref="CV267:CV269"/>
    <mergeCell ref="CW267:CW269"/>
    <mergeCell ref="CX267:CX269"/>
    <mergeCell ref="CM267:CM269"/>
    <mergeCell ref="CN267:CN269"/>
    <mergeCell ref="CO267:CO269"/>
    <mergeCell ref="CP267:CP269"/>
    <mergeCell ref="CQ267:CQ269"/>
    <mergeCell ref="CR267:CR269"/>
    <mergeCell ref="CG267:CG269"/>
    <mergeCell ref="CH267:CH269"/>
    <mergeCell ref="CI267:CI269"/>
    <mergeCell ref="CJ267:CJ269"/>
    <mergeCell ref="CK267:CK269"/>
    <mergeCell ref="CL267:CL269"/>
    <mergeCell ref="CA267:CA269"/>
    <mergeCell ref="CB267:CB269"/>
    <mergeCell ref="CC267:CC269"/>
    <mergeCell ref="CD267:CD269"/>
    <mergeCell ref="CE267:CE269"/>
    <mergeCell ref="CF267:CF269"/>
    <mergeCell ref="BU267:BU269"/>
    <mergeCell ref="BV267:BV269"/>
    <mergeCell ref="BW267:BW269"/>
    <mergeCell ref="BX267:BX269"/>
    <mergeCell ref="BY267:BY269"/>
    <mergeCell ref="BZ267:BZ269"/>
    <mergeCell ref="BO267:BO269"/>
    <mergeCell ref="BP267:BP269"/>
    <mergeCell ref="BQ267:BQ269"/>
    <mergeCell ref="BR267:BR269"/>
    <mergeCell ref="BS267:BS269"/>
    <mergeCell ref="BT267:BT269"/>
    <mergeCell ref="BI267:BI269"/>
    <mergeCell ref="BJ267:BJ269"/>
    <mergeCell ref="BK267:BK269"/>
    <mergeCell ref="BL267:BL269"/>
    <mergeCell ref="BM267:BM269"/>
    <mergeCell ref="BN267:BN269"/>
    <mergeCell ref="BC267:BC269"/>
    <mergeCell ref="BD267:BD269"/>
    <mergeCell ref="BE267:BE269"/>
    <mergeCell ref="BF267:BF269"/>
    <mergeCell ref="BG267:BG269"/>
    <mergeCell ref="BH267:BH269"/>
    <mergeCell ref="AW267:AW269"/>
    <mergeCell ref="AX267:AX269"/>
    <mergeCell ref="AY267:AY269"/>
    <mergeCell ref="AZ267:AZ269"/>
    <mergeCell ref="BA267:BA269"/>
    <mergeCell ref="BB267:BB269"/>
    <mergeCell ref="AQ267:AQ269"/>
    <mergeCell ref="AR267:AR269"/>
    <mergeCell ref="AS267:AS269"/>
    <mergeCell ref="AT267:AT269"/>
    <mergeCell ref="AU267:AU269"/>
    <mergeCell ref="AV267:AV269"/>
    <mergeCell ref="AK267:AK269"/>
    <mergeCell ref="AL267:AL269"/>
    <mergeCell ref="AM267:AM269"/>
    <mergeCell ref="AN267:AN269"/>
    <mergeCell ref="AO267:AO269"/>
    <mergeCell ref="AP267:AP269"/>
    <mergeCell ref="AE267:AE269"/>
    <mergeCell ref="AF267:AF269"/>
    <mergeCell ref="AG267:AG269"/>
    <mergeCell ref="AH267:AH269"/>
    <mergeCell ref="AI267:AI269"/>
    <mergeCell ref="AJ267:AJ269"/>
    <mergeCell ref="Y267:Y269"/>
    <mergeCell ref="Z267:Z269"/>
    <mergeCell ref="AA267:AA269"/>
    <mergeCell ref="AB267:AB269"/>
    <mergeCell ref="AC267:AC269"/>
    <mergeCell ref="AD267:AD269"/>
    <mergeCell ref="Q267:Q269"/>
    <mergeCell ref="R267:R269"/>
    <mergeCell ref="S267:S269"/>
    <mergeCell ref="T267:T269"/>
    <mergeCell ref="W267:W269"/>
    <mergeCell ref="X267:X269"/>
    <mergeCell ref="DE264:DE266"/>
    <mergeCell ref="DF264:DF266"/>
    <mergeCell ref="DG264:DG266"/>
    <mergeCell ref="DH264:DH266"/>
    <mergeCell ref="A267:A269"/>
    <mergeCell ref="B267:B269"/>
    <mergeCell ref="C267:C269"/>
    <mergeCell ref="D267:D269"/>
    <mergeCell ref="O267:O269"/>
    <mergeCell ref="P267:P269"/>
    <mergeCell ref="CY264:CY266"/>
    <mergeCell ref="CZ264:CZ266"/>
    <mergeCell ref="DA264:DA266"/>
    <mergeCell ref="DB264:DB266"/>
    <mergeCell ref="DC264:DC266"/>
    <mergeCell ref="DD264:DD266"/>
    <mergeCell ref="CS264:CS266"/>
    <mergeCell ref="CT264:CT266"/>
    <mergeCell ref="CU264:CU266"/>
    <mergeCell ref="CV264:CV266"/>
    <mergeCell ref="CW264:CW266"/>
    <mergeCell ref="CX264:CX266"/>
    <mergeCell ref="CM264:CM266"/>
    <mergeCell ref="CN264:CN266"/>
    <mergeCell ref="CO264:CO266"/>
    <mergeCell ref="CP264:CP266"/>
    <mergeCell ref="CQ264:CQ266"/>
    <mergeCell ref="CR264:CR266"/>
    <mergeCell ref="CG264:CG266"/>
    <mergeCell ref="CH264:CH266"/>
    <mergeCell ref="CI264:CI266"/>
    <mergeCell ref="CJ264:CJ266"/>
    <mergeCell ref="CK264:CK266"/>
    <mergeCell ref="CL264:CL266"/>
    <mergeCell ref="CA264:CA266"/>
    <mergeCell ref="CB264:CB266"/>
    <mergeCell ref="CC264:CC266"/>
    <mergeCell ref="CD264:CD266"/>
    <mergeCell ref="CE264:CE266"/>
    <mergeCell ref="CF264:CF266"/>
    <mergeCell ref="BU264:BU266"/>
    <mergeCell ref="BV264:BV266"/>
    <mergeCell ref="BW264:BW266"/>
    <mergeCell ref="BX264:BX266"/>
    <mergeCell ref="BY264:BY266"/>
    <mergeCell ref="BZ264:BZ266"/>
    <mergeCell ref="BO264:BO266"/>
    <mergeCell ref="BP264:BP266"/>
    <mergeCell ref="BQ264:BQ266"/>
    <mergeCell ref="BR264:BR266"/>
    <mergeCell ref="BS264:BS266"/>
    <mergeCell ref="BT264:BT266"/>
    <mergeCell ref="BI264:BI266"/>
    <mergeCell ref="BJ264:BJ266"/>
    <mergeCell ref="BK264:BK266"/>
    <mergeCell ref="BL264:BL266"/>
    <mergeCell ref="BM264:BM266"/>
    <mergeCell ref="BN264:BN266"/>
    <mergeCell ref="BC264:BC266"/>
    <mergeCell ref="BD264:BD266"/>
    <mergeCell ref="BE264:BE266"/>
    <mergeCell ref="BF264:BF266"/>
    <mergeCell ref="BG264:BG266"/>
    <mergeCell ref="BH264:BH266"/>
    <mergeCell ref="AW264:AW266"/>
    <mergeCell ref="AX264:AX266"/>
    <mergeCell ref="AY264:AY266"/>
    <mergeCell ref="AZ264:AZ266"/>
    <mergeCell ref="BA264:BA266"/>
    <mergeCell ref="BB264:BB266"/>
    <mergeCell ref="AQ264:AQ266"/>
    <mergeCell ref="AR264:AR266"/>
    <mergeCell ref="AS264:AS266"/>
    <mergeCell ref="AT264:AT266"/>
    <mergeCell ref="AU264:AU266"/>
    <mergeCell ref="AV264:AV266"/>
    <mergeCell ref="AK264:AK266"/>
    <mergeCell ref="AL264:AL266"/>
    <mergeCell ref="AM264:AM266"/>
    <mergeCell ref="AN264:AN266"/>
    <mergeCell ref="AO264:AO266"/>
    <mergeCell ref="AP264:AP266"/>
    <mergeCell ref="AE264:AE266"/>
    <mergeCell ref="AF264:AF266"/>
    <mergeCell ref="AG264:AG266"/>
    <mergeCell ref="AH264:AH266"/>
    <mergeCell ref="AI264:AI266"/>
    <mergeCell ref="AJ264:AJ266"/>
    <mergeCell ref="Y264:Y266"/>
    <mergeCell ref="Z264:Z266"/>
    <mergeCell ref="AA264:AA266"/>
    <mergeCell ref="AB264:AB266"/>
    <mergeCell ref="AC264:AC266"/>
    <mergeCell ref="AD264:AD266"/>
    <mergeCell ref="Q264:Q266"/>
    <mergeCell ref="R264:R266"/>
    <mergeCell ref="S264:S266"/>
    <mergeCell ref="T264:T266"/>
    <mergeCell ref="W264:W266"/>
    <mergeCell ref="X264:X266"/>
    <mergeCell ref="DE257:DE259"/>
    <mergeCell ref="DF257:DF259"/>
    <mergeCell ref="DG257:DG259"/>
    <mergeCell ref="DH257:DH259"/>
    <mergeCell ref="A264:A266"/>
    <mergeCell ref="B264:B266"/>
    <mergeCell ref="C264:C266"/>
    <mergeCell ref="D264:D266"/>
    <mergeCell ref="O264:O266"/>
    <mergeCell ref="P264:P266"/>
    <mergeCell ref="CY257:CY259"/>
    <mergeCell ref="CZ257:CZ259"/>
    <mergeCell ref="DA257:DA259"/>
    <mergeCell ref="DB257:DB259"/>
    <mergeCell ref="DC257:DC259"/>
    <mergeCell ref="DD257:DD259"/>
    <mergeCell ref="CS257:CS259"/>
    <mergeCell ref="CT257:CT259"/>
    <mergeCell ref="CU257:CU259"/>
    <mergeCell ref="CV257:CV259"/>
    <mergeCell ref="CW257:CW259"/>
    <mergeCell ref="CX257:CX259"/>
    <mergeCell ref="CM257:CM259"/>
    <mergeCell ref="CN257:CN259"/>
    <mergeCell ref="CO257:CO259"/>
    <mergeCell ref="CP257:CP259"/>
    <mergeCell ref="CQ257:CQ259"/>
    <mergeCell ref="CR257:CR259"/>
    <mergeCell ref="CG257:CG259"/>
    <mergeCell ref="CH257:CH259"/>
    <mergeCell ref="CI257:CI259"/>
    <mergeCell ref="CJ257:CJ259"/>
    <mergeCell ref="CK257:CK259"/>
    <mergeCell ref="CL257:CL259"/>
    <mergeCell ref="CA257:CA259"/>
    <mergeCell ref="CB257:CB259"/>
    <mergeCell ref="CC257:CC259"/>
    <mergeCell ref="CD257:CD259"/>
    <mergeCell ref="CE257:CE259"/>
    <mergeCell ref="CF257:CF259"/>
    <mergeCell ref="BU257:BU259"/>
    <mergeCell ref="BV257:BV259"/>
    <mergeCell ref="BW257:BW259"/>
    <mergeCell ref="BX257:BX259"/>
    <mergeCell ref="BY257:BY259"/>
    <mergeCell ref="BZ257:BZ259"/>
    <mergeCell ref="BO257:BO259"/>
    <mergeCell ref="BP257:BP259"/>
    <mergeCell ref="BQ257:BQ259"/>
    <mergeCell ref="BR257:BR259"/>
    <mergeCell ref="BS257:BS259"/>
    <mergeCell ref="BT257:BT259"/>
    <mergeCell ref="BI257:BI259"/>
    <mergeCell ref="BJ257:BJ259"/>
    <mergeCell ref="BK257:BK259"/>
    <mergeCell ref="BL257:BL259"/>
    <mergeCell ref="BM257:BM259"/>
    <mergeCell ref="BN257:BN259"/>
    <mergeCell ref="BC257:BC259"/>
    <mergeCell ref="BD257:BD259"/>
    <mergeCell ref="BE257:BE259"/>
    <mergeCell ref="BF257:BF259"/>
    <mergeCell ref="BG257:BG259"/>
    <mergeCell ref="BH257:BH259"/>
    <mergeCell ref="AW257:AW259"/>
    <mergeCell ref="AX257:AX259"/>
    <mergeCell ref="AY257:AY259"/>
    <mergeCell ref="AZ257:AZ259"/>
    <mergeCell ref="BA257:BA259"/>
    <mergeCell ref="BB257:BB259"/>
    <mergeCell ref="AQ257:AQ259"/>
    <mergeCell ref="AR257:AR259"/>
    <mergeCell ref="AS257:AS259"/>
    <mergeCell ref="AT257:AT259"/>
    <mergeCell ref="AU257:AU259"/>
    <mergeCell ref="AV257:AV259"/>
    <mergeCell ref="AK257:AK259"/>
    <mergeCell ref="AL257:AL259"/>
    <mergeCell ref="AM257:AM259"/>
    <mergeCell ref="AN257:AN259"/>
    <mergeCell ref="AO257:AO259"/>
    <mergeCell ref="AP257:AP259"/>
    <mergeCell ref="AE257:AE259"/>
    <mergeCell ref="AF257:AF259"/>
    <mergeCell ref="AG257:AG259"/>
    <mergeCell ref="AH257:AH259"/>
    <mergeCell ref="AI257:AI259"/>
    <mergeCell ref="AJ257:AJ259"/>
    <mergeCell ref="Y257:Y259"/>
    <mergeCell ref="Z257:Z259"/>
    <mergeCell ref="AA257:AA259"/>
    <mergeCell ref="AB257:AB259"/>
    <mergeCell ref="AC257:AC259"/>
    <mergeCell ref="AD257:AD259"/>
    <mergeCell ref="Q257:Q259"/>
    <mergeCell ref="R257:R259"/>
    <mergeCell ref="S257:S259"/>
    <mergeCell ref="T257:T259"/>
    <mergeCell ref="W257:W259"/>
    <mergeCell ref="X257:X259"/>
    <mergeCell ref="K257:K259"/>
    <mergeCell ref="L257:L259"/>
    <mergeCell ref="M257:M259"/>
    <mergeCell ref="N257:N259"/>
    <mergeCell ref="O257:O259"/>
    <mergeCell ref="P257:P259"/>
    <mergeCell ref="DH254:DH256"/>
    <mergeCell ref="A257:A259"/>
    <mergeCell ref="C257:C259"/>
    <mergeCell ref="D257:E259"/>
    <mergeCell ref="F257:F259"/>
    <mergeCell ref="G257:G259"/>
    <mergeCell ref="H257:H259"/>
    <mergeCell ref="I257:I259"/>
    <mergeCell ref="J257:J259"/>
    <mergeCell ref="DB254:DB256"/>
    <mergeCell ref="DC254:DC256"/>
    <mergeCell ref="DD254:DD256"/>
    <mergeCell ref="DE254:DE256"/>
    <mergeCell ref="DF254:DF256"/>
    <mergeCell ref="DG254:DG256"/>
    <mergeCell ref="CV254:CV256"/>
    <mergeCell ref="CW254:CW256"/>
    <mergeCell ref="CX254:CX256"/>
    <mergeCell ref="CY254:CY256"/>
    <mergeCell ref="CZ254:CZ256"/>
    <mergeCell ref="DA254:DA256"/>
    <mergeCell ref="CP254:CP256"/>
    <mergeCell ref="CQ254:CQ256"/>
    <mergeCell ref="CR254:CR256"/>
    <mergeCell ref="CS254:CS256"/>
    <mergeCell ref="CT254:CT256"/>
    <mergeCell ref="CU254:CU256"/>
    <mergeCell ref="CJ254:CJ256"/>
    <mergeCell ref="CK254:CK256"/>
    <mergeCell ref="CL254:CL256"/>
    <mergeCell ref="CM254:CM256"/>
    <mergeCell ref="CN254:CN256"/>
    <mergeCell ref="CO254:CO256"/>
    <mergeCell ref="CD254:CD256"/>
    <mergeCell ref="CE254:CE256"/>
    <mergeCell ref="CF254:CF256"/>
    <mergeCell ref="CG254:CG256"/>
    <mergeCell ref="CH254:CH256"/>
    <mergeCell ref="CI254:CI256"/>
    <mergeCell ref="BX254:BX256"/>
    <mergeCell ref="BY254:BY256"/>
    <mergeCell ref="BZ254:BZ256"/>
    <mergeCell ref="CA254:CA256"/>
    <mergeCell ref="CB254:CB256"/>
    <mergeCell ref="CC254:CC256"/>
    <mergeCell ref="BR254:BR256"/>
    <mergeCell ref="BS254:BS256"/>
    <mergeCell ref="BT254:BT256"/>
    <mergeCell ref="BU254:BU256"/>
    <mergeCell ref="BV254:BV256"/>
    <mergeCell ref="BW254:BW256"/>
    <mergeCell ref="BL254:BL256"/>
    <mergeCell ref="BM254:BM256"/>
    <mergeCell ref="BN254:BN256"/>
    <mergeCell ref="BO254:BO256"/>
    <mergeCell ref="BP254:BP256"/>
    <mergeCell ref="BQ254:BQ256"/>
    <mergeCell ref="BF254:BF256"/>
    <mergeCell ref="BG254:BG256"/>
    <mergeCell ref="BH254:BH256"/>
    <mergeCell ref="BI254:BI256"/>
    <mergeCell ref="BJ254:BJ256"/>
    <mergeCell ref="BK254:BK256"/>
    <mergeCell ref="AZ254:AZ256"/>
    <mergeCell ref="BA254:BA256"/>
    <mergeCell ref="BB254:BB256"/>
    <mergeCell ref="BC254:BC256"/>
    <mergeCell ref="BD254:BD256"/>
    <mergeCell ref="BE254:BE256"/>
    <mergeCell ref="AT254:AT256"/>
    <mergeCell ref="AU254:AU256"/>
    <mergeCell ref="AV254:AV256"/>
    <mergeCell ref="AW254:AW256"/>
    <mergeCell ref="AX254:AX256"/>
    <mergeCell ref="AY254:AY256"/>
    <mergeCell ref="AN254:AN256"/>
    <mergeCell ref="AO254:AO256"/>
    <mergeCell ref="AP254:AP256"/>
    <mergeCell ref="AQ254:AQ256"/>
    <mergeCell ref="AR254:AR256"/>
    <mergeCell ref="AS254:AS256"/>
    <mergeCell ref="AH254:AH256"/>
    <mergeCell ref="AI254:AI256"/>
    <mergeCell ref="AJ254:AJ256"/>
    <mergeCell ref="AK254:AK256"/>
    <mergeCell ref="AL254:AL256"/>
    <mergeCell ref="AM254:AM256"/>
    <mergeCell ref="AB254:AB256"/>
    <mergeCell ref="AC254:AC256"/>
    <mergeCell ref="AD254:AD256"/>
    <mergeCell ref="AE254:AE256"/>
    <mergeCell ref="AF254:AF256"/>
    <mergeCell ref="AG254:AG256"/>
    <mergeCell ref="T254:T256"/>
    <mergeCell ref="W254:W256"/>
    <mergeCell ref="X254:X256"/>
    <mergeCell ref="Y254:Y256"/>
    <mergeCell ref="Z254:Z256"/>
    <mergeCell ref="AA254:AA256"/>
    <mergeCell ref="DH251:DH253"/>
    <mergeCell ref="A254:A256"/>
    <mergeCell ref="B254:B256"/>
    <mergeCell ref="C254:C256"/>
    <mergeCell ref="D254:E256"/>
    <mergeCell ref="O254:O256"/>
    <mergeCell ref="P254:P256"/>
    <mergeCell ref="Q254:Q256"/>
    <mergeCell ref="R254:R256"/>
    <mergeCell ref="S254:S256"/>
    <mergeCell ref="DB251:DB253"/>
    <mergeCell ref="DC251:DC253"/>
    <mergeCell ref="DD251:DD253"/>
    <mergeCell ref="DE251:DE253"/>
    <mergeCell ref="DF251:DF253"/>
    <mergeCell ref="DG251:DG253"/>
    <mergeCell ref="CV251:CV253"/>
    <mergeCell ref="CW251:CW253"/>
    <mergeCell ref="CX251:CX253"/>
    <mergeCell ref="CY251:CY253"/>
    <mergeCell ref="CZ251:CZ253"/>
    <mergeCell ref="DA251:DA253"/>
    <mergeCell ref="CP251:CP253"/>
    <mergeCell ref="CQ251:CQ253"/>
    <mergeCell ref="CR251:CR253"/>
    <mergeCell ref="CS251:CS253"/>
    <mergeCell ref="CT251:CT253"/>
    <mergeCell ref="CU251:CU253"/>
    <mergeCell ref="CJ251:CJ253"/>
    <mergeCell ref="CK251:CK253"/>
    <mergeCell ref="CL251:CL253"/>
    <mergeCell ref="CM251:CM253"/>
    <mergeCell ref="CN251:CN253"/>
    <mergeCell ref="CO251:CO253"/>
    <mergeCell ref="CD251:CD253"/>
    <mergeCell ref="CE251:CE253"/>
    <mergeCell ref="CF251:CF253"/>
    <mergeCell ref="CG251:CG253"/>
    <mergeCell ref="CH251:CH253"/>
    <mergeCell ref="CI251:CI253"/>
    <mergeCell ref="BX251:BX253"/>
    <mergeCell ref="BY251:BY253"/>
    <mergeCell ref="BZ251:BZ253"/>
    <mergeCell ref="CA251:CA253"/>
    <mergeCell ref="CB251:CB253"/>
    <mergeCell ref="CC251:CC253"/>
    <mergeCell ref="BR251:BR253"/>
    <mergeCell ref="BS251:BS253"/>
    <mergeCell ref="BT251:BT253"/>
    <mergeCell ref="BU251:BU253"/>
    <mergeCell ref="BV251:BV253"/>
    <mergeCell ref="BW251:BW253"/>
    <mergeCell ref="BL251:BL253"/>
    <mergeCell ref="BM251:BM253"/>
    <mergeCell ref="BN251:BN253"/>
    <mergeCell ref="BO251:BO253"/>
    <mergeCell ref="BP251:BP253"/>
    <mergeCell ref="BQ251:BQ253"/>
    <mergeCell ref="BF251:BF253"/>
    <mergeCell ref="BG251:BG253"/>
    <mergeCell ref="BH251:BH253"/>
    <mergeCell ref="BI251:BI253"/>
    <mergeCell ref="BJ251:BJ253"/>
    <mergeCell ref="BK251:BK253"/>
    <mergeCell ref="AZ251:AZ253"/>
    <mergeCell ref="BA251:BA253"/>
    <mergeCell ref="BB251:BB253"/>
    <mergeCell ref="BC251:BC253"/>
    <mergeCell ref="BD251:BD253"/>
    <mergeCell ref="BE251:BE253"/>
    <mergeCell ref="AT251:AT253"/>
    <mergeCell ref="AU251:AU253"/>
    <mergeCell ref="AV251:AV253"/>
    <mergeCell ref="AW251:AW253"/>
    <mergeCell ref="AX251:AX253"/>
    <mergeCell ref="AY251:AY253"/>
    <mergeCell ref="AN251:AN253"/>
    <mergeCell ref="AO251:AO253"/>
    <mergeCell ref="AP251:AP253"/>
    <mergeCell ref="AQ251:AQ253"/>
    <mergeCell ref="AR251:AR253"/>
    <mergeCell ref="AS251:AS253"/>
    <mergeCell ref="AH251:AH253"/>
    <mergeCell ref="AI251:AI253"/>
    <mergeCell ref="AJ251:AJ253"/>
    <mergeCell ref="AK251:AK253"/>
    <mergeCell ref="AL251:AL253"/>
    <mergeCell ref="AM251:AM253"/>
    <mergeCell ref="AB251:AB253"/>
    <mergeCell ref="AC251:AC253"/>
    <mergeCell ref="AD251:AD253"/>
    <mergeCell ref="AE251:AE253"/>
    <mergeCell ref="AF251:AF253"/>
    <mergeCell ref="AG251:AG253"/>
    <mergeCell ref="T251:T253"/>
    <mergeCell ref="W251:W253"/>
    <mergeCell ref="X251:X253"/>
    <mergeCell ref="Y251:Y253"/>
    <mergeCell ref="Z251:Z253"/>
    <mergeCell ref="AA251:AA253"/>
    <mergeCell ref="DH248:DH250"/>
    <mergeCell ref="A251:A253"/>
    <mergeCell ref="B251:B253"/>
    <mergeCell ref="C251:C253"/>
    <mergeCell ref="D251:E253"/>
    <mergeCell ref="O251:O253"/>
    <mergeCell ref="P251:P253"/>
    <mergeCell ref="Q251:Q253"/>
    <mergeCell ref="R251:R253"/>
    <mergeCell ref="S251:S253"/>
    <mergeCell ref="DB248:DB250"/>
    <mergeCell ref="DC248:DC250"/>
    <mergeCell ref="DD248:DD250"/>
    <mergeCell ref="DE248:DE250"/>
    <mergeCell ref="DF248:DF250"/>
    <mergeCell ref="DG248:DG250"/>
    <mergeCell ref="CV248:CV250"/>
    <mergeCell ref="CW248:CW250"/>
    <mergeCell ref="CX248:CX250"/>
    <mergeCell ref="CY248:CY250"/>
    <mergeCell ref="CZ248:CZ250"/>
    <mergeCell ref="DA248:DA250"/>
    <mergeCell ref="CP248:CP250"/>
    <mergeCell ref="CQ248:CQ250"/>
    <mergeCell ref="CR248:CR250"/>
    <mergeCell ref="CS248:CS250"/>
    <mergeCell ref="CT248:CT250"/>
    <mergeCell ref="CU248:CU250"/>
    <mergeCell ref="CJ248:CJ250"/>
    <mergeCell ref="CK248:CK250"/>
    <mergeCell ref="CL248:CL250"/>
    <mergeCell ref="CM248:CM250"/>
    <mergeCell ref="CN248:CN250"/>
    <mergeCell ref="CO248:CO250"/>
    <mergeCell ref="CD248:CD250"/>
    <mergeCell ref="CE248:CE250"/>
    <mergeCell ref="CF248:CF250"/>
    <mergeCell ref="CG248:CG250"/>
    <mergeCell ref="CH248:CH250"/>
    <mergeCell ref="CI248:CI250"/>
    <mergeCell ref="BX248:BX250"/>
    <mergeCell ref="BY248:BY250"/>
    <mergeCell ref="BZ248:BZ250"/>
    <mergeCell ref="CA248:CA250"/>
    <mergeCell ref="CB248:CB250"/>
    <mergeCell ref="CC248:CC250"/>
    <mergeCell ref="BR248:BR250"/>
    <mergeCell ref="BS248:BS250"/>
    <mergeCell ref="BT248:BT250"/>
    <mergeCell ref="BU248:BU250"/>
    <mergeCell ref="BV248:BV250"/>
    <mergeCell ref="BW248:BW250"/>
    <mergeCell ref="BL248:BL250"/>
    <mergeCell ref="BM248:BM250"/>
    <mergeCell ref="BN248:BN250"/>
    <mergeCell ref="BO248:BO250"/>
    <mergeCell ref="BP248:BP250"/>
    <mergeCell ref="BQ248:BQ250"/>
    <mergeCell ref="BF248:BF250"/>
    <mergeCell ref="BG248:BG250"/>
    <mergeCell ref="BH248:BH250"/>
    <mergeCell ref="BI248:BI250"/>
    <mergeCell ref="BJ248:BJ250"/>
    <mergeCell ref="BK248:BK250"/>
    <mergeCell ref="AZ248:AZ250"/>
    <mergeCell ref="BA248:BA250"/>
    <mergeCell ref="BB248:BB250"/>
    <mergeCell ref="BC248:BC250"/>
    <mergeCell ref="BD248:BD250"/>
    <mergeCell ref="BE248:BE250"/>
    <mergeCell ref="AT248:AT250"/>
    <mergeCell ref="AU248:AU250"/>
    <mergeCell ref="AV248:AV250"/>
    <mergeCell ref="AW248:AW250"/>
    <mergeCell ref="AX248:AX250"/>
    <mergeCell ref="AY248:AY250"/>
    <mergeCell ref="AN248:AN250"/>
    <mergeCell ref="AO248:AO250"/>
    <mergeCell ref="AP248:AP250"/>
    <mergeCell ref="AQ248:AQ250"/>
    <mergeCell ref="AR248:AR250"/>
    <mergeCell ref="AS248:AS250"/>
    <mergeCell ref="AH248:AH250"/>
    <mergeCell ref="AI248:AI250"/>
    <mergeCell ref="AJ248:AJ250"/>
    <mergeCell ref="AK248:AK250"/>
    <mergeCell ref="AL248:AL250"/>
    <mergeCell ref="AM248:AM250"/>
    <mergeCell ref="AB248:AB250"/>
    <mergeCell ref="AC248:AC250"/>
    <mergeCell ref="AD248:AD250"/>
    <mergeCell ref="AE248:AE250"/>
    <mergeCell ref="AF248:AF250"/>
    <mergeCell ref="AG248:AG250"/>
    <mergeCell ref="T248:T250"/>
    <mergeCell ref="W248:W250"/>
    <mergeCell ref="X248:X250"/>
    <mergeCell ref="Y248:Y250"/>
    <mergeCell ref="Z248:Z250"/>
    <mergeCell ref="AA248:AA250"/>
    <mergeCell ref="I248:I250"/>
    <mergeCell ref="O248:O250"/>
    <mergeCell ref="P248:P250"/>
    <mergeCell ref="Q248:Q250"/>
    <mergeCell ref="R248:R250"/>
    <mergeCell ref="S248:S250"/>
    <mergeCell ref="J248:J250"/>
    <mergeCell ref="K248:K250"/>
    <mergeCell ref="G243:G244"/>
    <mergeCell ref="H243:H244"/>
    <mergeCell ref="DE239:DE242"/>
    <mergeCell ref="DF239:DF242"/>
    <mergeCell ref="DG239:DG242"/>
    <mergeCell ref="DH239:DH242"/>
    <mergeCell ref="CY239:CY242"/>
    <mergeCell ref="CZ239:CZ242"/>
    <mergeCell ref="DA239:DA242"/>
    <mergeCell ref="DB239:DB242"/>
    <mergeCell ref="DC239:DC242"/>
    <mergeCell ref="DD239:DD242"/>
    <mergeCell ref="CS239:CS242"/>
    <mergeCell ref="CT239:CT242"/>
    <mergeCell ref="CU239:CU242"/>
    <mergeCell ref="CV239:CV242"/>
    <mergeCell ref="CW239:CW242"/>
    <mergeCell ref="CX239:CX242"/>
    <mergeCell ref="CM239:CM242"/>
    <mergeCell ref="CN239:CN242"/>
    <mergeCell ref="CO239:CO242"/>
    <mergeCell ref="CP239:CP242"/>
    <mergeCell ref="CQ239:CQ242"/>
    <mergeCell ref="CR239:CR242"/>
    <mergeCell ref="CG239:CG242"/>
    <mergeCell ref="CH239:CH242"/>
    <mergeCell ref="CI239:CI242"/>
    <mergeCell ref="CJ239:CJ242"/>
    <mergeCell ref="CK239:CK242"/>
    <mergeCell ref="CL239:CL242"/>
    <mergeCell ref="CA239:CA242"/>
    <mergeCell ref="CB239:CB242"/>
    <mergeCell ref="CC239:CC242"/>
    <mergeCell ref="CD239:CD242"/>
    <mergeCell ref="CE239:CE242"/>
    <mergeCell ref="CF239:CF242"/>
    <mergeCell ref="BU239:BU242"/>
    <mergeCell ref="BV239:BV242"/>
    <mergeCell ref="BW239:BW242"/>
    <mergeCell ref="BX239:BX242"/>
    <mergeCell ref="BY239:BY242"/>
    <mergeCell ref="BZ239:BZ242"/>
    <mergeCell ref="BO239:BO242"/>
    <mergeCell ref="BP239:BP242"/>
    <mergeCell ref="BQ239:BQ242"/>
    <mergeCell ref="BR239:BR242"/>
    <mergeCell ref="BS239:BS242"/>
    <mergeCell ref="BT239:BT242"/>
    <mergeCell ref="BI239:BI242"/>
    <mergeCell ref="BJ239:BJ242"/>
    <mergeCell ref="BK239:BK242"/>
    <mergeCell ref="BL239:BL242"/>
    <mergeCell ref="BM239:BM242"/>
    <mergeCell ref="BN239:BN242"/>
    <mergeCell ref="BC239:BC242"/>
    <mergeCell ref="BD239:BD242"/>
    <mergeCell ref="BE239:BE242"/>
    <mergeCell ref="BF239:BF242"/>
    <mergeCell ref="BG239:BG242"/>
    <mergeCell ref="BH239:BH242"/>
    <mergeCell ref="AW239:AW242"/>
    <mergeCell ref="AX239:AX242"/>
    <mergeCell ref="AY239:AY242"/>
    <mergeCell ref="AZ239:AZ242"/>
    <mergeCell ref="BA239:BA242"/>
    <mergeCell ref="BB239:BB242"/>
    <mergeCell ref="AQ239:AQ242"/>
    <mergeCell ref="AR239:AR242"/>
    <mergeCell ref="AS239:AS242"/>
    <mergeCell ref="AT239:AT242"/>
    <mergeCell ref="AU239:AU242"/>
    <mergeCell ref="AV239:AV242"/>
    <mergeCell ref="AK239:AK242"/>
    <mergeCell ref="AL239:AL242"/>
    <mergeCell ref="AM239:AM242"/>
    <mergeCell ref="AN239:AN242"/>
    <mergeCell ref="AO239:AO242"/>
    <mergeCell ref="AP239:AP242"/>
    <mergeCell ref="AE239:AE242"/>
    <mergeCell ref="AF239:AF242"/>
    <mergeCell ref="AG239:AG242"/>
    <mergeCell ref="AH239:AH242"/>
    <mergeCell ref="AI239:AI242"/>
    <mergeCell ref="AJ239:AJ242"/>
    <mergeCell ref="Y239:Y242"/>
    <mergeCell ref="Z239:Z242"/>
    <mergeCell ref="AA239:AA242"/>
    <mergeCell ref="AB239:AB242"/>
    <mergeCell ref="AC239:AC242"/>
    <mergeCell ref="AD239:AD242"/>
    <mergeCell ref="Q239:Q244"/>
    <mergeCell ref="R239:R244"/>
    <mergeCell ref="S239:S244"/>
    <mergeCell ref="T239:T244"/>
    <mergeCell ref="W239:W242"/>
    <mergeCell ref="X239:X242"/>
    <mergeCell ref="DE235:DE237"/>
    <mergeCell ref="DF235:DF237"/>
    <mergeCell ref="DG235:DG237"/>
    <mergeCell ref="DH235:DH237"/>
    <mergeCell ref="A239:A244"/>
    <mergeCell ref="B239:B244"/>
    <mergeCell ref="C239:C244"/>
    <mergeCell ref="D239:E244"/>
    <mergeCell ref="O239:O244"/>
    <mergeCell ref="P239:P244"/>
    <mergeCell ref="CY235:CY237"/>
    <mergeCell ref="CZ235:CZ237"/>
    <mergeCell ref="DA235:DA237"/>
    <mergeCell ref="DB235:DB237"/>
    <mergeCell ref="DC235:DC237"/>
    <mergeCell ref="DD235:DD237"/>
    <mergeCell ref="CS235:CS237"/>
    <mergeCell ref="CT235:CT237"/>
    <mergeCell ref="CU235:CU237"/>
    <mergeCell ref="CV235:CV237"/>
    <mergeCell ref="CW235:CW237"/>
    <mergeCell ref="CX235:CX237"/>
    <mergeCell ref="CM235:CM237"/>
    <mergeCell ref="CN235:CN237"/>
    <mergeCell ref="CO235:CO237"/>
    <mergeCell ref="CP235:CP237"/>
    <mergeCell ref="CQ235:CQ237"/>
    <mergeCell ref="CR235:CR237"/>
    <mergeCell ref="CG235:CG237"/>
    <mergeCell ref="CH235:CH237"/>
    <mergeCell ref="CI235:CI237"/>
    <mergeCell ref="CJ235:CJ237"/>
    <mergeCell ref="CK235:CK237"/>
    <mergeCell ref="CL235:CL237"/>
    <mergeCell ref="CA235:CA237"/>
    <mergeCell ref="CB235:CB237"/>
    <mergeCell ref="CC235:CC237"/>
    <mergeCell ref="CD235:CD237"/>
    <mergeCell ref="CE235:CE237"/>
    <mergeCell ref="CF235:CF237"/>
    <mergeCell ref="BU235:BU237"/>
    <mergeCell ref="BV235:BV237"/>
    <mergeCell ref="BW235:BW237"/>
    <mergeCell ref="BX235:BX237"/>
    <mergeCell ref="BY235:BY237"/>
    <mergeCell ref="BZ235:BZ237"/>
    <mergeCell ref="BO235:BO237"/>
    <mergeCell ref="BP235:BP237"/>
    <mergeCell ref="BQ235:BQ237"/>
    <mergeCell ref="BR235:BR237"/>
    <mergeCell ref="BS235:BS237"/>
    <mergeCell ref="BT235:BT237"/>
    <mergeCell ref="BI235:BI237"/>
    <mergeCell ref="BJ235:BJ237"/>
    <mergeCell ref="BK235:BK237"/>
    <mergeCell ref="BL235:BL237"/>
    <mergeCell ref="BM235:BM237"/>
    <mergeCell ref="BN235:BN237"/>
    <mergeCell ref="BC235:BC237"/>
    <mergeCell ref="BD235:BD237"/>
    <mergeCell ref="BE235:BE237"/>
    <mergeCell ref="BF235:BF237"/>
    <mergeCell ref="BG235:BG237"/>
    <mergeCell ref="BH235:BH237"/>
    <mergeCell ref="AW235:AW237"/>
    <mergeCell ref="AX235:AX237"/>
    <mergeCell ref="AY235:AY237"/>
    <mergeCell ref="AZ235:AZ237"/>
    <mergeCell ref="BA235:BA237"/>
    <mergeCell ref="BB235:BB237"/>
    <mergeCell ref="AQ235:AQ237"/>
    <mergeCell ref="AR235:AR237"/>
    <mergeCell ref="AS235:AS237"/>
    <mergeCell ref="AT235:AT237"/>
    <mergeCell ref="AU235:AU237"/>
    <mergeCell ref="AV235:AV237"/>
    <mergeCell ref="AK235:AK237"/>
    <mergeCell ref="AL235:AL237"/>
    <mergeCell ref="AM235:AM237"/>
    <mergeCell ref="AN235:AN237"/>
    <mergeCell ref="AO235:AO237"/>
    <mergeCell ref="AP235:AP237"/>
    <mergeCell ref="AE235:AE237"/>
    <mergeCell ref="AF235:AF237"/>
    <mergeCell ref="AG235:AG237"/>
    <mergeCell ref="AH235:AH237"/>
    <mergeCell ref="AI235:AI237"/>
    <mergeCell ref="AJ235:AJ237"/>
    <mergeCell ref="Y235:Y237"/>
    <mergeCell ref="Z235:Z237"/>
    <mergeCell ref="AA235:AA237"/>
    <mergeCell ref="AB235:AB237"/>
    <mergeCell ref="AC235:AC237"/>
    <mergeCell ref="AD235:AD237"/>
    <mergeCell ref="Q235:Q237"/>
    <mergeCell ref="R235:R237"/>
    <mergeCell ref="S235:S237"/>
    <mergeCell ref="T235:T237"/>
    <mergeCell ref="W235:W237"/>
    <mergeCell ref="X235:X237"/>
    <mergeCell ref="DE229:DE231"/>
    <mergeCell ref="DF229:DF231"/>
    <mergeCell ref="DG229:DG231"/>
    <mergeCell ref="DH229:DH231"/>
    <mergeCell ref="A235:A237"/>
    <mergeCell ref="B235:B237"/>
    <mergeCell ref="C235:C237"/>
    <mergeCell ref="D235:D237"/>
    <mergeCell ref="O235:O237"/>
    <mergeCell ref="P235:P237"/>
    <mergeCell ref="CY229:CY231"/>
    <mergeCell ref="CZ229:CZ231"/>
    <mergeCell ref="DA229:DA231"/>
    <mergeCell ref="DB229:DB231"/>
    <mergeCell ref="DC229:DC231"/>
    <mergeCell ref="DD229:DD231"/>
    <mergeCell ref="CS229:CS231"/>
    <mergeCell ref="CT229:CT231"/>
    <mergeCell ref="CU229:CU231"/>
    <mergeCell ref="CV229:CV231"/>
    <mergeCell ref="CW229:CW231"/>
    <mergeCell ref="CX229:CX231"/>
    <mergeCell ref="CM229:CM231"/>
    <mergeCell ref="CN229:CN231"/>
    <mergeCell ref="CO229:CO231"/>
    <mergeCell ref="CP229:CP231"/>
    <mergeCell ref="CQ229:CQ231"/>
    <mergeCell ref="CR229:CR231"/>
    <mergeCell ref="CG229:CG231"/>
    <mergeCell ref="CH229:CH231"/>
    <mergeCell ref="CI229:CI231"/>
    <mergeCell ref="CJ229:CJ231"/>
    <mergeCell ref="CK229:CK231"/>
    <mergeCell ref="CL229:CL231"/>
    <mergeCell ref="CA229:CA231"/>
    <mergeCell ref="CB229:CB231"/>
    <mergeCell ref="CC229:CC231"/>
    <mergeCell ref="CD229:CD231"/>
    <mergeCell ref="CE229:CE231"/>
    <mergeCell ref="CF229:CF231"/>
    <mergeCell ref="BU229:BU231"/>
    <mergeCell ref="BV229:BV231"/>
    <mergeCell ref="BW229:BW231"/>
    <mergeCell ref="BX229:BX231"/>
    <mergeCell ref="BY229:BY231"/>
    <mergeCell ref="BZ229:BZ231"/>
    <mergeCell ref="BO229:BO231"/>
    <mergeCell ref="BP229:BP231"/>
    <mergeCell ref="BQ229:BQ231"/>
    <mergeCell ref="BR229:BR231"/>
    <mergeCell ref="BS229:BS231"/>
    <mergeCell ref="BT229:BT231"/>
    <mergeCell ref="BI229:BI231"/>
    <mergeCell ref="BJ229:BJ231"/>
    <mergeCell ref="BK229:BK231"/>
    <mergeCell ref="BL229:BL231"/>
    <mergeCell ref="BM229:BM231"/>
    <mergeCell ref="BN229:BN231"/>
    <mergeCell ref="BC229:BC231"/>
    <mergeCell ref="BD229:BD231"/>
    <mergeCell ref="BE229:BE231"/>
    <mergeCell ref="BF229:BF231"/>
    <mergeCell ref="BG229:BG231"/>
    <mergeCell ref="BH229:BH231"/>
    <mergeCell ref="AW229:AW231"/>
    <mergeCell ref="AX229:AX231"/>
    <mergeCell ref="AY229:AY231"/>
    <mergeCell ref="AZ229:AZ231"/>
    <mergeCell ref="BA229:BA231"/>
    <mergeCell ref="BB229:BB231"/>
    <mergeCell ref="AQ229:AQ231"/>
    <mergeCell ref="AR229:AR231"/>
    <mergeCell ref="AS229:AS231"/>
    <mergeCell ref="AT229:AT231"/>
    <mergeCell ref="AU229:AU231"/>
    <mergeCell ref="AV229:AV231"/>
    <mergeCell ref="AK229:AK231"/>
    <mergeCell ref="AL229:AL231"/>
    <mergeCell ref="AM229:AM231"/>
    <mergeCell ref="AN229:AN231"/>
    <mergeCell ref="AO229:AO231"/>
    <mergeCell ref="AP229:AP231"/>
    <mergeCell ref="AE229:AE231"/>
    <mergeCell ref="AF229:AF231"/>
    <mergeCell ref="AG229:AG231"/>
    <mergeCell ref="AH229:AH231"/>
    <mergeCell ref="AI229:AI231"/>
    <mergeCell ref="AJ229:AJ231"/>
    <mergeCell ref="Y229:Y231"/>
    <mergeCell ref="Z229:Z231"/>
    <mergeCell ref="AA229:AA231"/>
    <mergeCell ref="AB229:AB231"/>
    <mergeCell ref="AC229:AC231"/>
    <mergeCell ref="AD229:AD231"/>
    <mergeCell ref="Q229:Q231"/>
    <mergeCell ref="R229:R231"/>
    <mergeCell ref="S229:S231"/>
    <mergeCell ref="T229:T231"/>
    <mergeCell ref="W229:W231"/>
    <mergeCell ref="X229:X231"/>
    <mergeCell ref="DE226:DE228"/>
    <mergeCell ref="DF226:DF228"/>
    <mergeCell ref="DG226:DG228"/>
    <mergeCell ref="DH226:DH228"/>
    <mergeCell ref="A229:A231"/>
    <mergeCell ref="B229:B231"/>
    <mergeCell ref="C229:C231"/>
    <mergeCell ref="D229:D231"/>
    <mergeCell ref="O229:O231"/>
    <mergeCell ref="P229:P231"/>
    <mergeCell ref="CY226:CY228"/>
    <mergeCell ref="CZ226:CZ228"/>
    <mergeCell ref="DA226:DA228"/>
    <mergeCell ref="DB226:DB228"/>
    <mergeCell ref="DC226:DC228"/>
    <mergeCell ref="DD226:DD228"/>
    <mergeCell ref="CS226:CS228"/>
    <mergeCell ref="CT226:CT228"/>
    <mergeCell ref="CU226:CU228"/>
    <mergeCell ref="CV226:CV228"/>
    <mergeCell ref="CW226:CW228"/>
    <mergeCell ref="CX226:CX228"/>
    <mergeCell ref="CM226:CM228"/>
    <mergeCell ref="CN226:CN228"/>
    <mergeCell ref="CO226:CO228"/>
    <mergeCell ref="CP226:CP228"/>
    <mergeCell ref="CQ226:CQ228"/>
    <mergeCell ref="CR226:CR228"/>
    <mergeCell ref="CG226:CG228"/>
    <mergeCell ref="CH226:CH228"/>
    <mergeCell ref="CI226:CI228"/>
    <mergeCell ref="CJ226:CJ228"/>
    <mergeCell ref="CK226:CK228"/>
    <mergeCell ref="CL226:CL228"/>
    <mergeCell ref="CA226:CA228"/>
    <mergeCell ref="CB226:CB228"/>
    <mergeCell ref="CC226:CC228"/>
    <mergeCell ref="CD226:CD228"/>
    <mergeCell ref="CE226:CE228"/>
    <mergeCell ref="CF226:CF228"/>
    <mergeCell ref="BU226:BU228"/>
    <mergeCell ref="BV226:BV228"/>
    <mergeCell ref="BW226:BW228"/>
    <mergeCell ref="BX226:BX228"/>
    <mergeCell ref="BY226:BY228"/>
    <mergeCell ref="BZ226:BZ228"/>
    <mergeCell ref="BO226:BO228"/>
    <mergeCell ref="BP226:BP228"/>
    <mergeCell ref="BQ226:BQ228"/>
    <mergeCell ref="BR226:BR228"/>
    <mergeCell ref="BS226:BS228"/>
    <mergeCell ref="BT226:BT228"/>
    <mergeCell ref="BI226:BI228"/>
    <mergeCell ref="BJ226:BJ228"/>
    <mergeCell ref="BK226:BK228"/>
    <mergeCell ref="BL226:BL228"/>
    <mergeCell ref="BM226:BM228"/>
    <mergeCell ref="BN226:BN228"/>
    <mergeCell ref="BC226:BC228"/>
    <mergeCell ref="BD226:BD228"/>
    <mergeCell ref="BE226:BE228"/>
    <mergeCell ref="BF226:BF228"/>
    <mergeCell ref="BG226:BG228"/>
    <mergeCell ref="BH226:BH228"/>
    <mergeCell ref="AW226:AW228"/>
    <mergeCell ref="AX226:AX228"/>
    <mergeCell ref="AY226:AY228"/>
    <mergeCell ref="AZ226:AZ228"/>
    <mergeCell ref="BA226:BA228"/>
    <mergeCell ref="BB226:BB228"/>
    <mergeCell ref="AQ226:AQ228"/>
    <mergeCell ref="AR226:AR228"/>
    <mergeCell ref="AS226:AS228"/>
    <mergeCell ref="AT226:AT228"/>
    <mergeCell ref="AU226:AU228"/>
    <mergeCell ref="AV226:AV228"/>
    <mergeCell ref="AK226:AK228"/>
    <mergeCell ref="AL226:AL228"/>
    <mergeCell ref="AM226:AM228"/>
    <mergeCell ref="AN226:AN228"/>
    <mergeCell ref="AO226:AO228"/>
    <mergeCell ref="AP226:AP228"/>
    <mergeCell ref="AE226:AE228"/>
    <mergeCell ref="AF226:AF228"/>
    <mergeCell ref="AG226:AG228"/>
    <mergeCell ref="AH226:AH228"/>
    <mergeCell ref="AI226:AI228"/>
    <mergeCell ref="AJ226:AJ228"/>
    <mergeCell ref="Y226:Y228"/>
    <mergeCell ref="Z226:Z228"/>
    <mergeCell ref="AA226:AA228"/>
    <mergeCell ref="AB226:AB228"/>
    <mergeCell ref="AC226:AC228"/>
    <mergeCell ref="AD226:AD228"/>
    <mergeCell ref="Q226:Q228"/>
    <mergeCell ref="R226:R228"/>
    <mergeCell ref="S226:S228"/>
    <mergeCell ref="T226:T228"/>
    <mergeCell ref="W226:W228"/>
    <mergeCell ref="X226:X228"/>
    <mergeCell ref="DE223:DE225"/>
    <mergeCell ref="DF223:DF225"/>
    <mergeCell ref="DG223:DG225"/>
    <mergeCell ref="DH223:DH225"/>
    <mergeCell ref="A226:A228"/>
    <mergeCell ref="B226:B228"/>
    <mergeCell ref="C226:C228"/>
    <mergeCell ref="D226:D228"/>
    <mergeCell ref="O226:O228"/>
    <mergeCell ref="P226:P228"/>
    <mergeCell ref="CY223:CY225"/>
    <mergeCell ref="CZ223:CZ225"/>
    <mergeCell ref="DA223:DA225"/>
    <mergeCell ref="DB223:DB225"/>
    <mergeCell ref="DC223:DC225"/>
    <mergeCell ref="DD223:DD225"/>
    <mergeCell ref="CS223:CS225"/>
    <mergeCell ref="CT223:CT225"/>
    <mergeCell ref="CU223:CU225"/>
    <mergeCell ref="CV223:CV225"/>
    <mergeCell ref="CW223:CW225"/>
    <mergeCell ref="CX223:CX225"/>
    <mergeCell ref="CM223:CM225"/>
    <mergeCell ref="CN223:CN225"/>
    <mergeCell ref="CO223:CO225"/>
    <mergeCell ref="CP223:CP225"/>
    <mergeCell ref="CQ223:CQ225"/>
    <mergeCell ref="CR223:CR225"/>
    <mergeCell ref="CG223:CG225"/>
    <mergeCell ref="CH223:CH225"/>
    <mergeCell ref="CI223:CI225"/>
    <mergeCell ref="CJ223:CJ225"/>
    <mergeCell ref="CK223:CK225"/>
    <mergeCell ref="CL223:CL225"/>
    <mergeCell ref="CA223:CA225"/>
    <mergeCell ref="CB223:CB225"/>
    <mergeCell ref="CC223:CC225"/>
    <mergeCell ref="CD223:CD225"/>
    <mergeCell ref="CE223:CE225"/>
    <mergeCell ref="CF223:CF225"/>
    <mergeCell ref="BU223:BU225"/>
    <mergeCell ref="BV223:BV225"/>
    <mergeCell ref="BW223:BW225"/>
    <mergeCell ref="BX223:BX225"/>
    <mergeCell ref="BY223:BY225"/>
    <mergeCell ref="BZ223:BZ225"/>
    <mergeCell ref="BO223:BO225"/>
    <mergeCell ref="BP223:BP225"/>
    <mergeCell ref="BQ223:BQ225"/>
    <mergeCell ref="BR223:BR225"/>
    <mergeCell ref="BS223:BS225"/>
    <mergeCell ref="BT223:BT225"/>
    <mergeCell ref="BI223:BI225"/>
    <mergeCell ref="BJ223:BJ225"/>
    <mergeCell ref="BK223:BK225"/>
    <mergeCell ref="BL223:BL225"/>
    <mergeCell ref="BM223:BM225"/>
    <mergeCell ref="BN223:BN225"/>
    <mergeCell ref="BC223:BC225"/>
    <mergeCell ref="BD223:BD225"/>
    <mergeCell ref="BE223:BE225"/>
    <mergeCell ref="BF223:BF225"/>
    <mergeCell ref="BG223:BG225"/>
    <mergeCell ref="BH223:BH225"/>
    <mergeCell ref="AW223:AW225"/>
    <mergeCell ref="AX223:AX225"/>
    <mergeCell ref="AY223:AY225"/>
    <mergeCell ref="AZ223:AZ225"/>
    <mergeCell ref="BA223:BA225"/>
    <mergeCell ref="BB223:BB225"/>
    <mergeCell ref="AQ223:AQ225"/>
    <mergeCell ref="AR223:AR225"/>
    <mergeCell ref="AS223:AS225"/>
    <mergeCell ref="AT223:AT225"/>
    <mergeCell ref="AU223:AU225"/>
    <mergeCell ref="AV223:AV225"/>
    <mergeCell ref="AK223:AK225"/>
    <mergeCell ref="AL223:AL225"/>
    <mergeCell ref="AM223:AM225"/>
    <mergeCell ref="AN223:AN225"/>
    <mergeCell ref="AO223:AO225"/>
    <mergeCell ref="AP223:AP225"/>
    <mergeCell ref="AE223:AE225"/>
    <mergeCell ref="AF223:AF225"/>
    <mergeCell ref="AG223:AG225"/>
    <mergeCell ref="AH223:AH225"/>
    <mergeCell ref="AI223:AI225"/>
    <mergeCell ref="AJ223:AJ225"/>
    <mergeCell ref="Y223:Y225"/>
    <mergeCell ref="Z223:Z225"/>
    <mergeCell ref="AA223:AA225"/>
    <mergeCell ref="AB223:AB225"/>
    <mergeCell ref="AC223:AC225"/>
    <mergeCell ref="AD223:AD225"/>
    <mergeCell ref="Q223:Q225"/>
    <mergeCell ref="R223:R225"/>
    <mergeCell ref="S223:S225"/>
    <mergeCell ref="T223:T225"/>
    <mergeCell ref="W223:W225"/>
    <mergeCell ref="X223:X225"/>
    <mergeCell ref="DE220:DE222"/>
    <mergeCell ref="DF220:DF222"/>
    <mergeCell ref="DG220:DG222"/>
    <mergeCell ref="DH220:DH222"/>
    <mergeCell ref="A223:A225"/>
    <mergeCell ref="B223:B225"/>
    <mergeCell ref="C223:C225"/>
    <mergeCell ref="D223:D225"/>
    <mergeCell ref="O223:O225"/>
    <mergeCell ref="P223:P225"/>
    <mergeCell ref="CY220:CY222"/>
    <mergeCell ref="CZ220:CZ222"/>
    <mergeCell ref="DA220:DA222"/>
    <mergeCell ref="DB220:DB222"/>
    <mergeCell ref="DC220:DC222"/>
    <mergeCell ref="DD220:DD222"/>
    <mergeCell ref="CS220:CS222"/>
    <mergeCell ref="CT220:CT222"/>
    <mergeCell ref="CU220:CU222"/>
    <mergeCell ref="CV220:CV222"/>
    <mergeCell ref="CW220:CW222"/>
    <mergeCell ref="CX220:CX222"/>
    <mergeCell ref="CM220:CM222"/>
    <mergeCell ref="CN220:CN222"/>
    <mergeCell ref="CO220:CO222"/>
    <mergeCell ref="CP220:CP222"/>
    <mergeCell ref="CQ220:CQ222"/>
    <mergeCell ref="CR220:CR222"/>
    <mergeCell ref="CG220:CG222"/>
    <mergeCell ref="CH220:CH222"/>
    <mergeCell ref="CI220:CI222"/>
    <mergeCell ref="CJ220:CJ222"/>
    <mergeCell ref="CK220:CK222"/>
    <mergeCell ref="CL220:CL222"/>
    <mergeCell ref="CA220:CA222"/>
    <mergeCell ref="CB220:CB222"/>
    <mergeCell ref="CC220:CC222"/>
    <mergeCell ref="CD220:CD222"/>
    <mergeCell ref="CE220:CE222"/>
    <mergeCell ref="CF220:CF222"/>
    <mergeCell ref="BU220:BU222"/>
    <mergeCell ref="BV220:BV222"/>
    <mergeCell ref="BW220:BW222"/>
    <mergeCell ref="BX220:BX222"/>
    <mergeCell ref="BY220:BY222"/>
    <mergeCell ref="BZ220:BZ222"/>
    <mergeCell ref="BO220:BO222"/>
    <mergeCell ref="BP220:BP222"/>
    <mergeCell ref="BQ220:BQ222"/>
    <mergeCell ref="BR220:BR222"/>
    <mergeCell ref="BS220:BS222"/>
    <mergeCell ref="BT220:BT222"/>
    <mergeCell ref="BI220:BI222"/>
    <mergeCell ref="BJ220:BJ222"/>
    <mergeCell ref="BK220:BK222"/>
    <mergeCell ref="BL220:BL222"/>
    <mergeCell ref="BM220:BM222"/>
    <mergeCell ref="BN220:BN222"/>
    <mergeCell ref="BC220:BC222"/>
    <mergeCell ref="BD220:BD222"/>
    <mergeCell ref="BE220:BE222"/>
    <mergeCell ref="BF220:BF222"/>
    <mergeCell ref="BG220:BG222"/>
    <mergeCell ref="BH220:BH222"/>
    <mergeCell ref="AW220:AW222"/>
    <mergeCell ref="AX220:AX222"/>
    <mergeCell ref="AY220:AY222"/>
    <mergeCell ref="AZ220:AZ222"/>
    <mergeCell ref="BA220:BA222"/>
    <mergeCell ref="BB220:BB222"/>
    <mergeCell ref="AQ220:AQ222"/>
    <mergeCell ref="AR220:AR222"/>
    <mergeCell ref="AS220:AS222"/>
    <mergeCell ref="AT220:AT222"/>
    <mergeCell ref="AU220:AU222"/>
    <mergeCell ref="AV220:AV222"/>
    <mergeCell ref="AK220:AK222"/>
    <mergeCell ref="AL220:AL222"/>
    <mergeCell ref="AM220:AM222"/>
    <mergeCell ref="AN220:AN222"/>
    <mergeCell ref="AO220:AO222"/>
    <mergeCell ref="AP220:AP222"/>
    <mergeCell ref="AE220:AE222"/>
    <mergeCell ref="AF220:AF222"/>
    <mergeCell ref="AG220:AG222"/>
    <mergeCell ref="AH220:AH222"/>
    <mergeCell ref="AI220:AI222"/>
    <mergeCell ref="AJ220:AJ222"/>
    <mergeCell ref="Y220:Y222"/>
    <mergeCell ref="Z220:Z222"/>
    <mergeCell ref="AA220:AA222"/>
    <mergeCell ref="AB220:AB222"/>
    <mergeCell ref="AC220:AC222"/>
    <mergeCell ref="AD220:AD222"/>
    <mergeCell ref="Q220:Q222"/>
    <mergeCell ref="R220:R222"/>
    <mergeCell ref="S220:S222"/>
    <mergeCell ref="T220:T222"/>
    <mergeCell ref="W220:W222"/>
    <mergeCell ref="X220:X222"/>
    <mergeCell ref="DE216:DE218"/>
    <mergeCell ref="DF216:DF218"/>
    <mergeCell ref="DG216:DG218"/>
    <mergeCell ref="DH216:DH218"/>
    <mergeCell ref="A220:A222"/>
    <mergeCell ref="B220:B222"/>
    <mergeCell ref="C220:C222"/>
    <mergeCell ref="D220:D222"/>
    <mergeCell ref="O220:O222"/>
    <mergeCell ref="P220:P222"/>
    <mergeCell ref="CY216:CY218"/>
    <mergeCell ref="CZ216:CZ218"/>
    <mergeCell ref="DA216:DA218"/>
    <mergeCell ref="DB216:DB218"/>
    <mergeCell ref="DC216:DC218"/>
    <mergeCell ref="DD216:DD218"/>
    <mergeCell ref="CS216:CS218"/>
    <mergeCell ref="CT216:CT218"/>
    <mergeCell ref="CU216:CU218"/>
    <mergeCell ref="CV216:CV218"/>
    <mergeCell ref="CW216:CW218"/>
    <mergeCell ref="CX216:CX218"/>
    <mergeCell ref="CM216:CM218"/>
    <mergeCell ref="CN216:CN218"/>
    <mergeCell ref="CO216:CO218"/>
    <mergeCell ref="CP216:CP218"/>
    <mergeCell ref="CQ216:CQ218"/>
    <mergeCell ref="CR216:CR218"/>
    <mergeCell ref="CG216:CG218"/>
    <mergeCell ref="CH216:CH218"/>
    <mergeCell ref="CI216:CI218"/>
    <mergeCell ref="CJ216:CJ218"/>
    <mergeCell ref="CK216:CK218"/>
    <mergeCell ref="CL216:CL218"/>
    <mergeCell ref="CA216:CA218"/>
    <mergeCell ref="CB216:CB218"/>
    <mergeCell ref="CC216:CC218"/>
    <mergeCell ref="CD216:CD218"/>
    <mergeCell ref="CE216:CE218"/>
    <mergeCell ref="CF216:CF218"/>
    <mergeCell ref="BU216:BU218"/>
    <mergeCell ref="BV216:BV218"/>
    <mergeCell ref="BW216:BW218"/>
    <mergeCell ref="BX216:BX218"/>
    <mergeCell ref="BY216:BY218"/>
    <mergeCell ref="BZ216:BZ218"/>
    <mergeCell ref="BO216:BO218"/>
    <mergeCell ref="BP216:BP218"/>
    <mergeCell ref="BQ216:BQ218"/>
    <mergeCell ref="BR216:BR218"/>
    <mergeCell ref="BS216:BS218"/>
    <mergeCell ref="BT216:BT218"/>
    <mergeCell ref="BI216:BI218"/>
    <mergeCell ref="BJ216:BJ218"/>
    <mergeCell ref="BK216:BK218"/>
    <mergeCell ref="BL216:BL218"/>
    <mergeCell ref="BM216:BM218"/>
    <mergeCell ref="BN216:BN218"/>
    <mergeCell ref="BC216:BC218"/>
    <mergeCell ref="BD216:BD218"/>
    <mergeCell ref="BE216:BE218"/>
    <mergeCell ref="BF216:BF218"/>
    <mergeCell ref="BG216:BG218"/>
    <mergeCell ref="BH216:BH218"/>
    <mergeCell ref="AW216:AW218"/>
    <mergeCell ref="AX216:AX218"/>
    <mergeCell ref="AY216:AY218"/>
    <mergeCell ref="AZ216:AZ218"/>
    <mergeCell ref="BA216:BA218"/>
    <mergeCell ref="BB216:BB218"/>
    <mergeCell ref="AQ216:AQ218"/>
    <mergeCell ref="AR216:AR218"/>
    <mergeCell ref="AS216:AS218"/>
    <mergeCell ref="AT216:AT218"/>
    <mergeCell ref="AU216:AU218"/>
    <mergeCell ref="AV216:AV218"/>
    <mergeCell ref="AK216:AK218"/>
    <mergeCell ref="AL216:AL218"/>
    <mergeCell ref="AM216:AM218"/>
    <mergeCell ref="AN216:AN218"/>
    <mergeCell ref="AO216:AO218"/>
    <mergeCell ref="AP216:AP218"/>
    <mergeCell ref="AE216:AE218"/>
    <mergeCell ref="AF216:AF218"/>
    <mergeCell ref="AG216:AG218"/>
    <mergeCell ref="AH216:AH218"/>
    <mergeCell ref="AI216:AI218"/>
    <mergeCell ref="AJ216:AJ218"/>
    <mergeCell ref="Y216:Y218"/>
    <mergeCell ref="Z216:Z218"/>
    <mergeCell ref="AA216:AA218"/>
    <mergeCell ref="AB216:AB218"/>
    <mergeCell ref="AC216:AC218"/>
    <mergeCell ref="AD216:AD218"/>
    <mergeCell ref="Q216:Q218"/>
    <mergeCell ref="R216:R218"/>
    <mergeCell ref="S216:S218"/>
    <mergeCell ref="T216:T218"/>
    <mergeCell ref="W216:W218"/>
    <mergeCell ref="X216:X218"/>
    <mergeCell ref="DE211:DE213"/>
    <mergeCell ref="DF211:DF213"/>
    <mergeCell ref="DG211:DG213"/>
    <mergeCell ref="DH211:DH213"/>
    <mergeCell ref="A216:A218"/>
    <mergeCell ref="B216:B218"/>
    <mergeCell ref="C216:C218"/>
    <mergeCell ref="D216:D218"/>
    <mergeCell ref="O216:O218"/>
    <mergeCell ref="P216:P218"/>
    <mergeCell ref="CY211:CY213"/>
    <mergeCell ref="CZ211:CZ213"/>
    <mergeCell ref="DA211:DA213"/>
    <mergeCell ref="DB211:DB213"/>
    <mergeCell ref="DC211:DC213"/>
    <mergeCell ref="DD211:DD213"/>
    <mergeCell ref="CS211:CS213"/>
    <mergeCell ref="CT211:CT213"/>
    <mergeCell ref="CU211:CU213"/>
    <mergeCell ref="CV211:CV213"/>
    <mergeCell ref="CW211:CW213"/>
    <mergeCell ref="CX211:CX213"/>
    <mergeCell ref="CM211:CM213"/>
    <mergeCell ref="CN211:CN213"/>
    <mergeCell ref="CO211:CO213"/>
    <mergeCell ref="CP211:CP213"/>
    <mergeCell ref="CQ211:CQ213"/>
    <mergeCell ref="CR211:CR213"/>
    <mergeCell ref="CG211:CG213"/>
    <mergeCell ref="CH211:CH213"/>
    <mergeCell ref="CI211:CI213"/>
    <mergeCell ref="CJ211:CJ213"/>
    <mergeCell ref="CK211:CK213"/>
    <mergeCell ref="CL211:CL213"/>
    <mergeCell ref="CA211:CA213"/>
    <mergeCell ref="CB211:CB213"/>
    <mergeCell ref="CC211:CC213"/>
    <mergeCell ref="CD211:CD213"/>
    <mergeCell ref="CE211:CE213"/>
    <mergeCell ref="CF211:CF213"/>
    <mergeCell ref="BU211:BU213"/>
    <mergeCell ref="BV211:BV213"/>
    <mergeCell ref="BW211:BW213"/>
    <mergeCell ref="BX211:BX213"/>
    <mergeCell ref="BY211:BY213"/>
    <mergeCell ref="BZ211:BZ213"/>
    <mergeCell ref="BO211:BO213"/>
    <mergeCell ref="BP211:BP213"/>
    <mergeCell ref="BQ211:BQ213"/>
    <mergeCell ref="BR211:BR213"/>
    <mergeCell ref="BS211:BS213"/>
    <mergeCell ref="BT211:BT213"/>
    <mergeCell ref="BI211:BI213"/>
    <mergeCell ref="BJ211:BJ213"/>
    <mergeCell ref="BK211:BK213"/>
    <mergeCell ref="BL211:BL213"/>
    <mergeCell ref="BM211:BM213"/>
    <mergeCell ref="BN211:BN213"/>
    <mergeCell ref="BC211:BC213"/>
    <mergeCell ref="BD211:BD213"/>
    <mergeCell ref="BE211:BE213"/>
    <mergeCell ref="BF211:BF213"/>
    <mergeCell ref="BG211:BG213"/>
    <mergeCell ref="BH211:BH213"/>
    <mergeCell ref="AW211:AW213"/>
    <mergeCell ref="AX211:AX213"/>
    <mergeCell ref="AY211:AY213"/>
    <mergeCell ref="AZ211:AZ213"/>
    <mergeCell ref="BA211:BA213"/>
    <mergeCell ref="BB211:BB213"/>
    <mergeCell ref="AQ211:AQ213"/>
    <mergeCell ref="AR211:AR213"/>
    <mergeCell ref="AS211:AS213"/>
    <mergeCell ref="AT211:AT213"/>
    <mergeCell ref="AU211:AU213"/>
    <mergeCell ref="AV211:AV213"/>
    <mergeCell ref="AK211:AK213"/>
    <mergeCell ref="AL211:AL213"/>
    <mergeCell ref="AM211:AM213"/>
    <mergeCell ref="AN211:AN213"/>
    <mergeCell ref="AO211:AO213"/>
    <mergeCell ref="AP211:AP213"/>
    <mergeCell ref="AE211:AE213"/>
    <mergeCell ref="AF211:AF213"/>
    <mergeCell ref="AG211:AG213"/>
    <mergeCell ref="AH211:AH213"/>
    <mergeCell ref="AI211:AI213"/>
    <mergeCell ref="AJ211:AJ213"/>
    <mergeCell ref="Y211:Y213"/>
    <mergeCell ref="Z211:Z213"/>
    <mergeCell ref="AA211:AA213"/>
    <mergeCell ref="AB211:AB213"/>
    <mergeCell ref="AC211:AC213"/>
    <mergeCell ref="AD211:AD213"/>
    <mergeCell ref="Q211:Q213"/>
    <mergeCell ref="R211:R213"/>
    <mergeCell ref="S211:S213"/>
    <mergeCell ref="T211:T213"/>
    <mergeCell ref="W211:W213"/>
    <mergeCell ref="X211:X213"/>
    <mergeCell ref="A211:A213"/>
    <mergeCell ref="B211:B213"/>
    <mergeCell ref="C211:C213"/>
    <mergeCell ref="D211:D213"/>
    <mergeCell ref="O211:O213"/>
    <mergeCell ref="P211:P213"/>
    <mergeCell ref="DD201:DD206"/>
    <mergeCell ref="DE201:DE206"/>
    <mergeCell ref="DF201:DF206"/>
    <mergeCell ref="DG201:DG206"/>
    <mergeCell ref="DH201:DH206"/>
    <mergeCell ref="V206:V207"/>
    <mergeCell ref="CX201:CX206"/>
    <mergeCell ref="CY201:CY206"/>
    <mergeCell ref="CZ201:CZ206"/>
    <mergeCell ref="DA201:DA206"/>
    <mergeCell ref="CQ201:CQ206"/>
    <mergeCell ref="DB201:DB206"/>
    <mergeCell ref="DC201:DC206"/>
    <mergeCell ref="CR201:CR206"/>
    <mergeCell ref="CS201:CS206"/>
    <mergeCell ref="CT201:CT206"/>
    <mergeCell ref="CU201:CU206"/>
    <mergeCell ref="CV201:CV206"/>
    <mergeCell ref="CW201:CW206"/>
    <mergeCell ref="CK201:CK206"/>
    <mergeCell ref="CL201:CL206"/>
    <mergeCell ref="CM201:CM206"/>
    <mergeCell ref="CN201:CN206"/>
    <mergeCell ref="CO201:CO206"/>
    <mergeCell ref="CP201:CP206"/>
    <mergeCell ref="CE201:CE206"/>
    <mergeCell ref="CF201:CF206"/>
    <mergeCell ref="CG201:CG206"/>
    <mergeCell ref="CH201:CH206"/>
    <mergeCell ref="CI201:CI206"/>
    <mergeCell ref="CJ201:CJ206"/>
    <mergeCell ref="BY201:BY206"/>
    <mergeCell ref="BZ201:BZ206"/>
    <mergeCell ref="CA201:CA206"/>
    <mergeCell ref="CB201:CB206"/>
    <mergeCell ref="CC201:CC206"/>
    <mergeCell ref="CD201:CD206"/>
    <mergeCell ref="BS201:BS206"/>
    <mergeCell ref="BT201:BT206"/>
    <mergeCell ref="BU201:BU206"/>
    <mergeCell ref="BV201:BV206"/>
    <mergeCell ref="BW201:BW206"/>
    <mergeCell ref="BX201:BX206"/>
    <mergeCell ref="BM201:BM206"/>
    <mergeCell ref="BN201:BN206"/>
    <mergeCell ref="BO201:BO206"/>
    <mergeCell ref="BP201:BP206"/>
    <mergeCell ref="BQ201:BQ206"/>
    <mergeCell ref="BR201:BR206"/>
    <mergeCell ref="BG201:BG206"/>
    <mergeCell ref="BH201:BH206"/>
    <mergeCell ref="BI201:BI206"/>
    <mergeCell ref="BJ201:BJ206"/>
    <mergeCell ref="BK201:BK206"/>
    <mergeCell ref="BL201:BL206"/>
    <mergeCell ref="BA201:BA206"/>
    <mergeCell ref="BB201:BB206"/>
    <mergeCell ref="BC201:BC206"/>
    <mergeCell ref="BD201:BD206"/>
    <mergeCell ref="BE201:BE206"/>
    <mergeCell ref="BF201:BF206"/>
    <mergeCell ref="AU201:AU206"/>
    <mergeCell ref="AV201:AV206"/>
    <mergeCell ref="AW201:AW206"/>
    <mergeCell ref="AX201:AX206"/>
    <mergeCell ref="AY201:AY206"/>
    <mergeCell ref="AZ201:AZ206"/>
    <mergeCell ref="AO201:AO206"/>
    <mergeCell ref="AP201:AP206"/>
    <mergeCell ref="AQ201:AQ206"/>
    <mergeCell ref="AR201:AR206"/>
    <mergeCell ref="AS201:AS206"/>
    <mergeCell ref="AT201:AT206"/>
    <mergeCell ref="AI201:AI206"/>
    <mergeCell ref="AJ201:AJ206"/>
    <mergeCell ref="AK201:AK206"/>
    <mergeCell ref="AL201:AL206"/>
    <mergeCell ref="AM201:AM206"/>
    <mergeCell ref="AN201:AN206"/>
    <mergeCell ref="AC201:AC206"/>
    <mergeCell ref="AD201:AD206"/>
    <mergeCell ref="AE201:AE206"/>
    <mergeCell ref="AF201:AF206"/>
    <mergeCell ref="AG201:AG206"/>
    <mergeCell ref="AH201:AH206"/>
    <mergeCell ref="W201:W206"/>
    <mergeCell ref="X201:X206"/>
    <mergeCell ref="Y201:Y206"/>
    <mergeCell ref="Z201:Z206"/>
    <mergeCell ref="AA201:AA206"/>
    <mergeCell ref="AB201:AB206"/>
    <mergeCell ref="O201:O207"/>
    <mergeCell ref="DD193:DD195"/>
    <mergeCell ref="DE193:DE195"/>
    <mergeCell ref="DF193:DF195"/>
    <mergeCell ref="DG193:DG195"/>
    <mergeCell ref="DB193:DB195"/>
    <mergeCell ref="DC193:DC195"/>
    <mergeCell ref="CR193:CR195"/>
    <mergeCell ref="CS193:CS195"/>
    <mergeCell ref="CT193:CT195"/>
    <mergeCell ref="DH193:DH195"/>
    <mergeCell ref="A201:A206"/>
    <mergeCell ref="B201:B206"/>
    <mergeCell ref="C201:C206"/>
    <mergeCell ref="D201:E206"/>
    <mergeCell ref="F201:F206"/>
    <mergeCell ref="CX193:CX195"/>
    <mergeCell ref="CY193:CY195"/>
    <mergeCell ref="CZ193:CZ195"/>
    <mergeCell ref="DA193:DA195"/>
    <mergeCell ref="CU193:CU195"/>
    <mergeCell ref="CV193:CV195"/>
    <mergeCell ref="CW193:CW195"/>
    <mergeCell ref="CL193:CL195"/>
    <mergeCell ref="CM193:CM195"/>
    <mergeCell ref="CN193:CN195"/>
    <mergeCell ref="CO193:CO195"/>
    <mergeCell ref="CP193:CP195"/>
    <mergeCell ref="CQ193:CQ195"/>
    <mergeCell ref="CF193:CF195"/>
    <mergeCell ref="CG193:CG195"/>
    <mergeCell ref="CH193:CH195"/>
    <mergeCell ref="CI193:CI195"/>
    <mergeCell ref="CJ193:CJ195"/>
    <mergeCell ref="CK193:CK195"/>
    <mergeCell ref="BZ193:BZ195"/>
    <mergeCell ref="CA193:CA195"/>
    <mergeCell ref="CB193:CB195"/>
    <mergeCell ref="CC193:CC195"/>
    <mergeCell ref="CD193:CD195"/>
    <mergeCell ref="CE193:CE195"/>
    <mergeCell ref="BT193:BT195"/>
    <mergeCell ref="BU193:BU195"/>
    <mergeCell ref="BV193:BV195"/>
    <mergeCell ref="BW193:BW195"/>
    <mergeCell ref="BX193:BX195"/>
    <mergeCell ref="BY193:BY195"/>
    <mergeCell ref="BN193:BN195"/>
    <mergeCell ref="BO193:BO195"/>
    <mergeCell ref="BP193:BP195"/>
    <mergeCell ref="BQ193:BQ195"/>
    <mergeCell ref="BR193:BR195"/>
    <mergeCell ref="BS193:BS195"/>
    <mergeCell ref="BH193:BH195"/>
    <mergeCell ref="BI193:BI195"/>
    <mergeCell ref="BJ193:BJ195"/>
    <mergeCell ref="BK193:BK195"/>
    <mergeCell ref="BL193:BL195"/>
    <mergeCell ref="BM193:BM195"/>
    <mergeCell ref="BB193:BB195"/>
    <mergeCell ref="BC193:BC195"/>
    <mergeCell ref="BD193:BD195"/>
    <mergeCell ref="BE193:BE195"/>
    <mergeCell ref="BF193:BF195"/>
    <mergeCell ref="BG193:BG195"/>
    <mergeCell ref="AV193:AV195"/>
    <mergeCell ref="AW193:AW195"/>
    <mergeCell ref="AX193:AX195"/>
    <mergeCell ref="AY193:AY195"/>
    <mergeCell ref="AZ193:AZ195"/>
    <mergeCell ref="BA193:BA195"/>
    <mergeCell ref="AP193:AP195"/>
    <mergeCell ref="AQ193:AQ195"/>
    <mergeCell ref="AR193:AR195"/>
    <mergeCell ref="AS193:AS195"/>
    <mergeCell ref="AT193:AT195"/>
    <mergeCell ref="AU193:AU195"/>
    <mergeCell ref="AJ193:AJ195"/>
    <mergeCell ref="AK193:AK195"/>
    <mergeCell ref="AL193:AL195"/>
    <mergeCell ref="AM193:AM195"/>
    <mergeCell ref="AN193:AN195"/>
    <mergeCell ref="AO193:AO195"/>
    <mergeCell ref="AD193:AD195"/>
    <mergeCell ref="AE193:AE195"/>
    <mergeCell ref="AF193:AF195"/>
    <mergeCell ref="AG193:AG195"/>
    <mergeCell ref="AH193:AH195"/>
    <mergeCell ref="AI193:AI195"/>
    <mergeCell ref="X193:X195"/>
    <mergeCell ref="Y193:Y195"/>
    <mergeCell ref="Z193:Z195"/>
    <mergeCell ref="AA193:AA195"/>
    <mergeCell ref="AB193:AB195"/>
    <mergeCell ref="AC193:AC195"/>
    <mergeCell ref="P193:P195"/>
    <mergeCell ref="Q193:Q195"/>
    <mergeCell ref="R193:R195"/>
    <mergeCell ref="S193:S195"/>
    <mergeCell ref="T193:T195"/>
    <mergeCell ref="W193:W195"/>
    <mergeCell ref="M193:M195"/>
    <mergeCell ref="N193:N195"/>
    <mergeCell ref="O193:O195"/>
    <mergeCell ref="DG189:DG191"/>
    <mergeCell ref="DH189:DH191"/>
    <mergeCell ref="A193:A195"/>
    <mergeCell ref="B193:B195"/>
    <mergeCell ref="C193:C195"/>
    <mergeCell ref="D193:E195"/>
    <mergeCell ref="F193:F195"/>
    <mergeCell ref="DB189:DB191"/>
    <mergeCell ref="DC189:DC191"/>
    <mergeCell ref="CO189:CO191"/>
    <mergeCell ref="CP189:CP191"/>
    <mergeCell ref="CQ189:CQ191"/>
    <mergeCell ref="CR189:CR191"/>
    <mergeCell ref="CS189:CS191"/>
    <mergeCell ref="CT189:CT191"/>
    <mergeCell ref="DD189:DD191"/>
    <mergeCell ref="DE189:DE191"/>
    <mergeCell ref="DF189:DF191"/>
    <mergeCell ref="CU189:CU191"/>
    <mergeCell ref="CV189:CV191"/>
    <mergeCell ref="CW189:CW191"/>
    <mergeCell ref="CX189:CX191"/>
    <mergeCell ref="CY189:CY191"/>
    <mergeCell ref="CZ189:CZ191"/>
    <mergeCell ref="DA189:DA191"/>
    <mergeCell ref="CI189:CI191"/>
    <mergeCell ref="CJ189:CJ191"/>
    <mergeCell ref="CK189:CK191"/>
    <mergeCell ref="CL189:CL191"/>
    <mergeCell ref="CM189:CM191"/>
    <mergeCell ref="CN189:CN191"/>
    <mergeCell ref="CC189:CC191"/>
    <mergeCell ref="CD189:CD191"/>
    <mergeCell ref="CE189:CE191"/>
    <mergeCell ref="CF189:CF191"/>
    <mergeCell ref="CG189:CG191"/>
    <mergeCell ref="CH189:CH191"/>
    <mergeCell ref="BW189:BW191"/>
    <mergeCell ref="BX189:BX191"/>
    <mergeCell ref="BY189:BY191"/>
    <mergeCell ref="BZ189:BZ191"/>
    <mergeCell ref="CA189:CA191"/>
    <mergeCell ref="CB189:CB191"/>
    <mergeCell ref="BQ189:BQ191"/>
    <mergeCell ref="BR189:BR191"/>
    <mergeCell ref="BS189:BS191"/>
    <mergeCell ref="BT189:BT191"/>
    <mergeCell ref="BU189:BU191"/>
    <mergeCell ref="BV189:BV191"/>
    <mergeCell ref="BK189:BK191"/>
    <mergeCell ref="BL189:BL191"/>
    <mergeCell ref="BM189:BM191"/>
    <mergeCell ref="BN189:BN191"/>
    <mergeCell ref="BO189:BO191"/>
    <mergeCell ref="BP189:BP191"/>
    <mergeCell ref="BE189:BE191"/>
    <mergeCell ref="BF189:BF191"/>
    <mergeCell ref="BG189:BG191"/>
    <mergeCell ref="BH189:BH191"/>
    <mergeCell ref="BI189:BI191"/>
    <mergeCell ref="BJ189:BJ191"/>
    <mergeCell ref="AY189:AY191"/>
    <mergeCell ref="AZ189:AZ191"/>
    <mergeCell ref="BA189:BA191"/>
    <mergeCell ref="BB189:BB191"/>
    <mergeCell ref="BC189:BC191"/>
    <mergeCell ref="BD189:BD191"/>
    <mergeCell ref="AS189:AS191"/>
    <mergeCell ref="AT189:AT191"/>
    <mergeCell ref="AU189:AU191"/>
    <mergeCell ref="AV189:AV191"/>
    <mergeCell ref="AW189:AW191"/>
    <mergeCell ref="AX189:AX191"/>
    <mergeCell ref="AM189:AM191"/>
    <mergeCell ref="AN189:AN191"/>
    <mergeCell ref="AO189:AO191"/>
    <mergeCell ref="AP189:AP191"/>
    <mergeCell ref="AQ189:AQ191"/>
    <mergeCell ref="AR189:AR191"/>
    <mergeCell ref="AG189:AG191"/>
    <mergeCell ref="AH189:AH191"/>
    <mergeCell ref="AI189:AI191"/>
    <mergeCell ref="AJ189:AJ191"/>
    <mergeCell ref="AK189:AK191"/>
    <mergeCell ref="AL189:AL191"/>
    <mergeCell ref="AA189:AA191"/>
    <mergeCell ref="AB189:AB191"/>
    <mergeCell ref="AC189:AC191"/>
    <mergeCell ref="AD189:AD191"/>
    <mergeCell ref="AE189:AE191"/>
    <mergeCell ref="AF189:AF191"/>
    <mergeCell ref="S189:S191"/>
    <mergeCell ref="T189:T191"/>
    <mergeCell ref="W189:W191"/>
    <mergeCell ref="X189:X191"/>
    <mergeCell ref="Y189:Y191"/>
    <mergeCell ref="Z189:Z191"/>
    <mergeCell ref="DG186:DG188"/>
    <mergeCell ref="DH186:DH188"/>
    <mergeCell ref="A189:A191"/>
    <mergeCell ref="B189:B191"/>
    <mergeCell ref="C189:C191"/>
    <mergeCell ref="D189:D191"/>
    <mergeCell ref="O189:O191"/>
    <mergeCell ref="P189:P191"/>
    <mergeCell ref="Q189:Q191"/>
    <mergeCell ref="R189:R191"/>
    <mergeCell ref="DA186:DA188"/>
    <mergeCell ref="DB186:DB188"/>
    <mergeCell ref="DC186:DC188"/>
    <mergeCell ref="DD186:DD188"/>
    <mergeCell ref="DE186:DE188"/>
    <mergeCell ref="DF186:DF188"/>
    <mergeCell ref="CU186:CU188"/>
    <mergeCell ref="CV186:CV188"/>
    <mergeCell ref="CW186:CW188"/>
    <mergeCell ref="CX186:CX188"/>
    <mergeCell ref="CY186:CY188"/>
    <mergeCell ref="CZ186:CZ188"/>
    <mergeCell ref="CO186:CO188"/>
    <mergeCell ref="CP186:CP188"/>
    <mergeCell ref="CQ186:CQ188"/>
    <mergeCell ref="CR186:CR188"/>
    <mergeCell ref="CS186:CS188"/>
    <mergeCell ref="CT186:CT188"/>
    <mergeCell ref="CI186:CI188"/>
    <mergeCell ref="CJ186:CJ188"/>
    <mergeCell ref="CK186:CK188"/>
    <mergeCell ref="CL186:CL188"/>
    <mergeCell ref="CM186:CM188"/>
    <mergeCell ref="CN186:CN188"/>
    <mergeCell ref="CC186:CC188"/>
    <mergeCell ref="CD186:CD188"/>
    <mergeCell ref="CE186:CE188"/>
    <mergeCell ref="CF186:CF188"/>
    <mergeCell ref="CG186:CG188"/>
    <mergeCell ref="CH186:CH188"/>
    <mergeCell ref="BW186:BW188"/>
    <mergeCell ref="BX186:BX188"/>
    <mergeCell ref="BY186:BY188"/>
    <mergeCell ref="BZ186:BZ188"/>
    <mergeCell ref="CA186:CA188"/>
    <mergeCell ref="CB186:CB188"/>
    <mergeCell ref="BQ186:BQ188"/>
    <mergeCell ref="BR186:BR188"/>
    <mergeCell ref="BS186:BS188"/>
    <mergeCell ref="BT186:BT188"/>
    <mergeCell ref="BU186:BU188"/>
    <mergeCell ref="BV186:BV188"/>
    <mergeCell ref="BK186:BK188"/>
    <mergeCell ref="BL186:BL188"/>
    <mergeCell ref="BM186:BM188"/>
    <mergeCell ref="BN186:BN188"/>
    <mergeCell ref="BO186:BO188"/>
    <mergeCell ref="BP186:BP188"/>
    <mergeCell ref="BE186:BE188"/>
    <mergeCell ref="BF186:BF188"/>
    <mergeCell ref="BG186:BG188"/>
    <mergeCell ref="BH186:BH188"/>
    <mergeCell ref="BI186:BI188"/>
    <mergeCell ref="BJ186:BJ188"/>
    <mergeCell ref="AY186:AY188"/>
    <mergeCell ref="AZ186:AZ188"/>
    <mergeCell ref="BA186:BA188"/>
    <mergeCell ref="BB186:BB188"/>
    <mergeCell ref="BC186:BC188"/>
    <mergeCell ref="BD186:BD188"/>
    <mergeCell ref="AS186:AS188"/>
    <mergeCell ref="AT186:AT188"/>
    <mergeCell ref="AU186:AU188"/>
    <mergeCell ref="AV186:AV188"/>
    <mergeCell ref="AW186:AW188"/>
    <mergeCell ref="AX186:AX188"/>
    <mergeCell ref="AM186:AM188"/>
    <mergeCell ref="AN186:AN188"/>
    <mergeCell ref="AO186:AO188"/>
    <mergeCell ref="AP186:AP188"/>
    <mergeCell ref="AQ186:AQ188"/>
    <mergeCell ref="AR186:AR188"/>
    <mergeCell ref="AG186:AG188"/>
    <mergeCell ref="AH186:AH188"/>
    <mergeCell ref="AI186:AI188"/>
    <mergeCell ref="AJ186:AJ188"/>
    <mergeCell ref="AK186:AK188"/>
    <mergeCell ref="AL186:AL188"/>
    <mergeCell ref="AA186:AA188"/>
    <mergeCell ref="AB186:AB188"/>
    <mergeCell ref="AC186:AC188"/>
    <mergeCell ref="AD186:AD188"/>
    <mergeCell ref="AE186:AE188"/>
    <mergeCell ref="AF186:AF188"/>
    <mergeCell ref="S186:S188"/>
    <mergeCell ref="T186:T188"/>
    <mergeCell ref="W186:W188"/>
    <mergeCell ref="X186:X188"/>
    <mergeCell ref="Y186:Y188"/>
    <mergeCell ref="Z186:Z188"/>
    <mergeCell ref="DG183:DG185"/>
    <mergeCell ref="DH183:DH185"/>
    <mergeCell ref="A186:A188"/>
    <mergeCell ref="B186:B188"/>
    <mergeCell ref="C186:C188"/>
    <mergeCell ref="D186:D188"/>
    <mergeCell ref="O186:O188"/>
    <mergeCell ref="P186:P188"/>
    <mergeCell ref="Q186:Q188"/>
    <mergeCell ref="R186:R188"/>
    <mergeCell ref="DA183:DA185"/>
    <mergeCell ref="DB183:DB185"/>
    <mergeCell ref="DC183:DC185"/>
    <mergeCell ref="DD183:DD185"/>
    <mergeCell ref="DE183:DE185"/>
    <mergeCell ref="DF183:DF185"/>
    <mergeCell ref="CU183:CU185"/>
    <mergeCell ref="CV183:CV185"/>
    <mergeCell ref="CW183:CW185"/>
    <mergeCell ref="CX183:CX185"/>
    <mergeCell ref="CY183:CY185"/>
    <mergeCell ref="CZ183:CZ185"/>
    <mergeCell ref="CO183:CO185"/>
    <mergeCell ref="CP183:CP185"/>
    <mergeCell ref="CQ183:CQ185"/>
    <mergeCell ref="CR183:CR185"/>
    <mergeCell ref="CS183:CS185"/>
    <mergeCell ref="CT183:CT185"/>
    <mergeCell ref="CI183:CI185"/>
    <mergeCell ref="CJ183:CJ185"/>
    <mergeCell ref="CK183:CK185"/>
    <mergeCell ref="CL183:CL185"/>
    <mergeCell ref="CM183:CM185"/>
    <mergeCell ref="CN183:CN185"/>
    <mergeCell ref="CC183:CC185"/>
    <mergeCell ref="CD183:CD185"/>
    <mergeCell ref="CE183:CE185"/>
    <mergeCell ref="CF183:CF185"/>
    <mergeCell ref="CG183:CG185"/>
    <mergeCell ref="CH183:CH185"/>
    <mergeCell ref="BW183:BW185"/>
    <mergeCell ref="BX183:BX185"/>
    <mergeCell ref="BY183:BY185"/>
    <mergeCell ref="BZ183:BZ185"/>
    <mergeCell ref="CA183:CA185"/>
    <mergeCell ref="CB183:CB185"/>
    <mergeCell ref="BQ183:BQ185"/>
    <mergeCell ref="BR183:BR185"/>
    <mergeCell ref="BS183:BS185"/>
    <mergeCell ref="BT183:BT185"/>
    <mergeCell ref="BU183:BU185"/>
    <mergeCell ref="BV183:BV185"/>
    <mergeCell ref="BK183:BK185"/>
    <mergeCell ref="BL183:BL185"/>
    <mergeCell ref="BM183:BM185"/>
    <mergeCell ref="BN183:BN185"/>
    <mergeCell ref="BO183:BO185"/>
    <mergeCell ref="BP183:BP185"/>
    <mergeCell ref="BE183:BE185"/>
    <mergeCell ref="BF183:BF185"/>
    <mergeCell ref="BG183:BG185"/>
    <mergeCell ref="BH183:BH185"/>
    <mergeCell ref="BI183:BI185"/>
    <mergeCell ref="BJ183:BJ185"/>
    <mergeCell ref="AY183:AY185"/>
    <mergeCell ref="AZ183:AZ185"/>
    <mergeCell ref="BA183:BA185"/>
    <mergeCell ref="BB183:BB185"/>
    <mergeCell ref="BC183:BC185"/>
    <mergeCell ref="BD183:BD185"/>
    <mergeCell ref="AS183:AS185"/>
    <mergeCell ref="AT183:AT185"/>
    <mergeCell ref="AU183:AU185"/>
    <mergeCell ref="AV183:AV185"/>
    <mergeCell ref="AW183:AW185"/>
    <mergeCell ref="AX183:AX185"/>
    <mergeCell ref="AM183:AM185"/>
    <mergeCell ref="AN183:AN185"/>
    <mergeCell ref="AO183:AO185"/>
    <mergeCell ref="AP183:AP185"/>
    <mergeCell ref="AQ183:AQ185"/>
    <mergeCell ref="AR183:AR185"/>
    <mergeCell ref="AG183:AG185"/>
    <mergeCell ref="AH183:AH185"/>
    <mergeCell ref="AI183:AI185"/>
    <mergeCell ref="AJ183:AJ185"/>
    <mergeCell ref="AK183:AK185"/>
    <mergeCell ref="AL183:AL185"/>
    <mergeCell ref="AA183:AA185"/>
    <mergeCell ref="AB183:AB185"/>
    <mergeCell ref="AC183:AC185"/>
    <mergeCell ref="AD183:AD185"/>
    <mergeCell ref="AE183:AE185"/>
    <mergeCell ref="AF183:AF185"/>
    <mergeCell ref="S183:S185"/>
    <mergeCell ref="T183:T185"/>
    <mergeCell ref="W183:W185"/>
    <mergeCell ref="X183:X185"/>
    <mergeCell ref="Y183:Y185"/>
    <mergeCell ref="Z183:Z185"/>
    <mergeCell ref="DG180:DG182"/>
    <mergeCell ref="DH180:DH182"/>
    <mergeCell ref="A183:A185"/>
    <mergeCell ref="B183:B185"/>
    <mergeCell ref="C183:C185"/>
    <mergeCell ref="D183:D185"/>
    <mergeCell ref="O183:O185"/>
    <mergeCell ref="P183:P185"/>
    <mergeCell ref="Q183:Q185"/>
    <mergeCell ref="R183:R185"/>
    <mergeCell ref="DA180:DA182"/>
    <mergeCell ref="DB180:DB182"/>
    <mergeCell ref="DC180:DC182"/>
    <mergeCell ref="DD180:DD182"/>
    <mergeCell ref="DE180:DE182"/>
    <mergeCell ref="DF180:DF182"/>
    <mergeCell ref="CU180:CU182"/>
    <mergeCell ref="CV180:CV182"/>
    <mergeCell ref="CW180:CW182"/>
    <mergeCell ref="CX180:CX182"/>
    <mergeCell ref="CY180:CY182"/>
    <mergeCell ref="CZ180:CZ182"/>
    <mergeCell ref="CO180:CO182"/>
    <mergeCell ref="CP180:CP182"/>
    <mergeCell ref="CQ180:CQ182"/>
    <mergeCell ref="CR180:CR182"/>
    <mergeCell ref="CS180:CS182"/>
    <mergeCell ref="CT180:CT182"/>
    <mergeCell ref="CI180:CI182"/>
    <mergeCell ref="CJ180:CJ182"/>
    <mergeCell ref="CK180:CK182"/>
    <mergeCell ref="CL180:CL182"/>
    <mergeCell ref="CM180:CM182"/>
    <mergeCell ref="CN180:CN182"/>
    <mergeCell ref="CC180:CC182"/>
    <mergeCell ref="CD180:CD182"/>
    <mergeCell ref="CE180:CE182"/>
    <mergeCell ref="CF180:CF182"/>
    <mergeCell ref="CG180:CG182"/>
    <mergeCell ref="CH180:CH182"/>
    <mergeCell ref="BW180:BW182"/>
    <mergeCell ref="BX180:BX182"/>
    <mergeCell ref="BY180:BY182"/>
    <mergeCell ref="BZ180:BZ182"/>
    <mergeCell ref="CA180:CA182"/>
    <mergeCell ref="CB180:CB182"/>
    <mergeCell ref="BQ180:BQ182"/>
    <mergeCell ref="BR180:BR182"/>
    <mergeCell ref="BS180:BS182"/>
    <mergeCell ref="BT180:BT182"/>
    <mergeCell ref="BU180:BU182"/>
    <mergeCell ref="BV180:BV182"/>
    <mergeCell ref="BK180:BK182"/>
    <mergeCell ref="BL180:BL182"/>
    <mergeCell ref="BM180:BM182"/>
    <mergeCell ref="BN180:BN182"/>
    <mergeCell ref="BO180:BO182"/>
    <mergeCell ref="BP180:BP182"/>
    <mergeCell ref="BE180:BE182"/>
    <mergeCell ref="BF180:BF182"/>
    <mergeCell ref="BG180:BG182"/>
    <mergeCell ref="BH180:BH182"/>
    <mergeCell ref="BI180:BI182"/>
    <mergeCell ref="BJ180:BJ182"/>
    <mergeCell ref="AY180:AY182"/>
    <mergeCell ref="AZ180:AZ182"/>
    <mergeCell ref="BA180:BA182"/>
    <mergeCell ref="BB180:BB182"/>
    <mergeCell ref="BC180:BC182"/>
    <mergeCell ref="BD180:BD182"/>
    <mergeCell ref="AS180:AS182"/>
    <mergeCell ref="AT180:AT182"/>
    <mergeCell ref="AU180:AU182"/>
    <mergeCell ref="AV180:AV182"/>
    <mergeCell ref="AW180:AW182"/>
    <mergeCell ref="AX180:AX182"/>
    <mergeCell ref="AM180:AM182"/>
    <mergeCell ref="AN180:AN182"/>
    <mergeCell ref="AO180:AO182"/>
    <mergeCell ref="AP180:AP182"/>
    <mergeCell ref="AQ180:AQ182"/>
    <mergeCell ref="AR180:AR182"/>
    <mergeCell ref="AG180:AG182"/>
    <mergeCell ref="AH180:AH182"/>
    <mergeCell ref="AI180:AI182"/>
    <mergeCell ref="AJ180:AJ182"/>
    <mergeCell ref="AK180:AK182"/>
    <mergeCell ref="AL180:AL182"/>
    <mergeCell ref="AA180:AA182"/>
    <mergeCell ref="AB180:AB182"/>
    <mergeCell ref="AC180:AC182"/>
    <mergeCell ref="AD180:AD182"/>
    <mergeCell ref="AE180:AE182"/>
    <mergeCell ref="AF180:AF182"/>
    <mergeCell ref="S180:S182"/>
    <mergeCell ref="T180:T182"/>
    <mergeCell ref="W180:W182"/>
    <mergeCell ref="X180:X182"/>
    <mergeCell ref="Y180:Y182"/>
    <mergeCell ref="Z180:Z182"/>
    <mergeCell ref="DG176:DG178"/>
    <mergeCell ref="DH176:DH178"/>
    <mergeCell ref="A180:A182"/>
    <mergeCell ref="B180:B182"/>
    <mergeCell ref="C180:C182"/>
    <mergeCell ref="D180:D182"/>
    <mergeCell ref="O180:O182"/>
    <mergeCell ref="P180:P182"/>
    <mergeCell ref="Q180:Q182"/>
    <mergeCell ref="R180:R182"/>
    <mergeCell ref="DA176:DA178"/>
    <mergeCell ref="DB176:DB178"/>
    <mergeCell ref="DC176:DC178"/>
    <mergeCell ref="DD176:DD178"/>
    <mergeCell ref="DE176:DE178"/>
    <mergeCell ref="DF176:DF178"/>
    <mergeCell ref="CU176:CU178"/>
    <mergeCell ref="CV176:CV178"/>
    <mergeCell ref="CW176:CW178"/>
    <mergeCell ref="CX176:CX178"/>
    <mergeCell ref="CY176:CY178"/>
    <mergeCell ref="CZ176:CZ178"/>
    <mergeCell ref="CO176:CO178"/>
    <mergeCell ref="CP176:CP178"/>
    <mergeCell ref="CQ176:CQ178"/>
    <mergeCell ref="CR176:CR178"/>
    <mergeCell ref="CS176:CS178"/>
    <mergeCell ref="CT176:CT178"/>
    <mergeCell ref="CI176:CI178"/>
    <mergeCell ref="CJ176:CJ178"/>
    <mergeCell ref="CK176:CK178"/>
    <mergeCell ref="CL176:CL178"/>
    <mergeCell ref="CM176:CM178"/>
    <mergeCell ref="CN176:CN178"/>
    <mergeCell ref="CC176:CC178"/>
    <mergeCell ref="CD176:CD178"/>
    <mergeCell ref="CE176:CE178"/>
    <mergeCell ref="CF176:CF178"/>
    <mergeCell ref="CG176:CG178"/>
    <mergeCell ref="CH176:CH178"/>
    <mergeCell ref="BW176:BW178"/>
    <mergeCell ref="BX176:BX178"/>
    <mergeCell ref="BY176:BY178"/>
    <mergeCell ref="BZ176:BZ178"/>
    <mergeCell ref="CA176:CA178"/>
    <mergeCell ref="CB176:CB178"/>
    <mergeCell ref="BQ176:BQ178"/>
    <mergeCell ref="BR176:BR178"/>
    <mergeCell ref="BS176:BS178"/>
    <mergeCell ref="BT176:BT178"/>
    <mergeCell ref="BU176:BU178"/>
    <mergeCell ref="BV176:BV178"/>
    <mergeCell ref="BK176:BK178"/>
    <mergeCell ref="BL176:BL178"/>
    <mergeCell ref="BM176:BM178"/>
    <mergeCell ref="BN176:BN178"/>
    <mergeCell ref="BO176:BO178"/>
    <mergeCell ref="BP176:BP178"/>
    <mergeCell ref="BE176:BE178"/>
    <mergeCell ref="BF176:BF178"/>
    <mergeCell ref="BG176:BG178"/>
    <mergeCell ref="BH176:BH178"/>
    <mergeCell ref="BI176:BI178"/>
    <mergeCell ref="BJ176:BJ178"/>
    <mergeCell ref="AY176:AY178"/>
    <mergeCell ref="AZ176:AZ178"/>
    <mergeCell ref="BA176:BA178"/>
    <mergeCell ref="BB176:BB178"/>
    <mergeCell ref="BC176:BC178"/>
    <mergeCell ref="BD176:BD178"/>
    <mergeCell ref="AS176:AS178"/>
    <mergeCell ref="AT176:AT178"/>
    <mergeCell ref="AU176:AU178"/>
    <mergeCell ref="AV176:AV178"/>
    <mergeCell ref="AW176:AW178"/>
    <mergeCell ref="AX176:AX178"/>
    <mergeCell ref="AM176:AM178"/>
    <mergeCell ref="AN176:AN178"/>
    <mergeCell ref="AO176:AO178"/>
    <mergeCell ref="AP176:AP178"/>
    <mergeCell ref="AQ176:AQ178"/>
    <mergeCell ref="AR176:AR178"/>
    <mergeCell ref="AG176:AG178"/>
    <mergeCell ref="AH176:AH178"/>
    <mergeCell ref="AI176:AI178"/>
    <mergeCell ref="AJ176:AJ178"/>
    <mergeCell ref="AK176:AK178"/>
    <mergeCell ref="AL176:AL178"/>
    <mergeCell ref="AA176:AA178"/>
    <mergeCell ref="AB176:AB178"/>
    <mergeCell ref="AC176:AC178"/>
    <mergeCell ref="AD176:AD178"/>
    <mergeCell ref="AE176:AE178"/>
    <mergeCell ref="AF176:AF178"/>
    <mergeCell ref="S176:S178"/>
    <mergeCell ref="T176:T178"/>
    <mergeCell ref="W176:W178"/>
    <mergeCell ref="X176:X178"/>
    <mergeCell ref="Y176:Y178"/>
    <mergeCell ref="Z176:Z178"/>
    <mergeCell ref="Q176:Q178"/>
    <mergeCell ref="R176:R178"/>
    <mergeCell ref="G176:G178"/>
    <mergeCell ref="H176:H178"/>
    <mergeCell ref="I176:I178"/>
    <mergeCell ref="J176:J178"/>
    <mergeCell ref="K176:K178"/>
    <mergeCell ref="DD173:DD175"/>
    <mergeCell ref="DE173:DE175"/>
    <mergeCell ref="DF173:DF175"/>
    <mergeCell ref="DG173:DG175"/>
    <mergeCell ref="DH173:DH175"/>
    <mergeCell ref="A176:A178"/>
    <mergeCell ref="C176:C178"/>
    <mergeCell ref="D176:D178"/>
    <mergeCell ref="F176:F178"/>
    <mergeCell ref="CX173:CX175"/>
    <mergeCell ref="CY173:CY175"/>
    <mergeCell ref="CZ173:CZ175"/>
    <mergeCell ref="DA173:DA175"/>
    <mergeCell ref="DB173:DB175"/>
    <mergeCell ref="DC173:DC175"/>
    <mergeCell ref="CR173:CR175"/>
    <mergeCell ref="CS173:CS175"/>
    <mergeCell ref="CT173:CT175"/>
    <mergeCell ref="CU173:CU175"/>
    <mergeCell ref="CV173:CV175"/>
    <mergeCell ref="CW173:CW175"/>
    <mergeCell ref="CL173:CL175"/>
    <mergeCell ref="CM173:CM175"/>
    <mergeCell ref="CN173:CN175"/>
    <mergeCell ref="CO173:CO175"/>
    <mergeCell ref="CP173:CP175"/>
    <mergeCell ref="CQ173:CQ175"/>
    <mergeCell ref="CF173:CF175"/>
    <mergeCell ref="CG173:CG175"/>
    <mergeCell ref="CH173:CH175"/>
    <mergeCell ref="CI173:CI175"/>
    <mergeCell ref="CJ173:CJ175"/>
    <mergeCell ref="CK173:CK175"/>
    <mergeCell ref="BZ173:BZ175"/>
    <mergeCell ref="CA173:CA175"/>
    <mergeCell ref="CB173:CB175"/>
    <mergeCell ref="CC173:CC175"/>
    <mergeCell ref="CD173:CD175"/>
    <mergeCell ref="CE173:CE175"/>
    <mergeCell ref="BT173:BT175"/>
    <mergeCell ref="BU173:BU175"/>
    <mergeCell ref="BV173:BV175"/>
    <mergeCell ref="BW173:BW175"/>
    <mergeCell ref="BX173:BX175"/>
    <mergeCell ref="BY173:BY175"/>
    <mergeCell ref="BN173:BN175"/>
    <mergeCell ref="BO173:BO175"/>
    <mergeCell ref="BP173:BP175"/>
    <mergeCell ref="BQ173:BQ175"/>
    <mergeCell ref="BR173:BR175"/>
    <mergeCell ref="BS173:BS175"/>
    <mergeCell ref="BH173:BH175"/>
    <mergeCell ref="BI173:BI175"/>
    <mergeCell ref="BJ173:BJ175"/>
    <mergeCell ref="BK173:BK175"/>
    <mergeCell ref="BL173:BL175"/>
    <mergeCell ref="BM173:BM175"/>
    <mergeCell ref="BB173:BB175"/>
    <mergeCell ref="BC173:BC175"/>
    <mergeCell ref="BD173:BD175"/>
    <mergeCell ref="BE173:BE175"/>
    <mergeCell ref="BF173:BF175"/>
    <mergeCell ref="BG173:BG175"/>
    <mergeCell ref="AV173:AV175"/>
    <mergeCell ref="AW173:AW175"/>
    <mergeCell ref="AX173:AX175"/>
    <mergeCell ref="AY173:AY175"/>
    <mergeCell ref="AZ173:AZ175"/>
    <mergeCell ref="BA173:BA175"/>
    <mergeCell ref="AP173:AP175"/>
    <mergeCell ref="AQ173:AQ175"/>
    <mergeCell ref="AR173:AR175"/>
    <mergeCell ref="AS173:AS175"/>
    <mergeCell ref="AT173:AT175"/>
    <mergeCell ref="AU173:AU175"/>
    <mergeCell ref="AJ173:AJ175"/>
    <mergeCell ref="AK173:AK175"/>
    <mergeCell ref="AL173:AL175"/>
    <mergeCell ref="AM173:AM175"/>
    <mergeCell ref="AN173:AN175"/>
    <mergeCell ref="AO173:AO175"/>
    <mergeCell ref="AD173:AD175"/>
    <mergeCell ref="AE173:AE175"/>
    <mergeCell ref="AF173:AF175"/>
    <mergeCell ref="AG173:AG175"/>
    <mergeCell ref="AH173:AH175"/>
    <mergeCell ref="AI173:AI175"/>
    <mergeCell ref="X173:X175"/>
    <mergeCell ref="Y173:Y175"/>
    <mergeCell ref="Z173:Z175"/>
    <mergeCell ref="AA173:AA175"/>
    <mergeCell ref="AB173:AB175"/>
    <mergeCell ref="AC173:AC175"/>
    <mergeCell ref="P173:P175"/>
    <mergeCell ref="Q173:Q175"/>
    <mergeCell ref="R173:R175"/>
    <mergeCell ref="S173:S175"/>
    <mergeCell ref="T173:T175"/>
    <mergeCell ref="W173:W175"/>
    <mergeCell ref="DD170:DD172"/>
    <mergeCell ref="DE170:DE172"/>
    <mergeCell ref="DF170:DF172"/>
    <mergeCell ref="DG170:DG172"/>
    <mergeCell ref="DH170:DH172"/>
    <mergeCell ref="A173:A175"/>
    <mergeCell ref="B173:B175"/>
    <mergeCell ref="C173:C175"/>
    <mergeCell ref="D173:D175"/>
    <mergeCell ref="O173:O175"/>
    <mergeCell ref="CX170:CX172"/>
    <mergeCell ref="CY170:CY172"/>
    <mergeCell ref="CZ170:CZ172"/>
    <mergeCell ref="DA170:DA172"/>
    <mergeCell ref="DB170:DB172"/>
    <mergeCell ref="DC170:DC172"/>
    <mergeCell ref="CR170:CR172"/>
    <mergeCell ref="CS170:CS172"/>
    <mergeCell ref="CT170:CT172"/>
    <mergeCell ref="CU170:CU172"/>
    <mergeCell ref="CV170:CV172"/>
    <mergeCell ref="CW170:CW172"/>
    <mergeCell ref="CL170:CL172"/>
    <mergeCell ref="CM170:CM172"/>
    <mergeCell ref="CN170:CN172"/>
    <mergeCell ref="CO170:CO172"/>
    <mergeCell ref="CP170:CP172"/>
    <mergeCell ref="CQ170:CQ172"/>
    <mergeCell ref="CF170:CF172"/>
    <mergeCell ref="CG170:CG172"/>
    <mergeCell ref="CH170:CH172"/>
    <mergeCell ref="CI170:CI172"/>
    <mergeCell ref="CJ170:CJ172"/>
    <mergeCell ref="CK170:CK172"/>
    <mergeCell ref="BZ170:BZ172"/>
    <mergeCell ref="CA170:CA172"/>
    <mergeCell ref="CB170:CB172"/>
    <mergeCell ref="CC170:CC172"/>
    <mergeCell ref="CD170:CD172"/>
    <mergeCell ref="CE170:CE172"/>
    <mergeCell ref="BT170:BT172"/>
    <mergeCell ref="BU170:BU172"/>
    <mergeCell ref="BV170:BV172"/>
    <mergeCell ref="BW170:BW172"/>
    <mergeCell ref="BX170:BX172"/>
    <mergeCell ref="BY170:BY172"/>
    <mergeCell ref="BN170:BN172"/>
    <mergeCell ref="BO170:BO172"/>
    <mergeCell ref="BP170:BP172"/>
    <mergeCell ref="BQ170:BQ172"/>
    <mergeCell ref="BR170:BR172"/>
    <mergeCell ref="BS170:BS172"/>
    <mergeCell ref="BH170:BH172"/>
    <mergeCell ref="BI170:BI172"/>
    <mergeCell ref="BJ170:BJ172"/>
    <mergeCell ref="BK170:BK172"/>
    <mergeCell ref="BL170:BL172"/>
    <mergeCell ref="BM170:BM172"/>
    <mergeCell ref="BB170:BB172"/>
    <mergeCell ref="BC170:BC172"/>
    <mergeCell ref="BD170:BD172"/>
    <mergeCell ref="BE170:BE172"/>
    <mergeCell ref="BF170:BF172"/>
    <mergeCell ref="BG170:BG172"/>
    <mergeCell ref="AV170:AV172"/>
    <mergeCell ref="AW170:AW172"/>
    <mergeCell ref="AX170:AX172"/>
    <mergeCell ref="AY170:AY172"/>
    <mergeCell ref="AZ170:AZ172"/>
    <mergeCell ref="BA170:BA172"/>
    <mergeCell ref="AP170:AP172"/>
    <mergeCell ref="AQ170:AQ172"/>
    <mergeCell ref="AR170:AR172"/>
    <mergeCell ref="AS170:AS172"/>
    <mergeCell ref="AT170:AT172"/>
    <mergeCell ref="AU170:AU172"/>
    <mergeCell ref="AJ170:AJ172"/>
    <mergeCell ref="AK170:AK172"/>
    <mergeCell ref="AL170:AL172"/>
    <mergeCell ref="AM170:AM172"/>
    <mergeCell ref="AN170:AN172"/>
    <mergeCell ref="AO170:AO172"/>
    <mergeCell ref="AD170:AD172"/>
    <mergeCell ref="AE170:AE172"/>
    <mergeCell ref="AF170:AF172"/>
    <mergeCell ref="AG170:AG172"/>
    <mergeCell ref="AH170:AH172"/>
    <mergeCell ref="AI170:AI172"/>
    <mergeCell ref="X170:X172"/>
    <mergeCell ref="Y170:Y172"/>
    <mergeCell ref="Z170:Z172"/>
    <mergeCell ref="AA170:AA172"/>
    <mergeCell ref="AB170:AB172"/>
    <mergeCell ref="AC170:AC172"/>
    <mergeCell ref="P170:P172"/>
    <mergeCell ref="Q170:Q172"/>
    <mergeCell ref="R170:R172"/>
    <mergeCell ref="S170:S172"/>
    <mergeCell ref="T170:T172"/>
    <mergeCell ref="W170:W172"/>
    <mergeCell ref="O170:O172"/>
    <mergeCell ref="DG164:DG166"/>
    <mergeCell ref="DH164:DH166"/>
    <mergeCell ref="DE164:DE166"/>
    <mergeCell ref="DF164:DF166"/>
    <mergeCell ref="CY164:CY166"/>
    <mergeCell ref="CZ164:CZ166"/>
    <mergeCell ref="CO164:CO166"/>
    <mergeCell ref="CP164:CP166"/>
    <mergeCell ref="CQ164:CQ166"/>
    <mergeCell ref="A170:A172"/>
    <mergeCell ref="B170:B172"/>
    <mergeCell ref="C170:C172"/>
    <mergeCell ref="D170:D172"/>
    <mergeCell ref="F170:F172"/>
    <mergeCell ref="G170:G172"/>
    <mergeCell ref="DA164:DA166"/>
    <mergeCell ref="DB164:DB166"/>
    <mergeCell ref="DC164:DC166"/>
    <mergeCell ref="DD164:DD166"/>
    <mergeCell ref="CU164:CU166"/>
    <mergeCell ref="CV164:CV166"/>
    <mergeCell ref="CW164:CW166"/>
    <mergeCell ref="CX164:CX166"/>
    <mergeCell ref="CR164:CR166"/>
    <mergeCell ref="CS164:CS166"/>
    <mergeCell ref="CT164:CT166"/>
    <mergeCell ref="CI164:CI166"/>
    <mergeCell ref="CJ164:CJ166"/>
    <mergeCell ref="CK164:CK166"/>
    <mergeCell ref="CL164:CL166"/>
    <mergeCell ref="CM164:CM166"/>
    <mergeCell ref="CN164:CN166"/>
    <mergeCell ref="CC164:CC166"/>
    <mergeCell ref="CD164:CD166"/>
    <mergeCell ref="CE164:CE166"/>
    <mergeCell ref="CF164:CF166"/>
    <mergeCell ref="CG164:CG166"/>
    <mergeCell ref="CH164:CH166"/>
    <mergeCell ref="BW164:BW166"/>
    <mergeCell ref="BX164:BX166"/>
    <mergeCell ref="BY164:BY166"/>
    <mergeCell ref="BZ164:BZ166"/>
    <mergeCell ref="CA164:CA166"/>
    <mergeCell ref="CB164:CB166"/>
    <mergeCell ref="BQ164:BQ166"/>
    <mergeCell ref="BR164:BR166"/>
    <mergeCell ref="BS164:BS166"/>
    <mergeCell ref="BT164:BT166"/>
    <mergeCell ref="BU164:BU166"/>
    <mergeCell ref="BV164:BV166"/>
    <mergeCell ref="BK164:BK166"/>
    <mergeCell ref="BL164:BL166"/>
    <mergeCell ref="BM164:BM166"/>
    <mergeCell ref="BN164:BN166"/>
    <mergeCell ref="BO164:BO166"/>
    <mergeCell ref="BP164:BP166"/>
    <mergeCell ref="BE164:BE166"/>
    <mergeCell ref="BF164:BF166"/>
    <mergeCell ref="BG164:BG166"/>
    <mergeCell ref="BH164:BH166"/>
    <mergeCell ref="BI164:BI166"/>
    <mergeCell ref="BJ164:BJ166"/>
    <mergeCell ref="AY164:AY166"/>
    <mergeCell ref="AZ164:AZ166"/>
    <mergeCell ref="BA164:BA166"/>
    <mergeCell ref="BB164:BB166"/>
    <mergeCell ref="BC164:BC166"/>
    <mergeCell ref="BD164:BD166"/>
    <mergeCell ref="AS164:AS166"/>
    <mergeCell ref="AT164:AT166"/>
    <mergeCell ref="AU164:AU166"/>
    <mergeCell ref="AV164:AV166"/>
    <mergeCell ref="AW164:AW166"/>
    <mergeCell ref="AX164:AX166"/>
    <mergeCell ref="AM164:AM166"/>
    <mergeCell ref="AN164:AN166"/>
    <mergeCell ref="AO164:AO166"/>
    <mergeCell ref="AP164:AP166"/>
    <mergeCell ref="AQ164:AQ166"/>
    <mergeCell ref="AR164:AR166"/>
    <mergeCell ref="AG164:AG166"/>
    <mergeCell ref="AH164:AH166"/>
    <mergeCell ref="AI164:AI166"/>
    <mergeCell ref="AJ164:AJ166"/>
    <mergeCell ref="AK164:AK166"/>
    <mergeCell ref="AL164:AL166"/>
    <mergeCell ref="AA164:AA166"/>
    <mergeCell ref="AB164:AB166"/>
    <mergeCell ref="AC164:AC166"/>
    <mergeCell ref="AD164:AD166"/>
    <mergeCell ref="AE164:AE166"/>
    <mergeCell ref="AF164:AF166"/>
    <mergeCell ref="T164:T168"/>
    <mergeCell ref="V164:V168"/>
    <mergeCell ref="W164:W166"/>
    <mergeCell ref="X164:X166"/>
    <mergeCell ref="Y164:Y166"/>
    <mergeCell ref="Z164:Z166"/>
    <mergeCell ref="O164:O168"/>
    <mergeCell ref="P164:P168"/>
    <mergeCell ref="Q164:Q168"/>
    <mergeCell ref="R164:R168"/>
    <mergeCell ref="S164:S168"/>
    <mergeCell ref="H164:H168"/>
    <mergeCell ref="I164:I168"/>
    <mergeCell ref="J164:J168"/>
    <mergeCell ref="K164:K168"/>
    <mergeCell ref="L164:L166"/>
    <mergeCell ref="DE157:DE159"/>
    <mergeCell ref="DF157:DF159"/>
    <mergeCell ref="DG157:DG159"/>
    <mergeCell ref="DH157:DH159"/>
    <mergeCell ref="A164:A168"/>
    <mergeCell ref="C164:C168"/>
    <mergeCell ref="D164:E168"/>
    <mergeCell ref="F164:F168"/>
    <mergeCell ref="G164:G168"/>
    <mergeCell ref="CY157:CY159"/>
    <mergeCell ref="DD157:DD159"/>
    <mergeCell ref="CS157:CS159"/>
    <mergeCell ref="CT157:CT159"/>
    <mergeCell ref="CU157:CU159"/>
    <mergeCell ref="CV157:CV159"/>
    <mergeCell ref="CW157:CW159"/>
    <mergeCell ref="CQ157:CQ159"/>
    <mergeCell ref="CR157:CR159"/>
    <mergeCell ref="CZ157:CZ159"/>
    <mergeCell ref="DA157:DA159"/>
    <mergeCell ref="DB157:DB159"/>
    <mergeCell ref="DC157:DC159"/>
    <mergeCell ref="CH157:CH159"/>
    <mergeCell ref="CI157:CI159"/>
    <mergeCell ref="CJ157:CJ159"/>
    <mergeCell ref="CK157:CK159"/>
    <mergeCell ref="CL157:CL159"/>
    <mergeCell ref="CX157:CX159"/>
    <mergeCell ref="CM157:CM159"/>
    <mergeCell ref="CN157:CN159"/>
    <mergeCell ref="CO157:CO159"/>
    <mergeCell ref="CP157:CP159"/>
    <mergeCell ref="CB157:CB159"/>
    <mergeCell ref="CC157:CC159"/>
    <mergeCell ref="CD157:CD159"/>
    <mergeCell ref="CE157:CE159"/>
    <mergeCell ref="CF157:CF159"/>
    <mergeCell ref="CG157:CG159"/>
    <mergeCell ref="BV157:BV159"/>
    <mergeCell ref="BW157:BW159"/>
    <mergeCell ref="BX157:BX159"/>
    <mergeCell ref="BY157:BY159"/>
    <mergeCell ref="BZ157:BZ159"/>
    <mergeCell ref="CA157:CA159"/>
    <mergeCell ref="BP157:BP159"/>
    <mergeCell ref="BQ157:BQ159"/>
    <mergeCell ref="BR157:BR159"/>
    <mergeCell ref="BS157:BS159"/>
    <mergeCell ref="BT157:BT159"/>
    <mergeCell ref="BU157:BU159"/>
    <mergeCell ref="BJ157:BJ159"/>
    <mergeCell ref="BK157:BK159"/>
    <mergeCell ref="BL157:BL159"/>
    <mergeCell ref="BM157:BM159"/>
    <mergeCell ref="BN157:BN159"/>
    <mergeCell ref="BO157:BO159"/>
    <mergeCell ref="BD157:BD159"/>
    <mergeCell ref="BE157:BE159"/>
    <mergeCell ref="BF157:BF159"/>
    <mergeCell ref="BG157:BG159"/>
    <mergeCell ref="BH157:BH159"/>
    <mergeCell ref="BI157:BI159"/>
    <mergeCell ref="AX157:AX159"/>
    <mergeCell ref="AY157:AY159"/>
    <mergeCell ref="AZ157:AZ159"/>
    <mergeCell ref="BA157:BA159"/>
    <mergeCell ref="BB157:BB159"/>
    <mergeCell ref="BC157:BC159"/>
    <mergeCell ref="AR157:AR159"/>
    <mergeCell ref="AS157:AS159"/>
    <mergeCell ref="AT157:AT159"/>
    <mergeCell ref="AU157:AU159"/>
    <mergeCell ref="AV157:AV159"/>
    <mergeCell ref="AW157:AW159"/>
    <mergeCell ref="AL157:AL159"/>
    <mergeCell ref="AM157:AM159"/>
    <mergeCell ref="AN157:AN159"/>
    <mergeCell ref="AO157:AO159"/>
    <mergeCell ref="AP157:AP159"/>
    <mergeCell ref="AQ157:AQ159"/>
    <mergeCell ref="AF157:AF159"/>
    <mergeCell ref="AG157:AG159"/>
    <mergeCell ref="AH157:AH159"/>
    <mergeCell ref="AI157:AI159"/>
    <mergeCell ref="AJ157:AJ159"/>
    <mergeCell ref="AK157:AK159"/>
    <mergeCell ref="Z157:Z159"/>
    <mergeCell ref="AA157:AA159"/>
    <mergeCell ref="AB157:AB159"/>
    <mergeCell ref="AC157:AC159"/>
    <mergeCell ref="AD157:AD159"/>
    <mergeCell ref="AE157:AE159"/>
    <mergeCell ref="R157:R159"/>
    <mergeCell ref="S157:S159"/>
    <mergeCell ref="T157:T159"/>
    <mergeCell ref="W157:W159"/>
    <mergeCell ref="X157:X159"/>
    <mergeCell ref="Y157:Y159"/>
    <mergeCell ref="M157:M159"/>
    <mergeCell ref="N157:N159"/>
    <mergeCell ref="O157:O159"/>
    <mergeCell ref="P157:P159"/>
    <mergeCell ref="Q157:Q159"/>
    <mergeCell ref="DG154:DG156"/>
    <mergeCell ref="DB154:DB156"/>
    <mergeCell ref="DC154:DC156"/>
    <mergeCell ref="DD154:DD156"/>
    <mergeCell ref="DE154:DE156"/>
    <mergeCell ref="DH154:DH156"/>
    <mergeCell ref="A157:A159"/>
    <mergeCell ref="C157:C159"/>
    <mergeCell ref="D157:E159"/>
    <mergeCell ref="F157:F159"/>
    <mergeCell ref="G157:G159"/>
    <mergeCell ref="H157:H159"/>
    <mergeCell ref="I157:I159"/>
    <mergeCell ref="J157:J159"/>
    <mergeCell ref="DA154:DA156"/>
    <mergeCell ref="DF154:DF156"/>
    <mergeCell ref="CU154:CU156"/>
    <mergeCell ref="CV154:CV156"/>
    <mergeCell ref="CW154:CW156"/>
    <mergeCell ref="CX154:CX156"/>
    <mergeCell ref="CY154:CY156"/>
    <mergeCell ref="CZ154:CZ156"/>
    <mergeCell ref="CO154:CO156"/>
    <mergeCell ref="CP154:CP156"/>
    <mergeCell ref="CQ154:CQ156"/>
    <mergeCell ref="CR154:CR156"/>
    <mergeCell ref="CS154:CS156"/>
    <mergeCell ref="CT154:CT156"/>
    <mergeCell ref="CI154:CI156"/>
    <mergeCell ref="CJ154:CJ156"/>
    <mergeCell ref="CK154:CK156"/>
    <mergeCell ref="CL154:CL156"/>
    <mergeCell ref="CM154:CM156"/>
    <mergeCell ref="CN154:CN156"/>
    <mergeCell ref="CC154:CC156"/>
    <mergeCell ref="CD154:CD156"/>
    <mergeCell ref="CE154:CE156"/>
    <mergeCell ref="CF154:CF156"/>
    <mergeCell ref="CG154:CG156"/>
    <mergeCell ref="CH154:CH156"/>
    <mergeCell ref="BW154:BW156"/>
    <mergeCell ref="BX154:BX156"/>
    <mergeCell ref="BY154:BY156"/>
    <mergeCell ref="BZ154:BZ156"/>
    <mergeCell ref="CA154:CA156"/>
    <mergeCell ref="CB154:CB156"/>
    <mergeCell ref="BQ154:BQ156"/>
    <mergeCell ref="BR154:BR156"/>
    <mergeCell ref="BS154:BS156"/>
    <mergeCell ref="BT154:BT156"/>
    <mergeCell ref="BU154:BU156"/>
    <mergeCell ref="BV154:BV156"/>
    <mergeCell ref="BK154:BK156"/>
    <mergeCell ref="BL154:BL156"/>
    <mergeCell ref="BM154:BM156"/>
    <mergeCell ref="BN154:BN156"/>
    <mergeCell ref="BO154:BO156"/>
    <mergeCell ref="BP154:BP156"/>
    <mergeCell ref="BE154:BE156"/>
    <mergeCell ref="BF154:BF156"/>
    <mergeCell ref="BG154:BG156"/>
    <mergeCell ref="BH154:BH156"/>
    <mergeCell ref="BI154:BI156"/>
    <mergeCell ref="BJ154:BJ156"/>
    <mergeCell ref="AY154:AY156"/>
    <mergeCell ref="AZ154:AZ156"/>
    <mergeCell ref="BA154:BA156"/>
    <mergeCell ref="BB154:BB156"/>
    <mergeCell ref="BC154:BC156"/>
    <mergeCell ref="BD154:BD156"/>
    <mergeCell ref="AS154:AS156"/>
    <mergeCell ref="AT154:AT156"/>
    <mergeCell ref="AU154:AU156"/>
    <mergeCell ref="AV154:AV156"/>
    <mergeCell ref="AW154:AW156"/>
    <mergeCell ref="AX154:AX156"/>
    <mergeCell ref="AM154:AM156"/>
    <mergeCell ref="AN154:AN156"/>
    <mergeCell ref="AO154:AO156"/>
    <mergeCell ref="AP154:AP156"/>
    <mergeCell ref="AQ154:AQ156"/>
    <mergeCell ref="AR154:AR156"/>
    <mergeCell ref="AG154:AG156"/>
    <mergeCell ref="AH154:AH156"/>
    <mergeCell ref="AI154:AI156"/>
    <mergeCell ref="AJ154:AJ156"/>
    <mergeCell ref="AK154:AK156"/>
    <mergeCell ref="AL154:AL156"/>
    <mergeCell ref="AA154:AA156"/>
    <mergeCell ref="AB154:AB156"/>
    <mergeCell ref="AC154:AC156"/>
    <mergeCell ref="AD154:AD156"/>
    <mergeCell ref="AE154:AE156"/>
    <mergeCell ref="AF154:AF156"/>
    <mergeCell ref="S154:S156"/>
    <mergeCell ref="T154:T156"/>
    <mergeCell ref="W154:W156"/>
    <mergeCell ref="X154:X156"/>
    <mergeCell ref="Y154:Y156"/>
    <mergeCell ref="Z154:Z156"/>
    <mergeCell ref="DG152:DG153"/>
    <mergeCell ref="DH152:DH153"/>
    <mergeCell ref="A154:A156"/>
    <mergeCell ref="B154:B156"/>
    <mergeCell ref="C154:C156"/>
    <mergeCell ref="D154:D156"/>
    <mergeCell ref="O154:O156"/>
    <mergeCell ref="P154:P156"/>
    <mergeCell ref="Q154:Q156"/>
    <mergeCell ref="R154:R156"/>
    <mergeCell ref="DA152:DA153"/>
    <mergeCell ref="DB152:DB153"/>
    <mergeCell ref="DC152:DC153"/>
    <mergeCell ref="DD152:DD153"/>
    <mergeCell ref="DE152:DE153"/>
    <mergeCell ref="DF152:DF153"/>
    <mergeCell ref="CU152:CU153"/>
    <mergeCell ref="CV152:CV153"/>
    <mergeCell ref="CW152:CW153"/>
    <mergeCell ref="CX152:CX153"/>
    <mergeCell ref="CY152:CY153"/>
    <mergeCell ref="CZ152:CZ153"/>
    <mergeCell ref="CO152:CO153"/>
    <mergeCell ref="CP152:CP153"/>
    <mergeCell ref="CQ152:CQ153"/>
    <mergeCell ref="CR152:CR153"/>
    <mergeCell ref="CS152:CS153"/>
    <mergeCell ref="CT152:CT153"/>
    <mergeCell ref="CI152:CI153"/>
    <mergeCell ref="CJ152:CJ153"/>
    <mergeCell ref="CK152:CK153"/>
    <mergeCell ref="CL152:CL153"/>
    <mergeCell ref="CM152:CM153"/>
    <mergeCell ref="CN152:CN153"/>
    <mergeCell ref="CC152:CC153"/>
    <mergeCell ref="CD152:CD153"/>
    <mergeCell ref="CE152:CE153"/>
    <mergeCell ref="CF152:CF153"/>
    <mergeCell ref="CG152:CG153"/>
    <mergeCell ref="CH152:CH153"/>
    <mergeCell ref="BW152:BW153"/>
    <mergeCell ref="BX152:BX153"/>
    <mergeCell ref="BY152:BY153"/>
    <mergeCell ref="BZ152:BZ153"/>
    <mergeCell ref="CA152:CA153"/>
    <mergeCell ref="CB152:CB153"/>
    <mergeCell ref="BQ152:BQ153"/>
    <mergeCell ref="BR152:BR153"/>
    <mergeCell ref="BS152:BS153"/>
    <mergeCell ref="BT152:BT153"/>
    <mergeCell ref="BU152:BU153"/>
    <mergeCell ref="BV152:BV153"/>
    <mergeCell ref="BK152:BK153"/>
    <mergeCell ref="BL152:BL153"/>
    <mergeCell ref="BM152:BM153"/>
    <mergeCell ref="BN152:BN153"/>
    <mergeCell ref="BO152:BO153"/>
    <mergeCell ref="BP152:BP153"/>
    <mergeCell ref="BE152:BE153"/>
    <mergeCell ref="BF152:BF153"/>
    <mergeCell ref="BG152:BG153"/>
    <mergeCell ref="BH152:BH153"/>
    <mergeCell ref="BI152:BI153"/>
    <mergeCell ref="BJ152:BJ153"/>
    <mergeCell ref="AY152:AY153"/>
    <mergeCell ref="AZ152:AZ153"/>
    <mergeCell ref="BA152:BA153"/>
    <mergeCell ref="BB152:BB153"/>
    <mergeCell ref="BC152:BC153"/>
    <mergeCell ref="BD152:BD153"/>
    <mergeCell ref="AS152:AS153"/>
    <mergeCell ref="AT152:AT153"/>
    <mergeCell ref="AU152:AU153"/>
    <mergeCell ref="AV152:AV153"/>
    <mergeCell ref="AW152:AW153"/>
    <mergeCell ref="AX152:AX153"/>
    <mergeCell ref="AM152:AM153"/>
    <mergeCell ref="AN152:AN153"/>
    <mergeCell ref="AO152:AO153"/>
    <mergeCell ref="AP152:AP153"/>
    <mergeCell ref="AQ152:AQ153"/>
    <mergeCell ref="AR152:AR153"/>
    <mergeCell ref="AG152:AG153"/>
    <mergeCell ref="AH152:AH153"/>
    <mergeCell ref="AI152:AI153"/>
    <mergeCell ref="AJ152:AJ153"/>
    <mergeCell ref="AK152:AK153"/>
    <mergeCell ref="AL152:AL153"/>
    <mergeCell ref="AA152:AA153"/>
    <mergeCell ref="AB152:AB153"/>
    <mergeCell ref="AC152:AC153"/>
    <mergeCell ref="AD152:AD153"/>
    <mergeCell ref="AE152:AE153"/>
    <mergeCell ref="AF152:AF153"/>
    <mergeCell ref="S152:S153"/>
    <mergeCell ref="T152:T153"/>
    <mergeCell ref="W152:W153"/>
    <mergeCell ref="X152:X153"/>
    <mergeCell ref="Y152:Y153"/>
    <mergeCell ref="Z152:Z153"/>
    <mergeCell ref="DG148:DG150"/>
    <mergeCell ref="DH148:DH150"/>
    <mergeCell ref="A152:A153"/>
    <mergeCell ref="B152:B153"/>
    <mergeCell ref="C152:C153"/>
    <mergeCell ref="D152:E153"/>
    <mergeCell ref="O152:O153"/>
    <mergeCell ref="P152:P153"/>
    <mergeCell ref="Q152:Q153"/>
    <mergeCell ref="R152:R153"/>
    <mergeCell ref="DA148:DA150"/>
    <mergeCell ref="DB148:DB150"/>
    <mergeCell ref="DC148:DC150"/>
    <mergeCell ref="DD148:DD150"/>
    <mergeCell ref="DE148:DE150"/>
    <mergeCell ref="DF148:DF150"/>
    <mergeCell ref="CU148:CU150"/>
    <mergeCell ref="CV148:CV150"/>
    <mergeCell ref="CW148:CW150"/>
    <mergeCell ref="CX148:CX150"/>
    <mergeCell ref="CY148:CY150"/>
    <mergeCell ref="CZ148:CZ150"/>
    <mergeCell ref="CO148:CO150"/>
    <mergeCell ref="CP148:CP150"/>
    <mergeCell ref="CQ148:CQ150"/>
    <mergeCell ref="CR148:CR150"/>
    <mergeCell ref="CS148:CS150"/>
    <mergeCell ref="CT148:CT150"/>
    <mergeCell ref="CI148:CI150"/>
    <mergeCell ref="CJ148:CJ150"/>
    <mergeCell ref="CK148:CK150"/>
    <mergeCell ref="CL148:CL150"/>
    <mergeCell ref="CM148:CM150"/>
    <mergeCell ref="CN148:CN150"/>
    <mergeCell ref="CC148:CC150"/>
    <mergeCell ref="CD148:CD150"/>
    <mergeCell ref="CE148:CE150"/>
    <mergeCell ref="CF148:CF150"/>
    <mergeCell ref="CG148:CG150"/>
    <mergeCell ref="CH148:CH150"/>
    <mergeCell ref="BW148:BW150"/>
    <mergeCell ref="BX148:BX150"/>
    <mergeCell ref="BY148:BY150"/>
    <mergeCell ref="BZ148:BZ150"/>
    <mergeCell ref="CA148:CA150"/>
    <mergeCell ref="CB148:CB150"/>
    <mergeCell ref="BQ148:BQ150"/>
    <mergeCell ref="BR148:BR150"/>
    <mergeCell ref="BS148:BS150"/>
    <mergeCell ref="BT148:BT150"/>
    <mergeCell ref="BU148:BU150"/>
    <mergeCell ref="BV148:BV150"/>
    <mergeCell ref="BK148:BK150"/>
    <mergeCell ref="BL148:BL150"/>
    <mergeCell ref="BM148:BM150"/>
    <mergeCell ref="BN148:BN150"/>
    <mergeCell ref="BO148:BO150"/>
    <mergeCell ref="BP148:BP150"/>
    <mergeCell ref="BE148:BE150"/>
    <mergeCell ref="BF148:BF150"/>
    <mergeCell ref="BG148:BG150"/>
    <mergeCell ref="BH148:BH150"/>
    <mergeCell ref="BI148:BI150"/>
    <mergeCell ref="BJ148:BJ150"/>
    <mergeCell ref="AY148:AY150"/>
    <mergeCell ref="AZ148:AZ150"/>
    <mergeCell ref="BA148:BA150"/>
    <mergeCell ref="BB148:BB150"/>
    <mergeCell ref="BC148:BC150"/>
    <mergeCell ref="BD148:BD150"/>
    <mergeCell ref="AS148:AS150"/>
    <mergeCell ref="AT148:AT150"/>
    <mergeCell ref="AU148:AU150"/>
    <mergeCell ref="AV148:AV150"/>
    <mergeCell ref="AW148:AW150"/>
    <mergeCell ref="AX148:AX150"/>
    <mergeCell ref="AM148:AM150"/>
    <mergeCell ref="AN148:AN150"/>
    <mergeCell ref="AO148:AO150"/>
    <mergeCell ref="AP148:AP150"/>
    <mergeCell ref="AQ148:AQ150"/>
    <mergeCell ref="AR148:AR150"/>
    <mergeCell ref="AG148:AG150"/>
    <mergeCell ref="AH148:AH150"/>
    <mergeCell ref="AI148:AI150"/>
    <mergeCell ref="AJ148:AJ150"/>
    <mergeCell ref="AK148:AK150"/>
    <mergeCell ref="AL148:AL150"/>
    <mergeCell ref="AA148:AA150"/>
    <mergeCell ref="AB148:AB150"/>
    <mergeCell ref="AC148:AC150"/>
    <mergeCell ref="AD148:AD150"/>
    <mergeCell ref="AE148:AE150"/>
    <mergeCell ref="AF148:AF150"/>
    <mergeCell ref="S148:S151"/>
    <mergeCell ref="T148:T151"/>
    <mergeCell ref="W148:W150"/>
    <mergeCell ref="X148:X150"/>
    <mergeCell ref="Y148:Y150"/>
    <mergeCell ref="Z148:Z150"/>
    <mergeCell ref="O148:O151"/>
    <mergeCell ref="P148:P151"/>
    <mergeCell ref="Q148:Q151"/>
    <mergeCell ref="R148:R151"/>
    <mergeCell ref="N189:N191"/>
    <mergeCell ref="B257:B260"/>
    <mergeCell ref="G148:G151"/>
    <mergeCell ref="H148:H151"/>
    <mergeCell ref="I148:I151"/>
    <mergeCell ref="J148:J151"/>
    <mergeCell ref="L398:L399"/>
    <mergeCell ref="A148:A151"/>
    <mergeCell ref="B148:B151"/>
    <mergeCell ref="C148:C151"/>
    <mergeCell ref="D148:D151"/>
    <mergeCell ref="E148:E151"/>
    <mergeCell ref="F148:F151"/>
    <mergeCell ref="K157:K159"/>
    <mergeCell ref="F276:F278"/>
    <mergeCell ref="G276:G278"/>
    <mergeCell ref="DC142:DC144"/>
    <mergeCell ref="DD142:DD144"/>
    <mergeCell ref="DE142:DE144"/>
    <mergeCell ref="DF142:DF144"/>
    <mergeCell ref="DG142:DG144"/>
    <mergeCell ref="DH142:DH144"/>
    <mergeCell ref="CW142:CW144"/>
    <mergeCell ref="CX142:CX144"/>
    <mergeCell ref="CY142:CY144"/>
    <mergeCell ref="CZ142:CZ144"/>
    <mergeCell ref="DA142:DA144"/>
    <mergeCell ref="DB142:DB144"/>
    <mergeCell ref="CQ142:CQ144"/>
    <mergeCell ref="CR142:CR144"/>
    <mergeCell ref="CS142:CS144"/>
    <mergeCell ref="CT142:CT144"/>
    <mergeCell ref="CU142:CU144"/>
    <mergeCell ref="CV142:CV144"/>
    <mergeCell ref="CK142:CK144"/>
    <mergeCell ref="CL142:CL144"/>
    <mergeCell ref="CM142:CM144"/>
    <mergeCell ref="CN142:CN144"/>
    <mergeCell ref="CO142:CO144"/>
    <mergeCell ref="CP142:CP144"/>
    <mergeCell ref="CE142:CE144"/>
    <mergeCell ref="CF142:CF144"/>
    <mergeCell ref="CG142:CG144"/>
    <mergeCell ref="CH142:CH144"/>
    <mergeCell ref="CI142:CI144"/>
    <mergeCell ref="CJ142:CJ144"/>
    <mergeCell ref="BY142:BY144"/>
    <mergeCell ref="BZ142:BZ144"/>
    <mergeCell ref="CA142:CA144"/>
    <mergeCell ref="CB142:CB144"/>
    <mergeCell ref="CC142:CC144"/>
    <mergeCell ref="CD142:CD144"/>
    <mergeCell ref="BS142:BS144"/>
    <mergeCell ref="BT142:BT144"/>
    <mergeCell ref="BU142:BU144"/>
    <mergeCell ref="BV142:BV144"/>
    <mergeCell ref="BW142:BW144"/>
    <mergeCell ref="BX142:BX144"/>
    <mergeCell ref="BM142:BM144"/>
    <mergeCell ref="BN142:BN144"/>
    <mergeCell ref="BO142:BO144"/>
    <mergeCell ref="BP142:BP144"/>
    <mergeCell ref="BQ142:BQ144"/>
    <mergeCell ref="BR142:BR144"/>
    <mergeCell ref="BG142:BG144"/>
    <mergeCell ref="BH142:BH144"/>
    <mergeCell ref="BI142:BI144"/>
    <mergeCell ref="BJ142:BJ144"/>
    <mergeCell ref="BK142:BK144"/>
    <mergeCell ref="BL142:BL144"/>
    <mergeCell ref="BA142:BA144"/>
    <mergeCell ref="BB142:BB144"/>
    <mergeCell ref="BC142:BC144"/>
    <mergeCell ref="BD142:BD144"/>
    <mergeCell ref="BE142:BE144"/>
    <mergeCell ref="BF142:BF144"/>
    <mergeCell ref="AU142:AU144"/>
    <mergeCell ref="AV142:AV144"/>
    <mergeCell ref="AW142:AW144"/>
    <mergeCell ref="AX142:AX144"/>
    <mergeCell ref="AY142:AY144"/>
    <mergeCell ref="AZ142:AZ144"/>
    <mergeCell ref="AO142:AO144"/>
    <mergeCell ref="AP142:AP144"/>
    <mergeCell ref="AQ142:AQ144"/>
    <mergeCell ref="AR142:AR144"/>
    <mergeCell ref="AS142:AS144"/>
    <mergeCell ref="AT142:AT144"/>
    <mergeCell ref="AI142:AI144"/>
    <mergeCell ref="AJ142:AJ144"/>
    <mergeCell ref="AK142:AK144"/>
    <mergeCell ref="AL142:AL144"/>
    <mergeCell ref="AM142:AM144"/>
    <mergeCell ref="AN142:AN144"/>
    <mergeCell ref="AC142:AC144"/>
    <mergeCell ref="AD142:AD144"/>
    <mergeCell ref="AE142:AE144"/>
    <mergeCell ref="AF142:AF144"/>
    <mergeCell ref="AG142:AG144"/>
    <mergeCell ref="AH142:AH144"/>
    <mergeCell ref="W142:W144"/>
    <mergeCell ref="X142:X144"/>
    <mergeCell ref="Y142:Y144"/>
    <mergeCell ref="Z142:Z144"/>
    <mergeCell ref="AA142:AA144"/>
    <mergeCell ref="AB142:AB144"/>
    <mergeCell ref="O142:O144"/>
    <mergeCell ref="P142:P144"/>
    <mergeCell ref="Q142:Q144"/>
    <mergeCell ref="R142:R144"/>
    <mergeCell ref="S142:S144"/>
    <mergeCell ref="T142:T144"/>
    <mergeCell ref="DE134:DE137"/>
    <mergeCell ref="DF134:DF137"/>
    <mergeCell ref="DA134:DA137"/>
    <mergeCell ref="DB134:DB137"/>
    <mergeCell ref="DC134:DC137"/>
    <mergeCell ref="DD134:DD137"/>
    <mergeCell ref="CS134:CS137"/>
    <mergeCell ref="CT134:CT137"/>
    <mergeCell ref="DG134:DG137"/>
    <mergeCell ref="DH134:DH137"/>
    <mergeCell ref="A142:A144"/>
    <mergeCell ref="B142:B144"/>
    <mergeCell ref="C142:C144"/>
    <mergeCell ref="D142:E144"/>
    <mergeCell ref="F142:F144"/>
    <mergeCell ref="G142:G144"/>
    <mergeCell ref="CY134:CY137"/>
    <mergeCell ref="CZ134:CZ137"/>
    <mergeCell ref="CU134:CU137"/>
    <mergeCell ref="CV134:CV137"/>
    <mergeCell ref="CW134:CW137"/>
    <mergeCell ref="CX134:CX137"/>
    <mergeCell ref="CM134:CM137"/>
    <mergeCell ref="CN134:CN137"/>
    <mergeCell ref="CO134:CO137"/>
    <mergeCell ref="CP134:CP137"/>
    <mergeCell ref="CQ134:CQ137"/>
    <mergeCell ref="CR134:CR137"/>
    <mergeCell ref="CG134:CG137"/>
    <mergeCell ref="CH134:CH137"/>
    <mergeCell ref="CI134:CI137"/>
    <mergeCell ref="CJ134:CJ137"/>
    <mergeCell ref="CK134:CK137"/>
    <mergeCell ref="CL134:CL137"/>
    <mergeCell ref="CA134:CA137"/>
    <mergeCell ref="CB134:CB137"/>
    <mergeCell ref="CC134:CC137"/>
    <mergeCell ref="CD134:CD137"/>
    <mergeCell ref="CE134:CE137"/>
    <mergeCell ref="CF134:CF137"/>
    <mergeCell ref="BU134:BU137"/>
    <mergeCell ref="BV134:BV137"/>
    <mergeCell ref="BW134:BW137"/>
    <mergeCell ref="BX134:BX137"/>
    <mergeCell ref="BY134:BY137"/>
    <mergeCell ref="BZ134:BZ137"/>
    <mergeCell ref="BO134:BO137"/>
    <mergeCell ref="BP134:BP137"/>
    <mergeCell ref="BQ134:BQ137"/>
    <mergeCell ref="BR134:BR137"/>
    <mergeCell ref="BS134:BS137"/>
    <mergeCell ref="BT134:BT137"/>
    <mergeCell ref="BI134:BI137"/>
    <mergeCell ref="BJ134:BJ137"/>
    <mergeCell ref="BK134:BK137"/>
    <mergeCell ref="BL134:BL137"/>
    <mergeCell ref="BM134:BM137"/>
    <mergeCell ref="BN134:BN137"/>
    <mergeCell ref="BC134:BC137"/>
    <mergeCell ref="BD134:BD137"/>
    <mergeCell ref="BE134:BE137"/>
    <mergeCell ref="BF134:BF137"/>
    <mergeCell ref="BG134:BG137"/>
    <mergeCell ref="BH134:BH137"/>
    <mergeCell ref="AW134:AW137"/>
    <mergeCell ref="AX134:AX137"/>
    <mergeCell ref="AY134:AY137"/>
    <mergeCell ref="AZ134:AZ137"/>
    <mergeCell ref="BA134:BA137"/>
    <mergeCell ref="BB134:BB137"/>
    <mergeCell ref="AQ134:AQ137"/>
    <mergeCell ref="AR134:AR137"/>
    <mergeCell ref="AS134:AS137"/>
    <mergeCell ref="AT134:AT137"/>
    <mergeCell ref="AU134:AU137"/>
    <mergeCell ref="AV134:AV137"/>
    <mergeCell ref="AK134:AK137"/>
    <mergeCell ref="AL134:AL137"/>
    <mergeCell ref="AM134:AM137"/>
    <mergeCell ref="AN134:AN137"/>
    <mergeCell ref="AO134:AO137"/>
    <mergeCell ref="AP134:AP137"/>
    <mergeCell ref="AE134:AE137"/>
    <mergeCell ref="AF134:AF137"/>
    <mergeCell ref="AG134:AG137"/>
    <mergeCell ref="AH134:AH137"/>
    <mergeCell ref="AI134:AI137"/>
    <mergeCell ref="AJ134:AJ137"/>
    <mergeCell ref="Y134:Y137"/>
    <mergeCell ref="Z134:Z137"/>
    <mergeCell ref="AA134:AA137"/>
    <mergeCell ref="AB134:AB137"/>
    <mergeCell ref="AC134:AC137"/>
    <mergeCell ref="AD134:AD137"/>
    <mergeCell ref="Q134:Q137"/>
    <mergeCell ref="R134:R137"/>
    <mergeCell ref="S134:S137"/>
    <mergeCell ref="T134:T137"/>
    <mergeCell ref="W134:W137"/>
    <mergeCell ref="X134:X137"/>
    <mergeCell ref="J134:J137"/>
    <mergeCell ref="K134:K137"/>
    <mergeCell ref="O134:O137"/>
    <mergeCell ref="P134:P137"/>
    <mergeCell ref="DE131:DE132"/>
    <mergeCell ref="DF131:DF132"/>
    <mergeCell ref="DA131:DA132"/>
    <mergeCell ref="DB131:DB132"/>
    <mergeCell ref="DC131:DC132"/>
    <mergeCell ref="DD131:DD132"/>
    <mergeCell ref="DG131:DG132"/>
    <mergeCell ref="DH131:DH132"/>
    <mergeCell ref="A134:A137"/>
    <mergeCell ref="B134:B137"/>
    <mergeCell ref="C134:C137"/>
    <mergeCell ref="D134:E137"/>
    <mergeCell ref="F134:F137"/>
    <mergeCell ref="G134:G137"/>
    <mergeCell ref="CY131:CY132"/>
    <mergeCell ref="CZ131:CZ132"/>
    <mergeCell ref="CS131:CS132"/>
    <mergeCell ref="CT131:CT132"/>
    <mergeCell ref="CU131:CU132"/>
    <mergeCell ref="CV131:CV132"/>
    <mergeCell ref="CW131:CW132"/>
    <mergeCell ref="CX131:CX132"/>
    <mergeCell ref="CM131:CM132"/>
    <mergeCell ref="CN131:CN132"/>
    <mergeCell ref="CO131:CO132"/>
    <mergeCell ref="CP131:CP132"/>
    <mergeCell ref="CQ131:CQ132"/>
    <mergeCell ref="CR131:CR132"/>
    <mergeCell ref="CG131:CG132"/>
    <mergeCell ref="CH131:CH132"/>
    <mergeCell ref="CI131:CI132"/>
    <mergeCell ref="CJ131:CJ132"/>
    <mergeCell ref="CK131:CK132"/>
    <mergeCell ref="CL131:CL132"/>
    <mergeCell ref="CA131:CA132"/>
    <mergeCell ref="CB131:CB132"/>
    <mergeCell ref="CC131:CC132"/>
    <mergeCell ref="CD131:CD132"/>
    <mergeCell ref="CE131:CE132"/>
    <mergeCell ref="CF131:CF132"/>
    <mergeCell ref="BU131:BU132"/>
    <mergeCell ref="BV131:BV132"/>
    <mergeCell ref="BW131:BW132"/>
    <mergeCell ref="BX131:BX132"/>
    <mergeCell ref="BY131:BY132"/>
    <mergeCell ref="BZ131:BZ132"/>
    <mergeCell ref="BO131:BO132"/>
    <mergeCell ref="BP131:BP132"/>
    <mergeCell ref="BQ131:BQ132"/>
    <mergeCell ref="BR131:BR132"/>
    <mergeCell ref="BS131:BS132"/>
    <mergeCell ref="BT131:BT132"/>
    <mergeCell ref="BI131:BI132"/>
    <mergeCell ref="BJ131:BJ132"/>
    <mergeCell ref="BK131:BK132"/>
    <mergeCell ref="BL131:BL132"/>
    <mergeCell ref="BM131:BM132"/>
    <mergeCell ref="BN131:BN132"/>
    <mergeCell ref="BG131:BG132"/>
    <mergeCell ref="BH131:BH132"/>
    <mergeCell ref="BC131:BC132"/>
    <mergeCell ref="BD131:BD132"/>
    <mergeCell ref="BE131:BE132"/>
    <mergeCell ref="BF131:BF132"/>
    <mergeCell ref="AW131:AW132"/>
    <mergeCell ref="AX131:AX132"/>
    <mergeCell ref="AY131:AY132"/>
    <mergeCell ref="AZ131:AZ132"/>
    <mergeCell ref="BB131:BB132"/>
    <mergeCell ref="BA131:BA132"/>
    <mergeCell ref="AQ131:AQ132"/>
    <mergeCell ref="AR131:AR132"/>
    <mergeCell ref="AS131:AS132"/>
    <mergeCell ref="AT131:AT132"/>
    <mergeCell ref="AU131:AU132"/>
    <mergeCell ref="AV131:AV132"/>
    <mergeCell ref="AK131:AK132"/>
    <mergeCell ref="AL131:AL132"/>
    <mergeCell ref="AM131:AM132"/>
    <mergeCell ref="AN131:AN132"/>
    <mergeCell ref="AO131:AO132"/>
    <mergeCell ref="AP131:AP132"/>
    <mergeCell ref="AE131:AE132"/>
    <mergeCell ref="AF131:AF132"/>
    <mergeCell ref="AG131:AG132"/>
    <mergeCell ref="AH131:AH132"/>
    <mergeCell ref="AI131:AI132"/>
    <mergeCell ref="AJ131:AJ132"/>
    <mergeCell ref="Y131:Y132"/>
    <mergeCell ref="Z131:Z132"/>
    <mergeCell ref="AA131:AA132"/>
    <mergeCell ref="AB131:AB132"/>
    <mergeCell ref="AC131:AC132"/>
    <mergeCell ref="AD131:AD132"/>
    <mergeCell ref="Q131:Q132"/>
    <mergeCell ref="R131:R132"/>
    <mergeCell ref="S131:S132"/>
    <mergeCell ref="T131:T132"/>
    <mergeCell ref="W131:W132"/>
    <mergeCell ref="X131:X132"/>
    <mergeCell ref="DE127:DE129"/>
    <mergeCell ref="DF127:DF129"/>
    <mergeCell ref="DG127:DG129"/>
    <mergeCell ref="DH127:DH129"/>
    <mergeCell ref="A131:A132"/>
    <mergeCell ref="B131:B132"/>
    <mergeCell ref="C131:C132"/>
    <mergeCell ref="D131:E132"/>
    <mergeCell ref="O131:O132"/>
    <mergeCell ref="P131:P132"/>
    <mergeCell ref="CY127:CY129"/>
    <mergeCell ref="CZ127:CZ129"/>
    <mergeCell ref="DA127:DA129"/>
    <mergeCell ref="DB127:DB129"/>
    <mergeCell ref="DC127:DC129"/>
    <mergeCell ref="DD127:DD129"/>
    <mergeCell ref="CS127:CS129"/>
    <mergeCell ref="CT127:CT129"/>
    <mergeCell ref="CU127:CU129"/>
    <mergeCell ref="CV127:CV129"/>
    <mergeCell ref="CW127:CW129"/>
    <mergeCell ref="CX127:CX129"/>
    <mergeCell ref="CM127:CM129"/>
    <mergeCell ref="CN127:CN129"/>
    <mergeCell ref="CO127:CO129"/>
    <mergeCell ref="CP127:CP129"/>
    <mergeCell ref="CQ127:CQ129"/>
    <mergeCell ref="CR127:CR129"/>
    <mergeCell ref="CG127:CG129"/>
    <mergeCell ref="CH127:CH129"/>
    <mergeCell ref="CI127:CI129"/>
    <mergeCell ref="CJ127:CJ129"/>
    <mergeCell ref="CK127:CK129"/>
    <mergeCell ref="CL127:CL129"/>
    <mergeCell ref="CA127:CA129"/>
    <mergeCell ref="CB127:CB129"/>
    <mergeCell ref="CC127:CC129"/>
    <mergeCell ref="CD127:CD129"/>
    <mergeCell ref="CE127:CE129"/>
    <mergeCell ref="CF127:CF129"/>
    <mergeCell ref="BU127:BU129"/>
    <mergeCell ref="BV127:BV129"/>
    <mergeCell ref="BW127:BW129"/>
    <mergeCell ref="BX127:BX129"/>
    <mergeCell ref="BY127:BY129"/>
    <mergeCell ref="BZ127:BZ129"/>
    <mergeCell ref="BO127:BO129"/>
    <mergeCell ref="BP127:BP129"/>
    <mergeCell ref="BQ127:BQ129"/>
    <mergeCell ref="BR127:BR129"/>
    <mergeCell ref="BS127:BS129"/>
    <mergeCell ref="BT127:BT129"/>
    <mergeCell ref="BI127:BI129"/>
    <mergeCell ref="BJ127:BJ129"/>
    <mergeCell ref="BK127:BK129"/>
    <mergeCell ref="BL127:BL129"/>
    <mergeCell ref="BM127:BM129"/>
    <mergeCell ref="BN127:BN129"/>
    <mergeCell ref="BC127:BC129"/>
    <mergeCell ref="BD127:BD129"/>
    <mergeCell ref="BE127:BE129"/>
    <mergeCell ref="BF127:BF129"/>
    <mergeCell ref="BG127:BG129"/>
    <mergeCell ref="BH127:BH129"/>
    <mergeCell ref="AW127:AW129"/>
    <mergeCell ref="AX127:AX129"/>
    <mergeCell ref="AY127:AY129"/>
    <mergeCell ref="AZ127:AZ129"/>
    <mergeCell ref="BA127:BA129"/>
    <mergeCell ref="BB127:BB129"/>
    <mergeCell ref="AQ127:AQ129"/>
    <mergeCell ref="AR127:AR129"/>
    <mergeCell ref="AS127:AS129"/>
    <mergeCell ref="AT127:AT129"/>
    <mergeCell ref="AU127:AU129"/>
    <mergeCell ref="AV127:AV129"/>
    <mergeCell ref="AK127:AK129"/>
    <mergeCell ref="AL127:AL129"/>
    <mergeCell ref="AM127:AM129"/>
    <mergeCell ref="AN127:AN129"/>
    <mergeCell ref="AO127:AO129"/>
    <mergeCell ref="AP127:AP129"/>
    <mergeCell ref="AE127:AE129"/>
    <mergeCell ref="AF127:AF129"/>
    <mergeCell ref="AG127:AG129"/>
    <mergeCell ref="AH127:AH129"/>
    <mergeCell ref="AI127:AI129"/>
    <mergeCell ref="AJ127:AJ129"/>
    <mergeCell ref="Y127:Y129"/>
    <mergeCell ref="Z127:Z129"/>
    <mergeCell ref="AA127:AA129"/>
    <mergeCell ref="AB127:AB129"/>
    <mergeCell ref="AC127:AC129"/>
    <mergeCell ref="AD127:AD129"/>
    <mergeCell ref="Q127:Q129"/>
    <mergeCell ref="R127:R129"/>
    <mergeCell ref="S127:S129"/>
    <mergeCell ref="T127:T129"/>
    <mergeCell ref="W127:W129"/>
    <mergeCell ref="X127:X129"/>
    <mergeCell ref="A127:A129"/>
    <mergeCell ref="B127:B129"/>
    <mergeCell ref="C127:C129"/>
    <mergeCell ref="D127:E129"/>
    <mergeCell ref="O127:O129"/>
    <mergeCell ref="P127:P129"/>
    <mergeCell ref="DE122:DE124"/>
    <mergeCell ref="DF122:DF124"/>
    <mergeCell ref="DG122:DG124"/>
    <mergeCell ref="DH122:DH124"/>
    <mergeCell ref="CY122:CY124"/>
    <mergeCell ref="CZ122:CZ124"/>
    <mergeCell ref="DA122:DA124"/>
    <mergeCell ref="DB122:DB124"/>
    <mergeCell ref="DC122:DC124"/>
    <mergeCell ref="DD122:DD124"/>
    <mergeCell ref="CS122:CS124"/>
    <mergeCell ref="CT122:CT124"/>
    <mergeCell ref="CU122:CU124"/>
    <mergeCell ref="CV122:CV124"/>
    <mergeCell ref="CW122:CW124"/>
    <mergeCell ref="CX122:CX124"/>
    <mergeCell ref="CM122:CM124"/>
    <mergeCell ref="CN122:CN124"/>
    <mergeCell ref="CO122:CO124"/>
    <mergeCell ref="CP122:CP124"/>
    <mergeCell ref="CQ122:CQ124"/>
    <mergeCell ref="CR122:CR124"/>
    <mergeCell ref="CG122:CG124"/>
    <mergeCell ref="CH122:CH124"/>
    <mergeCell ref="CI122:CI124"/>
    <mergeCell ref="CJ122:CJ124"/>
    <mergeCell ref="CK122:CK124"/>
    <mergeCell ref="CL122:CL124"/>
    <mergeCell ref="CA122:CA124"/>
    <mergeCell ref="CB122:CB124"/>
    <mergeCell ref="CC122:CC124"/>
    <mergeCell ref="CD122:CD124"/>
    <mergeCell ref="CE122:CE124"/>
    <mergeCell ref="CF122:CF124"/>
    <mergeCell ref="BU122:BU124"/>
    <mergeCell ref="BV122:BV124"/>
    <mergeCell ref="BW122:BW124"/>
    <mergeCell ref="BX122:BX124"/>
    <mergeCell ref="BY122:BY124"/>
    <mergeCell ref="BZ122:BZ124"/>
    <mergeCell ref="BO122:BO124"/>
    <mergeCell ref="BP122:BP124"/>
    <mergeCell ref="BQ122:BQ124"/>
    <mergeCell ref="BR122:BR124"/>
    <mergeCell ref="BS122:BS124"/>
    <mergeCell ref="BT122:BT124"/>
    <mergeCell ref="BI122:BI124"/>
    <mergeCell ref="BJ122:BJ124"/>
    <mergeCell ref="BK122:BK124"/>
    <mergeCell ref="BL122:BL124"/>
    <mergeCell ref="BM122:BM124"/>
    <mergeCell ref="BN122:BN124"/>
    <mergeCell ref="BC122:BC124"/>
    <mergeCell ref="BD122:BD124"/>
    <mergeCell ref="BE122:BE124"/>
    <mergeCell ref="BF122:BF124"/>
    <mergeCell ref="BG122:BG124"/>
    <mergeCell ref="BH122:BH124"/>
    <mergeCell ref="AW122:AW124"/>
    <mergeCell ref="AX122:AX124"/>
    <mergeCell ref="AY122:AY124"/>
    <mergeCell ref="AZ122:AZ124"/>
    <mergeCell ref="BA122:BA124"/>
    <mergeCell ref="BB122:BB124"/>
    <mergeCell ref="AQ122:AQ124"/>
    <mergeCell ref="AR122:AR124"/>
    <mergeCell ref="AS122:AS124"/>
    <mergeCell ref="AT122:AT124"/>
    <mergeCell ref="AU122:AU124"/>
    <mergeCell ref="AV122:AV124"/>
    <mergeCell ref="AK122:AK124"/>
    <mergeCell ref="AL122:AL124"/>
    <mergeCell ref="AM122:AM124"/>
    <mergeCell ref="AN122:AN124"/>
    <mergeCell ref="AO122:AO124"/>
    <mergeCell ref="AP122:AP124"/>
    <mergeCell ref="AE122:AE124"/>
    <mergeCell ref="AF122:AF124"/>
    <mergeCell ref="AG122:AG124"/>
    <mergeCell ref="AH122:AH124"/>
    <mergeCell ref="AI122:AI124"/>
    <mergeCell ref="AJ122:AJ124"/>
    <mergeCell ref="Y122:Y124"/>
    <mergeCell ref="Z122:Z124"/>
    <mergeCell ref="AA122:AA124"/>
    <mergeCell ref="AB122:AB124"/>
    <mergeCell ref="AC122:AC124"/>
    <mergeCell ref="AD122:AD124"/>
    <mergeCell ref="Q122:Q124"/>
    <mergeCell ref="R122:R124"/>
    <mergeCell ref="S122:S124"/>
    <mergeCell ref="T122:T124"/>
    <mergeCell ref="W122:W124"/>
    <mergeCell ref="X122:X124"/>
    <mergeCell ref="H122:H124"/>
    <mergeCell ref="I122:I124"/>
    <mergeCell ref="J122:J124"/>
    <mergeCell ref="K122:K124"/>
    <mergeCell ref="O122:O124"/>
    <mergeCell ref="P122:P124"/>
    <mergeCell ref="A122:A124"/>
    <mergeCell ref="B122:B125"/>
    <mergeCell ref="C122:C124"/>
    <mergeCell ref="D122:E124"/>
    <mergeCell ref="F122:F124"/>
    <mergeCell ref="G122:G124"/>
    <mergeCell ref="DG117:DG120"/>
    <mergeCell ref="DH117:DH120"/>
    <mergeCell ref="CY117:CY120"/>
    <mergeCell ref="CZ117:CZ120"/>
    <mergeCell ref="DA117:DA120"/>
    <mergeCell ref="DB117:DB120"/>
    <mergeCell ref="DC117:DC120"/>
    <mergeCell ref="DD117:DD120"/>
    <mergeCell ref="CU117:CU120"/>
    <mergeCell ref="CV117:CV120"/>
    <mergeCell ref="CW117:CW120"/>
    <mergeCell ref="CX117:CX120"/>
    <mergeCell ref="DE117:DE120"/>
    <mergeCell ref="DF117:DF120"/>
    <mergeCell ref="CO117:CO120"/>
    <mergeCell ref="CP117:CP120"/>
    <mergeCell ref="CQ117:CQ120"/>
    <mergeCell ref="CR117:CR120"/>
    <mergeCell ref="CS117:CS120"/>
    <mergeCell ref="CT117:CT120"/>
    <mergeCell ref="CI117:CI120"/>
    <mergeCell ref="CJ117:CJ120"/>
    <mergeCell ref="CK117:CK120"/>
    <mergeCell ref="CL117:CL120"/>
    <mergeCell ref="CM117:CM120"/>
    <mergeCell ref="CN117:CN120"/>
    <mergeCell ref="CC117:CC120"/>
    <mergeCell ref="CD117:CD120"/>
    <mergeCell ref="CE117:CE120"/>
    <mergeCell ref="CF117:CF120"/>
    <mergeCell ref="CG117:CG120"/>
    <mergeCell ref="CH117:CH120"/>
    <mergeCell ref="BW117:BW120"/>
    <mergeCell ref="BX117:BX120"/>
    <mergeCell ref="BY117:BY120"/>
    <mergeCell ref="BZ117:BZ120"/>
    <mergeCell ref="CA117:CA120"/>
    <mergeCell ref="CB117:CB120"/>
    <mergeCell ref="BQ117:BQ120"/>
    <mergeCell ref="BR117:BR120"/>
    <mergeCell ref="BS117:BS120"/>
    <mergeCell ref="BT117:BT120"/>
    <mergeCell ref="BU117:BU120"/>
    <mergeCell ref="BV117:BV120"/>
    <mergeCell ref="BK117:BK120"/>
    <mergeCell ref="BL117:BL120"/>
    <mergeCell ref="BM117:BM120"/>
    <mergeCell ref="BN117:BN120"/>
    <mergeCell ref="BO117:BO120"/>
    <mergeCell ref="BP117:BP120"/>
    <mergeCell ref="BE117:BE120"/>
    <mergeCell ref="BF117:BF120"/>
    <mergeCell ref="BG117:BG120"/>
    <mergeCell ref="BH117:BH120"/>
    <mergeCell ref="BI117:BI120"/>
    <mergeCell ref="BJ117:BJ120"/>
    <mergeCell ref="AY117:AY120"/>
    <mergeCell ref="AZ117:AZ120"/>
    <mergeCell ref="BA117:BA120"/>
    <mergeCell ref="BB117:BB120"/>
    <mergeCell ref="BC117:BC120"/>
    <mergeCell ref="BD117:BD120"/>
    <mergeCell ref="AS117:AS120"/>
    <mergeCell ref="AT117:AT120"/>
    <mergeCell ref="AU117:AU120"/>
    <mergeCell ref="AV117:AV120"/>
    <mergeCell ref="AW117:AW120"/>
    <mergeCell ref="AX117:AX120"/>
    <mergeCell ref="AM117:AM120"/>
    <mergeCell ref="AN117:AN120"/>
    <mergeCell ref="AO117:AO120"/>
    <mergeCell ref="AP117:AP120"/>
    <mergeCell ref="AQ117:AQ120"/>
    <mergeCell ref="AR117:AR120"/>
    <mergeCell ref="AG117:AG120"/>
    <mergeCell ref="AH117:AH120"/>
    <mergeCell ref="AI117:AI120"/>
    <mergeCell ref="AJ117:AJ120"/>
    <mergeCell ref="AK117:AK120"/>
    <mergeCell ref="AL117:AL120"/>
    <mergeCell ref="AA117:AA120"/>
    <mergeCell ref="AB117:AB120"/>
    <mergeCell ref="AC117:AC120"/>
    <mergeCell ref="AD117:AD120"/>
    <mergeCell ref="AE117:AE120"/>
    <mergeCell ref="AF117:AF120"/>
    <mergeCell ref="S117:S120"/>
    <mergeCell ref="T117:T120"/>
    <mergeCell ref="W117:W120"/>
    <mergeCell ref="X117:X120"/>
    <mergeCell ref="Y117:Y120"/>
    <mergeCell ref="Z117:Z120"/>
    <mergeCell ref="J117:J120"/>
    <mergeCell ref="K117:K120"/>
    <mergeCell ref="O117:O120"/>
    <mergeCell ref="P117:P120"/>
    <mergeCell ref="Q117:Q120"/>
    <mergeCell ref="R117:R120"/>
    <mergeCell ref="DE108:DE110"/>
    <mergeCell ref="DF108:DF110"/>
    <mergeCell ref="DG108:DG110"/>
    <mergeCell ref="DH108:DH110"/>
    <mergeCell ref="A117:A120"/>
    <mergeCell ref="B117:B120"/>
    <mergeCell ref="C117:C120"/>
    <mergeCell ref="D117:E120"/>
    <mergeCell ref="F117:F120"/>
    <mergeCell ref="G117:G120"/>
    <mergeCell ref="CY108:CY110"/>
    <mergeCell ref="CZ108:CZ110"/>
    <mergeCell ref="DA108:DA110"/>
    <mergeCell ref="DB108:DB110"/>
    <mergeCell ref="DC108:DC110"/>
    <mergeCell ref="DD108:DD110"/>
    <mergeCell ref="CS108:CS110"/>
    <mergeCell ref="CT108:CT110"/>
    <mergeCell ref="CU108:CU110"/>
    <mergeCell ref="CV108:CV110"/>
    <mergeCell ref="CW108:CW110"/>
    <mergeCell ref="CX108:CX110"/>
    <mergeCell ref="CM108:CM110"/>
    <mergeCell ref="CN108:CN110"/>
    <mergeCell ref="CO108:CO110"/>
    <mergeCell ref="CP108:CP110"/>
    <mergeCell ref="CQ108:CQ110"/>
    <mergeCell ref="CR108:CR110"/>
    <mergeCell ref="CG108:CG110"/>
    <mergeCell ref="CH108:CH110"/>
    <mergeCell ref="CI108:CI110"/>
    <mergeCell ref="CJ108:CJ110"/>
    <mergeCell ref="CK108:CK110"/>
    <mergeCell ref="CL108:CL110"/>
    <mergeCell ref="CA108:CA110"/>
    <mergeCell ref="CB108:CB110"/>
    <mergeCell ref="CC108:CC110"/>
    <mergeCell ref="CD108:CD110"/>
    <mergeCell ref="CE108:CE110"/>
    <mergeCell ref="CF108:CF110"/>
    <mergeCell ref="BU108:BU110"/>
    <mergeCell ref="BV108:BV110"/>
    <mergeCell ref="BW108:BW110"/>
    <mergeCell ref="BX108:BX110"/>
    <mergeCell ref="BY108:BY110"/>
    <mergeCell ref="BZ108:BZ110"/>
    <mergeCell ref="BO108:BO110"/>
    <mergeCell ref="BP108:BP110"/>
    <mergeCell ref="BQ108:BQ110"/>
    <mergeCell ref="BR108:BR110"/>
    <mergeCell ref="BS108:BS110"/>
    <mergeCell ref="BT108:BT110"/>
    <mergeCell ref="BI108:BI110"/>
    <mergeCell ref="BJ108:BJ110"/>
    <mergeCell ref="BK108:BK110"/>
    <mergeCell ref="BL108:BL110"/>
    <mergeCell ref="BM108:BM110"/>
    <mergeCell ref="BN108:BN110"/>
    <mergeCell ref="BC108:BC110"/>
    <mergeCell ref="BD108:BD110"/>
    <mergeCell ref="BE108:BE110"/>
    <mergeCell ref="BF108:BF110"/>
    <mergeCell ref="BG108:BG110"/>
    <mergeCell ref="BH108:BH110"/>
    <mergeCell ref="AW108:AW110"/>
    <mergeCell ref="AX108:AX110"/>
    <mergeCell ref="AY108:AY110"/>
    <mergeCell ref="AZ108:AZ110"/>
    <mergeCell ref="BA108:BA110"/>
    <mergeCell ref="BB108:BB110"/>
    <mergeCell ref="AQ108:AQ110"/>
    <mergeCell ref="AR108:AR110"/>
    <mergeCell ref="AS108:AS110"/>
    <mergeCell ref="AT108:AT110"/>
    <mergeCell ref="AU108:AU110"/>
    <mergeCell ref="AV108:AV110"/>
    <mergeCell ref="AK108:AK110"/>
    <mergeCell ref="AL108:AL110"/>
    <mergeCell ref="AM108:AM110"/>
    <mergeCell ref="AN108:AN110"/>
    <mergeCell ref="AO108:AO110"/>
    <mergeCell ref="AP108:AP110"/>
    <mergeCell ref="AE108:AE110"/>
    <mergeCell ref="AF108:AF110"/>
    <mergeCell ref="AG108:AG110"/>
    <mergeCell ref="AH108:AH110"/>
    <mergeCell ref="AI108:AI110"/>
    <mergeCell ref="AJ108:AJ110"/>
    <mergeCell ref="Y108:Y110"/>
    <mergeCell ref="Z108:Z110"/>
    <mergeCell ref="AA108:AA110"/>
    <mergeCell ref="AB108:AB110"/>
    <mergeCell ref="AC108:AC110"/>
    <mergeCell ref="AD108:AD110"/>
    <mergeCell ref="Q108:Q110"/>
    <mergeCell ref="R108:R110"/>
    <mergeCell ref="S108:S110"/>
    <mergeCell ref="T108:T110"/>
    <mergeCell ref="W108:W110"/>
    <mergeCell ref="X108:X110"/>
    <mergeCell ref="DE105:DE107"/>
    <mergeCell ref="DF105:DF107"/>
    <mergeCell ref="DG105:DG107"/>
    <mergeCell ref="DH105:DH107"/>
    <mergeCell ref="A108:A110"/>
    <mergeCell ref="B108:B110"/>
    <mergeCell ref="C108:C110"/>
    <mergeCell ref="D108:D110"/>
    <mergeCell ref="O108:O110"/>
    <mergeCell ref="P108:P110"/>
    <mergeCell ref="CY105:CY107"/>
    <mergeCell ref="CZ105:CZ107"/>
    <mergeCell ref="DA105:DA107"/>
    <mergeCell ref="DB105:DB107"/>
    <mergeCell ref="DC105:DC107"/>
    <mergeCell ref="DD105:DD107"/>
    <mergeCell ref="CS105:CS107"/>
    <mergeCell ref="CT105:CT107"/>
    <mergeCell ref="CU105:CU107"/>
    <mergeCell ref="CV105:CV107"/>
    <mergeCell ref="CW105:CW107"/>
    <mergeCell ref="CX105:CX107"/>
    <mergeCell ref="CM105:CM107"/>
    <mergeCell ref="CN105:CN107"/>
    <mergeCell ref="CO105:CO107"/>
    <mergeCell ref="CP105:CP107"/>
    <mergeCell ref="CQ105:CQ107"/>
    <mergeCell ref="CR105:CR107"/>
    <mergeCell ref="CG105:CG107"/>
    <mergeCell ref="CH105:CH107"/>
    <mergeCell ref="CI105:CI107"/>
    <mergeCell ref="CJ105:CJ107"/>
    <mergeCell ref="CK105:CK107"/>
    <mergeCell ref="CL105:CL107"/>
    <mergeCell ref="CA105:CA107"/>
    <mergeCell ref="CB105:CB107"/>
    <mergeCell ref="CC105:CC107"/>
    <mergeCell ref="CD105:CD107"/>
    <mergeCell ref="CE105:CE107"/>
    <mergeCell ref="CF105:CF107"/>
    <mergeCell ref="BU105:BU107"/>
    <mergeCell ref="BV105:BV107"/>
    <mergeCell ref="BW105:BW107"/>
    <mergeCell ref="BX105:BX107"/>
    <mergeCell ref="BY105:BY107"/>
    <mergeCell ref="BZ105:BZ107"/>
    <mergeCell ref="BO105:BO107"/>
    <mergeCell ref="BP105:BP107"/>
    <mergeCell ref="BQ105:BQ107"/>
    <mergeCell ref="BR105:BR107"/>
    <mergeCell ref="BS105:BS107"/>
    <mergeCell ref="BT105:BT107"/>
    <mergeCell ref="BI105:BI107"/>
    <mergeCell ref="BJ105:BJ107"/>
    <mergeCell ref="BK105:BK107"/>
    <mergeCell ref="BL105:BL107"/>
    <mergeCell ref="BM105:BM107"/>
    <mergeCell ref="BN105:BN107"/>
    <mergeCell ref="BC105:BC107"/>
    <mergeCell ref="BD105:BD107"/>
    <mergeCell ref="BE105:BE107"/>
    <mergeCell ref="BF105:BF107"/>
    <mergeCell ref="BG105:BG107"/>
    <mergeCell ref="BH105:BH107"/>
    <mergeCell ref="AW105:AW107"/>
    <mergeCell ref="AX105:AX107"/>
    <mergeCell ref="AY105:AY107"/>
    <mergeCell ref="AZ105:AZ107"/>
    <mergeCell ref="BA105:BA107"/>
    <mergeCell ref="BB105:BB107"/>
    <mergeCell ref="AQ105:AQ107"/>
    <mergeCell ref="AR105:AR107"/>
    <mergeCell ref="AS105:AS107"/>
    <mergeCell ref="AT105:AT107"/>
    <mergeCell ref="AU105:AU107"/>
    <mergeCell ref="AV105:AV107"/>
    <mergeCell ref="AK105:AK107"/>
    <mergeCell ref="AL105:AL107"/>
    <mergeCell ref="AM105:AM107"/>
    <mergeCell ref="AN105:AN107"/>
    <mergeCell ref="AO105:AO107"/>
    <mergeCell ref="AP105:AP107"/>
    <mergeCell ref="AE105:AE107"/>
    <mergeCell ref="AF105:AF107"/>
    <mergeCell ref="AG105:AG107"/>
    <mergeCell ref="AH105:AH107"/>
    <mergeCell ref="AI105:AI107"/>
    <mergeCell ref="AJ105:AJ107"/>
    <mergeCell ref="Y105:Y107"/>
    <mergeCell ref="Z105:Z107"/>
    <mergeCell ref="AA105:AA107"/>
    <mergeCell ref="AB105:AB107"/>
    <mergeCell ref="AC105:AC107"/>
    <mergeCell ref="AD105:AD107"/>
    <mergeCell ref="Q105:Q107"/>
    <mergeCell ref="R105:R107"/>
    <mergeCell ref="S105:S107"/>
    <mergeCell ref="T105:T107"/>
    <mergeCell ref="W105:W107"/>
    <mergeCell ref="X105:X107"/>
    <mergeCell ref="DE85:DE89"/>
    <mergeCell ref="DF85:DF89"/>
    <mergeCell ref="DG85:DG89"/>
    <mergeCell ref="DH85:DH89"/>
    <mergeCell ref="A105:A107"/>
    <mergeCell ref="B105:B107"/>
    <mergeCell ref="C105:C107"/>
    <mergeCell ref="D105:D107"/>
    <mergeCell ref="O105:O107"/>
    <mergeCell ref="P105:P107"/>
    <mergeCell ref="CY85:CY89"/>
    <mergeCell ref="CZ85:CZ89"/>
    <mergeCell ref="DA85:DA89"/>
    <mergeCell ref="DB85:DB89"/>
    <mergeCell ref="DC85:DC89"/>
    <mergeCell ref="DD85:DD89"/>
    <mergeCell ref="CS85:CS89"/>
    <mergeCell ref="CT85:CT89"/>
    <mergeCell ref="CU85:CU89"/>
    <mergeCell ref="CV85:CV89"/>
    <mergeCell ref="CW85:CW89"/>
    <mergeCell ref="CX85:CX89"/>
    <mergeCell ref="CM85:CM89"/>
    <mergeCell ref="CN85:CN89"/>
    <mergeCell ref="CO85:CO89"/>
    <mergeCell ref="CP85:CP89"/>
    <mergeCell ref="CQ85:CQ89"/>
    <mergeCell ref="CR85:CR89"/>
    <mergeCell ref="CG85:CG89"/>
    <mergeCell ref="CH85:CH89"/>
    <mergeCell ref="CI85:CI89"/>
    <mergeCell ref="CJ85:CJ89"/>
    <mergeCell ref="CK85:CK89"/>
    <mergeCell ref="CL85:CL89"/>
    <mergeCell ref="CA85:CA89"/>
    <mergeCell ref="CB85:CB89"/>
    <mergeCell ref="CC85:CC89"/>
    <mergeCell ref="CD85:CD89"/>
    <mergeCell ref="CE85:CE89"/>
    <mergeCell ref="CF85:CF89"/>
    <mergeCell ref="BU85:BU89"/>
    <mergeCell ref="BV85:BV89"/>
    <mergeCell ref="BW85:BW89"/>
    <mergeCell ref="BX85:BX89"/>
    <mergeCell ref="BY85:BY89"/>
    <mergeCell ref="BZ85:BZ89"/>
    <mergeCell ref="BO85:BO89"/>
    <mergeCell ref="BP85:BP89"/>
    <mergeCell ref="BQ85:BQ89"/>
    <mergeCell ref="BR85:BR89"/>
    <mergeCell ref="BS85:BS89"/>
    <mergeCell ref="BT85:BT89"/>
    <mergeCell ref="BI85:BI89"/>
    <mergeCell ref="BJ85:BJ89"/>
    <mergeCell ref="BK85:BK89"/>
    <mergeCell ref="BL85:BL89"/>
    <mergeCell ref="BM85:BM89"/>
    <mergeCell ref="BN85:BN89"/>
    <mergeCell ref="BC85:BC89"/>
    <mergeCell ref="BD85:BD89"/>
    <mergeCell ref="BE85:BE89"/>
    <mergeCell ref="BF85:BF89"/>
    <mergeCell ref="BG85:BG89"/>
    <mergeCell ref="BH85:BH89"/>
    <mergeCell ref="AW85:AW89"/>
    <mergeCell ref="AX85:AX89"/>
    <mergeCell ref="AY85:AY89"/>
    <mergeCell ref="AZ85:AZ89"/>
    <mergeCell ref="BA85:BA89"/>
    <mergeCell ref="BB85:BB89"/>
    <mergeCell ref="AQ85:AQ89"/>
    <mergeCell ref="AR85:AR89"/>
    <mergeCell ref="AS85:AS89"/>
    <mergeCell ref="AT85:AT89"/>
    <mergeCell ref="AU85:AU89"/>
    <mergeCell ref="AV85:AV89"/>
    <mergeCell ref="AK85:AK89"/>
    <mergeCell ref="AL85:AL89"/>
    <mergeCell ref="AM85:AM89"/>
    <mergeCell ref="AN85:AN89"/>
    <mergeCell ref="AO85:AO89"/>
    <mergeCell ref="AP85:AP89"/>
    <mergeCell ref="AE85:AE89"/>
    <mergeCell ref="AF85:AF89"/>
    <mergeCell ref="AG85:AG89"/>
    <mergeCell ref="AH85:AH89"/>
    <mergeCell ref="AI85:AI89"/>
    <mergeCell ref="AJ85:AJ89"/>
    <mergeCell ref="Y85:Y89"/>
    <mergeCell ref="Z85:Z89"/>
    <mergeCell ref="AA85:AA89"/>
    <mergeCell ref="AB85:AB89"/>
    <mergeCell ref="AC85:AC89"/>
    <mergeCell ref="AD85:AD89"/>
    <mergeCell ref="Q85:Q101"/>
    <mergeCell ref="R85:R101"/>
    <mergeCell ref="S85:S101"/>
    <mergeCell ref="T85:T101"/>
    <mergeCell ref="W85:W89"/>
    <mergeCell ref="X85:X89"/>
    <mergeCell ref="DH81:DH83"/>
    <mergeCell ref="M398:M399"/>
    <mergeCell ref="N398:N399"/>
    <mergeCell ref="DB81:DB83"/>
    <mergeCell ref="DC81:DC83"/>
    <mergeCell ref="DD81:DD83"/>
    <mergeCell ref="DE81:DE83"/>
    <mergeCell ref="DF81:DF83"/>
    <mergeCell ref="DG81:DG83"/>
    <mergeCell ref="CV81:CV83"/>
    <mergeCell ref="CW81:CW83"/>
    <mergeCell ref="CX81:CX83"/>
    <mergeCell ref="CY81:CY83"/>
    <mergeCell ref="CZ81:CZ83"/>
    <mergeCell ref="DA81:DA83"/>
    <mergeCell ref="CP81:CP83"/>
    <mergeCell ref="CQ81:CQ83"/>
    <mergeCell ref="CR81:CR83"/>
    <mergeCell ref="CS81:CS83"/>
    <mergeCell ref="CT81:CT83"/>
    <mergeCell ref="CU81:CU83"/>
    <mergeCell ref="CJ81:CJ83"/>
    <mergeCell ref="CK81:CK83"/>
    <mergeCell ref="CL81:CL83"/>
    <mergeCell ref="CM81:CM83"/>
    <mergeCell ref="CN81:CN83"/>
    <mergeCell ref="CO81:CO83"/>
    <mergeCell ref="CD81:CD83"/>
    <mergeCell ref="CE81:CE83"/>
    <mergeCell ref="CF81:CF83"/>
    <mergeCell ref="CG81:CG83"/>
    <mergeCell ref="CH81:CH83"/>
    <mergeCell ref="CI81:CI83"/>
    <mergeCell ref="BX81:BX83"/>
    <mergeCell ref="BY81:BY83"/>
    <mergeCell ref="BZ81:BZ83"/>
    <mergeCell ref="CA81:CA83"/>
    <mergeCell ref="CB81:CB83"/>
    <mergeCell ref="CC81:CC83"/>
    <mergeCell ref="BR81:BR83"/>
    <mergeCell ref="BS81:BS83"/>
    <mergeCell ref="BT81:BT83"/>
    <mergeCell ref="BU81:BU83"/>
    <mergeCell ref="BV81:BV83"/>
    <mergeCell ref="BW81:BW83"/>
    <mergeCell ref="BL81:BL83"/>
    <mergeCell ref="BM81:BM83"/>
    <mergeCell ref="BN81:BN83"/>
    <mergeCell ref="BO81:BO83"/>
    <mergeCell ref="BP81:BP83"/>
    <mergeCell ref="BQ81:BQ83"/>
    <mergeCell ref="BF81:BF83"/>
    <mergeCell ref="BG81:BG83"/>
    <mergeCell ref="BH81:BH83"/>
    <mergeCell ref="BI81:BI83"/>
    <mergeCell ref="BJ81:BJ83"/>
    <mergeCell ref="BK81:BK83"/>
    <mergeCell ref="AZ81:AZ83"/>
    <mergeCell ref="BA81:BA83"/>
    <mergeCell ref="BB81:BB83"/>
    <mergeCell ref="BC81:BC83"/>
    <mergeCell ref="BD81:BD83"/>
    <mergeCell ref="BE81:BE83"/>
    <mergeCell ref="AT81:AT83"/>
    <mergeCell ref="AU81:AU83"/>
    <mergeCell ref="AV81:AV83"/>
    <mergeCell ref="AW81:AW83"/>
    <mergeCell ref="AX81:AX83"/>
    <mergeCell ref="AY81:AY83"/>
    <mergeCell ref="AN81:AN83"/>
    <mergeCell ref="AO81:AO83"/>
    <mergeCell ref="AP81:AP83"/>
    <mergeCell ref="AQ81:AQ83"/>
    <mergeCell ref="AR81:AR83"/>
    <mergeCell ref="AS81:AS83"/>
    <mergeCell ref="AH81:AH83"/>
    <mergeCell ref="AI81:AI83"/>
    <mergeCell ref="AJ81:AJ83"/>
    <mergeCell ref="AK81:AK83"/>
    <mergeCell ref="AL81:AL83"/>
    <mergeCell ref="AM81:AM83"/>
    <mergeCell ref="AB81:AB83"/>
    <mergeCell ref="AC81:AC83"/>
    <mergeCell ref="AD81:AD83"/>
    <mergeCell ref="AE81:AE83"/>
    <mergeCell ref="AF81:AF83"/>
    <mergeCell ref="AG81:AG83"/>
    <mergeCell ref="T81:T83"/>
    <mergeCell ref="W81:W83"/>
    <mergeCell ref="X81:X83"/>
    <mergeCell ref="Y81:Y83"/>
    <mergeCell ref="Z81:Z83"/>
    <mergeCell ref="AA81:AA83"/>
    <mergeCell ref="DH78:DH80"/>
    <mergeCell ref="A81:A83"/>
    <mergeCell ref="B81:B83"/>
    <mergeCell ref="C81:C83"/>
    <mergeCell ref="D81:D83"/>
    <mergeCell ref="O81:O83"/>
    <mergeCell ref="P81:P83"/>
    <mergeCell ref="Q81:Q83"/>
    <mergeCell ref="R81:R83"/>
    <mergeCell ref="S81:S83"/>
    <mergeCell ref="DB78:DB80"/>
    <mergeCell ref="DC78:DC80"/>
    <mergeCell ref="DD78:DD80"/>
    <mergeCell ref="DE78:DE80"/>
    <mergeCell ref="DF78:DF80"/>
    <mergeCell ref="DG78:DG80"/>
    <mergeCell ref="CV78:CV80"/>
    <mergeCell ref="CW78:CW80"/>
    <mergeCell ref="CX78:CX80"/>
    <mergeCell ref="CY78:CY80"/>
    <mergeCell ref="CZ78:CZ80"/>
    <mergeCell ref="DA78:DA80"/>
    <mergeCell ref="CP78:CP80"/>
    <mergeCell ref="CQ78:CQ80"/>
    <mergeCell ref="CR78:CR80"/>
    <mergeCell ref="CS78:CS80"/>
    <mergeCell ref="CT78:CT80"/>
    <mergeCell ref="CU78:CU80"/>
    <mergeCell ref="CJ78:CJ80"/>
    <mergeCell ref="CK78:CK80"/>
    <mergeCell ref="CL78:CL80"/>
    <mergeCell ref="CM78:CM80"/>
    <mergeCell ref="CN78:CN80"/>
    <mergeCell ref="CO78:CO80"/>
    <mergeCell ref="CD78:CD80"/>
    <mergeCell ref="CE78:CE80"/>
    <mergeCell ref="CF78:CF80"/>
    <mergeCell ref="CG78:CG80"/>
    <mergeCell ref="CH78:CH80"/>
    <mergeCell ref="CI78:CI80"/>
    <mergeCell ref="BX78:BX80"/>
    <mergeCell ref="BY78:BY80"/>
    <mergeCell ref="BZ78:BZ80"/>
    <mergeCell ref="CA78:CA80"/>
    <mergeCell ref="CB78:CB80"/>
    <mergeCell ref="CC78:CC80"/>
    <mergeCell ref="BR78:BR80"/>
    <mergeCell ref="BS78:BS80"/>
    <mergeCell ref="BT78:BT80"/>
    <mergeCell ref="BU78:BU80"/>
    <mergeCell ref="BV78:BV80"/>
    <mergeCell ref="BW78:BW80"/>
    <mergeCell ref="BL78:BL80"/>
    <mergeCell ref="BM78:BM80"/>
    <mergeCell ref="BN78:BN80"/>
    <mergeCell ref="BO78:BO80"/>
    <mergeCell ref="BP78:BP80"/>
    <mergeCell ref="BQ78:BQ80"/>
    <mergeCell ref="BF78:BF80"/>
    <mergeCell ref="BG78:BG80"/>
    <mergeCell ref="BH78:BH80"/>
    <mergeCell ref="BI78:BI80"/>
    <mergeCell ref="BJ78:BJ80"/>
    <mergeCell ref="BK78:BK80"/>
    <mergeCell ref="AZ78:AZ80"/>
    <mergeCell ref="BA78:BA80"/>
    <mergeCell ref="BB78:BB80"/>
    <mergeCell ref="BC78:BC80"/>
    <mergeCell ref="BD78:BD80"/>
    <mergeCell ref="BE78:BE80"/>
    <mergeCell ref="AT78:AT80"/>
    <mergeCell ref="AU78:AU80"/>
    <mergeCell ref="AV78:AV80"/>
    <mergeCell ref="AW78:AW80"/>
    <mergeCell ref="AX78:AX80"/>
    <mergeCell ref="AY78:AY80"/>
    <mergeCell ref="AN78:AN80"/>
    <mergeCell ref="AO78:AO80"/>
    <mergeCell ref="AP78:AP80"/>
    <mergeCell ref="AQ78:AQ80"/>
    <mergeCell ref="AR78:AR80"/>
    <mergeCell ref="AS78:AS80"/>
    <mergeCell ref="AH78:AH80"/>
    <mergeCell ref="AI78:AI80"/>
    <mergeCell ref="AJ78:AJ80"/>
    <mergeCell ref="AK78:AK80"/>
    <mergeCell ref="AL78:AL80"/>
    <mergeCell ref="AM78:AM80"/>
    <mergeCell ref="AB78:AB80"/>
    <mergeCell ref="AC78:AC80"/>
    <mergeCell ref="AD78:AD80"/>
    <mergeCell ref="AE78:AE80"/>
    <mergeCell ref="AF78:AF80"/>
    <mergeCell ref="AG78:AG80"/>
    <mergeCell ref="T78:T80"/>
    <mergeCell ref="W78:W80"/>
    <mergeCell ref="X78:X80"/>
    <mergeCell ref="Y78:Y80"/>
    <mergeCell ref="Z78:Z80"/>
    <mergeCell ref="AA78:AA80"/>
    <mergeCell ref="DH74:DH76"/>
    <mergeCell ref="A78:A80"/>
    <mergeCell ref="B78:B80"/>
    <mergeCell ref="C78:C80"/>
    <mergeCell ref="D78:D80"/>
    <mergeCell ref="O78:O80"/>
    <mergeCell ref="P78:P80"/>
    <mergeCell ref="Q78:Q80"/>
    <mergeCell ref="R78:R80"/>
    <mergeCell ref="S78:S80"/>
    <mergeCell ref="DB74:DB76"/>
    <mergeCell ref="DC74:DC76"/>
    <mergeCell ref="DD74:DD76"/>
    <mergeCell ref="DE74:DE76"/>
    <mergeCell ref="DF74:DF76"/>
    <mergeCell ref="DG74:DG76"/>
    <mergeCell ref="CV74:CV76"/>
    <mergeCell ref="CW74:CW76"/>
    <mergeCell ref="CX74:CX76"/>
    <mergeCell ref="CY74:CY76"/>
    <mergeCell ref="CZ74:CZ76"/>
    <mergeCell ref="DA74:DA76"/>
    <mergeCell ref="CP74:CP76"/>
    <mergeCell ref="CQ74:CQ76"/>
    <mergeCell ref="CR74:CR76"/>
    <mergeCell ref="CS74:CS76"/>
    <mergeCell ref="CT74:CT76"/>
    <mergeCell ref="CU74:CU76"/>
    <mergeCell ref="CJ74:CJ76"/>
    <mergeCell ref="CK74:CK76"/>
    <mergeCell ref="CL74:CL76"/>
    <mergeCell ref="CM74:CM76"/>
    <mergeCell ref="CN74:CN76"/>
    <mergeCell ref="CO74:CO76"/>
    <mergeCell ref="CD74:CD76"/>
    <mergeCell ref="CE74:CE76"/>
    <mergeCell ref="CF74:CF76"/>
    <mergeCell ref="CG74:CG76"/>
    <mergeCell ref="CH74:CH76"/>
    <mergeCell ref="CI74:CI76"/>
    <mergeCell ref="BX74:BX76"/>
    <mergeCell ref="BY74:BY76"/>
    <mergeCell ref="BZ74:BZ76"/>
    <mergeCell ref="CA74:CA76"/>
    <mergeCell ref="CB74:CB76"/>
    <mergeCell ref="CC74:CC76"/>
    <mergeCell ref="BR74:BR76"/>
    <mergeCell ref="BS74:BS76"/>
    <mergeCell ref="BT74:BT76"/>
    <mergeCell ref="BU74:BU76"/>
    <mergeCell ref="BV74:BV76"/>
    <mergeCell ref="BW74:BW76"/>
    <mergeCell ref="BL74:BL76"/>
    <mergeCell ref="BM74:BM76"/>
    <mergeCell ref="BN74:BN76"/>
    <mergeCell ref="BO74:BO76"/>
    <mergeCell ref="BP74:BP76"/>
    <mergeCell ref="BQ74:BQ76"/>
    <mergeCell ref="BF74:BF76"/>
    <mergeCell ref="BG74:BG76"/>
    <mergeCell ref="BH74:BH76"/>
    <mergeCell ref="BI74:BI76"/>
    <mergeCell ref="BJ74:BJ76"/>
    <mergeCell ref="BK74:BK76"/>
    <mergeCell ref="AZ74:AZ76"/>
    <mergeCell ref="BA74:BA76"/>
    <mergeCell ref="BB74:BB76"/>
    <mergeCell ref="BC74:BC76"/>
    <mergeCell ref="BD74:BD76"/>
    <mergeCell ref="BE74:BE76"/>
    <mergeCell ref="AT74:AT76"/>
    <mergeCell ref="AU74:AU76"/>
    <mergeCell ref="AV74:AV76"/>
    <mergeCell ref="AW74:AW76"/>
    <mergeCell ref="AX74:AX76"/>
    <mergeCell ref="AY74:AY76"/>
    <mergeCell ref="AN74:AN76"/>
    <mergeCell ref="AO74:AO76"/>
    <mergeCell ref="AP74:AP76"/>
    <mergeCell ref="AQ74:AQ76"/>
    <mergeCell ref="AR74:AR76"/>
    <mergeCell ref="AS74:AS76"/>
    <mergeCell ref="AH74:AH76"/>
    <mergeCell ref="AI74:AI76"/>
    <mergeCell ref="AJ74:AJ76"/>
    <mergeCell ref="AK74:AK76"/>
    <mergeCell ref="AL74:AL76"/>
    <mergeCell ref="AM74:AM76"/>
    <mergeCell ref="AB74:AB76"/>
    <mergeCell ref="AC74:AC76"/>
    <mergeCell ref="AD74:AD76"/>
    <mergeCell ref="AE74:AE76"/>
    <mergeCell ref="AF74:AF76"/>
    <mergeCell ref="AG74:AG76"/>
    <mergeCell ref="T74:T76"/>
    <mergeCell ref="W74:W76"/>
    <mergeCell ref="X74:X76"/>
    <mergeCell ref="Y74:Y76"/>
    <mergeCell ref="Z74:Z76"/>
    <mergeCell ref="AA74:AA76"/>
    <mergeCell ref="DH71:DH73"/>
    <mergeCell ref="A74:A76"/>
    <mergeCell ref="B74:B76"/>
    <mergeCell ref="C74:C76"/>
    <mergeCell ref="D74:D76"/>
    <mergeCell ref="O74:O76"/>
    <mergeCell ref="P74:P76"/>
    <mergeCell ref="Q74:Q76"/>
    <mergeCell ref="R74:R76"/>
    <mergeCell ref="S74:S76"/>
    <mergeCell ref="DB71:DB73"/>
    <mergeCell ref="DC71:DC73"/>
    <mergeCell ref="DD71:DD73"/>
    <mergeCell ref="DE71:DE73"/>
    <mergeCell ref="DF71:DF73"/>
    <mergeCell ref="DG71:DG73"/>
    <mergeCell ref="CV71:CV73"/>
    <mergeCell ref="CW71:CW73"/>
    <mergeCell ref="CX71:CX73"/>
    <mergeCell ref="CY71:CY73"/>
    <mergeCell ref="CZ71:CZ73"/>
    <mergeCell ref="DA71:DA73"/>
    <mergeCell ref="CP71:CP73"/>
    <mergeCell ref="CQ71:CQ73"/>
    <mergeCell ref="CR71:CR73"/>
    <mergeCell ref="CS71:CS73"/>
    <mergeCell ref="CT71:CT73"/>
    <mergeCell ref="CU71:CU73"/>
    <mergeCell ref="CJ71:CJ73"/>
    <mergeCell ref="CK71:CK73"/>
    <mergeCell ref="CL71:CL73"/>
    <mergeCell ref="CM71:CM73"/>
    <mergeCell ref="CN71:CN73"/>
    <mergeCell ref="CO71:CO73"/>
    <mergeCell ref="CD71:CD73"/>
    <mergeCell ref="CE71:CE73"/>
    <mergeCell ref="CF71:CF73"/>
    <mergeCell ref="CG71:CG73"/>
    <mergeCell ref="CH71:CH73"/>
    <mergeCell ref="CI71:CI73"/>
    <mergeCell ref="BX71:BX73"/>
    <mergeCell ref="BY71:BY73"/>
    <mergeCell ref="BZ71:BZ73"/>
    <mergeCell ref="CA71:CA73"/>
    <mergeCell ref="CB71:CB73"/>
    <mergeCell ref="CC71:CC73"/>
    <mergeCell ref="BR71:BR73"/>
    <mergeCell ref="BS71:BS73"/>
    <mergeCell ref="BT71:BT73"/>
    <mergeCell ref="BU71:BU73"/>
    <mergeCell ref="BV71:BV73"/>
    <mergeCell ref="BW71:BW73"/>
    <mergeCell ref="BL71:BL73"/>
    <mergeCell ref="BM71:BM73"/>
    <mergeCell ref="BN71:BN73"/>
    <mergeCell ref="BO71:BO73"/>
    <mergeCell ref="BP71:BP73"/>
    <mergeCell ref="BQ71:BQ73"/>
    <mergeCell ref="BF71:BF73"/>
    <mergeCell ref="BG71:BG73"/>
    <mergeCell ref="BH71:BH73"/>
    <mergeCell ref="BI71:BI73"/>
    <mergeCell ref="BJ71:BJ73"/>
    <mergeCell ref="BK71:BK73"/>
    <mergeCell ref="AZ71:AZ73"/>
    <mergeCell ref="BA71:BA73"/>
    <mergeCell ref="BB71:BB73"/>
    <mergeCell ref="BC71:BC73"/>
    <mergeCell ref="BD71:BD73"/>
    <mergeCell ref="BE71:BE73"/>
    <mergeCell ref="AT71:AT73"/>
    <mergeCell ref="AU71:AU73"/>
    <mergeCell ref="AV71:AV73"/>
    <mergeCell ref="AW71:AW73"/>
    <mergeCell ref="AX71:AX73"/>
    <mergeCell ref="AY71:AY73"/>
    <mergeCell ref="AN71:AN73"/>
    <mergeCell ref="AO71:AO73"/>
    <mergeCell ref="AP71:AP73"/>
    <mergeCell ref="AQ71:AQ73"/>
    <mergeCell ref="AR71:AR73"/>
    <mergeCell ref="AS71:AS73"/>
    <mergeCell ref="AH71:AH73"/>
    <mergeCell ref="AI71:AI73"/>
    <mergeCell ref="AJ71:AJ73"/>
    <mergeCell ref="AK71:AK73"/>
    <mergeCell ref="AL71:AL73"/>
    <mergeCell ref="AM71:AM73"/>
    <mergeCell ref="AB71:AB73"/>
    <mergeCell ref="AC71:AC73"/>
    <mergeCell ref="AD71:AD73"/>
    <mergeCell ref="AE71:AE73"/>
    <mergeCell ref="AF71:AF73"/>
    <mergeCell ref="AG71:AG73"/>
    <mergeCell ref="T71:T73"/>
    <mergeCell ref="W71:W73"/>
    <mergeCell ref="X71:X73"/>
    <mergeCell ref="Y71:Y73"/>
    <mergeCell ref="Z71:Z73"/>
    <mergeCell ref="AA71:AA73"/>
    <mergeCell ref="DH68:DH70"/>
    <mergeCell ref="A71:A73"/>
    <mergeCell ref="B71:B73"/>
    <mergeCell ref="C71:C73"/>
    <mergeCell ref="D71:D73"/>
    <mergeCell ref="O71:O73"/>
    <mergeCell ref="P71:P73"/>
    <mergeCell ref="Q71:Q73"/>
    <mergeCell ref="R71:R73"/>
    <mergeCell ref="S71:S73"/>
    <mergeCell ref="DB68:DB70"/>
    <mergeCell ref="DC68:DC70"/>
    <mergeCell ref="DD68:DD70"/>
    <mergeCell ref="DE68:DE70"/>
    <mergeCell ref="DF68:DF70"/>
    <mergeCell ref="DG68:DG70"/>
    <mergeCell ref="CV68:CV70"/>
    <mergeCell ref="CW68:CW70"/>
    <mergeCell ref="CX68:CX70"/>
    <mergeCell ref="CY68:CY70"/>
    <mergeCell ref="CZ68:CZ70"/>
    <mergeCell ref="DA68:DA70"/>
    <mergeCell ref="CP68:CP70"/>
    <mergeCell ref="CQ68:CQ70"/>
    <mergeCell ref="CR68:CR70"/>
    <mergeCell ref="CS68:CS70"/>
    <mergeCell ref="CT68:CT70"/>
    <mergeCell ref="CU68:CU70"/>
    <mergeCell ref="CJ68:CJ70"/>
    <mergeCell ref="CK68:CK70"/>
    <mergeCell ref="CL68:CL70"/>
    <mergeCell ref="CM68:CM70"/>
    <mergeCell ref="CN68:CN70"/>
    <mergeCell ref="CO68:CO70"/>
    <mergeCell ref="CD68:CD70"/>
    <mergeCell ref="CE68:CE70"/>
    <mergeCell ref="CF68:CF70"/>
    <mergeCell ref="CG68:CG70"/>
    <mergeCell ref="CH68:CH70"/>
    <mergeCell ref="CI68:CI70"/>
    <mergeCell ref="BX68:BX70"/>
    <mergeCell ref="BY68:BY70"/>
    <mergeCell ref="BZ68:BZ70"/>
    <mergeCell ref="CA68:CA70"/>
    <mergeCell ref="CB68:CB70"/>
    <mergeCell ref="CC68:CC70"/>
    <mergeCell ref="BR68:BR70"/>
    <mergeCell ref="BS68:BS70"/>
    <mergeCell ref="BT68:BT70"/>
    <mergeCell ref="BU68:BU70"/>
    <mergeCell ref="BV68:BV70"/>
    <mergeCell ref="BW68:BW70"/>
    <mergeCell ref="BL68:BL70"/>
    <mergeCell ref="BM68:BM70"/>
    <mergeCell ref="BN68:BN70"/>
    <mergeCell ref="BO68:BO70"/>
    <mergeCell ref="BP68:BP70"/>
    <mergeCell ref="BQ68:BQ70"/>
    <mergeCell ref="BF68:BF70"/>
    <mergeCell ref="BG68:BG70"/>
    <mergeCell ref="BH68:BH70"/>
    <mergeCell ref="BI68:BI70"/>
    <mergeCell ref="BJ68:BJ70"/>
    <mergeCell ref="BK68:BK70"/>
    <mergeCell ref="AZ68:AZ70"/>
    <mergeCell ref="BA68:BA70"/>
    <mergeCell ref="BB68:BB70"/>
    <mergeCell ref="BC68:BC70"/>
    <mergeCell ref="BD68:BD70"/>
    <mergeCell ref="BE68:BE70"/>
    <mergeCell ref="AT68:AT70"/>
    <mergeCell ref="AU68:AU70"/>
    <mergeCell ref="AV68:AV70"/>
    <mergeCell ref="AW68:AW70"/>
    <mergeCell ref="AX68:AX70"/>
    <mergeCell ref="AY68:AY70"/>
    <mergeCell ref="AN68:AN70"/>
    <mergeCell ref="AO68:AO70"/>
    <mergeCell ref="AP68:AP70"/>
    <mergeCell ref="AQ68:AQ70"/>
    <mergeCell ref="AR68:AR70"/>
    <mergeCell ref="AS68:AS70"/>
    <mergeCell ref="AH68:AH70"/>
    <mergeCell ref="AI68:AI70"/>
    <mergeCell ref="AJ68:AJ70"/>
    <mergeCell ref="AK68:AK70"/>
    <mergeCell ref="AL68:AL70"/>
    <mergeCell ref="AM68:AM70"/>
    <mergeCell ref="AB68:AB70"/>
    <mergeCell ref="AC68:AC70"/>
    <mergeCell ref="AD68:AD70"/>
    <mergeCell ref="AE68:AE70"/>
    <mergeCell ref="AF68:AF70"/>
    <mergeCell ref="AG68:AG70"/>
    <mergeCell ref="T68:T70"/>
    <mergeCell ref="W68:W70"/>
    <mergeCell ref="X68:X70"/>
    <mergeCell ref="Y68:Y70"/>
    <mergeCell ref="Z68:Z70"/>
    <mergeCell ref="AA68:AA70"/>
    <mergeCell ref="DH65:DH67"/>
    <mergeCell ref="A68:A70"/>
    <mergeCell ref="B68:B70"/>
    <mergeCell ref="C68:C70"/>
    <mergeCell ref="D68:D70"/>
    <mergeCell ref="O68:O70"/>
    <mergeCell ref="P68:P70"/>
    <mergeCell ref="Q68:Q70"/>
    <mergeCell ref="R68:R70"/>
    <mergeCell ref="S68:S70"/>
    <mergeCell ref="DB65:DB67"/>
    <mergeCell ref="DC65:DC67"/>
    <mergeCell ref="DD65:DD67"/>
    <mergeCell ref="DE65:DE67"/>
    <mergeCell ref="DF65:DF67"/>
    <mergeCell ref="DG65:DG67"/>
    <mergeCell ref="CV65:CV67"/>
    <mergeCell ref="CW65:CW67"/>
    <mergeCell ref="CX65:CX67"/>
    <mergeCell ref="CY65:CY67"/>
    <mergeCell ref="CZ65:CZ67"/>
    <mergeCell ref="DA65:DA67"/>
    <mergeCell ref="CP65:CP67"/>
    <mergeCell ref="CQ65:CQ67"/>
    <mergeCell ref="CR65:CR67"/>
    <mergeCell ref="CS65:CS67"/>
    <mergeCell ref="CT65:CT67"/>
    <mergeCell ref="CU65:CU67"/>
    <mergeCell ref="CJ65:CJ67"/>
    <mergeCell ref="CK65:CK67"/>
    <mergeCell ref="CL65:CL67"/>
    <mergeCell ref="CM65:CM67"/>
    <mergeCell ref="CN65:CN67"/>
    <mergeCell ref="CO65:CO67"/>
    <mergeCell ref="CD65:CD67"/>
    <mergeCell ref="CE65:CE67"/>
    <mergeCell ref="CF65:CF67"/>
    <mergeCell ref="CG65:CG67"/>
    <mergeCell ref="CH65:CH67"/>
    <mergeCell ref="CI65:CI67"/>
    <mergeCell ref="BX65:BX67"/>
    <mergeCell ref="BY65:BY67"/>
    <mergeCell ref="BZ65:BZ67"/>
    <mergeCell ref="CA65:CA67"/>
    <mergeCell ref="CB65:CB67"/>
    <mergeCell ref="CC65:CC67"/>
    <mergeCell ref="BR65:BR67"/>
    <mergeCell ref="BS65:BS67"/>
    <mergeCell ref="BT65:BT67"/>
    <mergeCell ref="BU65:BU67"/>
    <mergeCell ref="BV65:BV67"/>
    <mergeCell ref="BW65:BW67"/>
    <mergeCell ref="BL65:BL67"/>
    <mergeCell ref="BM65:BM67"/>
    <mergeCell ref="BN65:BN67"/>
    <mergeCell ref="BO65:BO67"/>
    <mergeCell ref="BP65:BP67"/>
    <mergeCell ref="BQ65:BQ67"/>
    <mergeCell ref="BF65:BF67"/>
    <mergeCell ref="BG65:BG67"/>
    <mergeCell ref="BH65:BH67"/>
    <mergeCell ref="BI65:BI67"/>
    <mergeCell ref="BJ65:BJ67"/>
    <mergeCell ref="BK65:BK67"/>
    <mergeCell ref="AZ65:AZ67"/>
    <mergeCell ref="BA65:BA67"/>
    <mergeCell ref="BB65:BB67"/>
    <mergeCell ref="BC65:BC67"/>
    <mergeCell ref="BD65:BD67"/>
    <mergeCell ref="BE65:BE67"/>
    <mergeCell ref="AT65:AT67"/>
    <mergeCell ref="AU65:AU67"/>
    <mergeCell ref="AV65:AV67"/>
    <mergeCell ref="AW65:AW67"/>
    <mergeCell ref="AX65:AX67"/>
    <mergeCell ref="AY65:AY67"/>
    <mergeCell ref="AN65:AN67"/>
    <mergeCell ref="AO65:AO67"/>
    <mergeCell ref="AP65:AP67"/>
    <mergeCell ref="AQ65:AQ67"/>
    <mergeCell ref="AR65:AR67"/>
    <mergeCell ref="AS65:AS67"/>
    <mergeCell ref="AH65:AH67"/>
    <mergeCell ref="AI65:AI67"/>
    <mergeCell ref="AJ65:AJ67"/>
    <mergeCell ref="AK65:AK67"/>
    <mergeCell ref="AL65:AL67"/>
    <mergeCell ref="AM65:AM67"/>
    <mergeCell ref="AB65:AB67"/>
    <mergeCell ref="AC65:AC67"/>
    <mergeCell ref="AD65:AD67"/>
    <mergeCell ref="AE65:AE67"/>
    <mergeCell ref="AF65:AF67"/>
    <mergeCell ref="AG65:AG67"/>
    <mergeCell ref="T65:T67"/>
    <mergeCell ref="W65:W67"/>
    <mergeCell ref="X65:X67"/>
    <mergeCell ref="Y65:Y67"/>
    <mergeCell ref="Z65:Z67"/>
    <mergeCell ref="AA65:AA67"/>
    <mergeCell ref="DH62:DH64"/>
    <mergeCell ref="A65:A67"/>
    <mergeCell ref="B65:B67"/>
    <mergeCell ref="C65:C67"/>
    <mergeCell ref="D65:D67"/>
    <mergeCell ref="O65:O67"/>
    <mergeCell ref="P65:P67"/>
    <mergeCell ref="Q65:Q67"/>
    <mergeCell ref="R65:R67"/>
    <mergeCell ref="S65:S67"/>
    <mergeCell ref="DB62:DB64"/>
    <mergeCell ref="DC62:DC64"/>
    <mergeCell ref="DD62:DD64"/>
    <mergeCell ref="DE62:DE64"/>
    <mergeCell ref="DF62:DF64"/>
    <mergeCell ref="DG62:DG64"/>
    <mergeCell ref="CV62:CV64"/>
    <mergeCell ref="CW62:CW64"/>
    <mergeCell ref="CX62:CX64"/>
    <mergeCell ref="CY62:CY64"/>
    <mergeCell ref="CZ62:CZ64"/>
    <mergeCell ref="DA62:DA64"/>
    <mergeCell ref="CP62:CP64"/>
    <mergeCell ref="CQ62:CQ64"/>
    <mergeCell ref="CR62:CR64"/>
    <mergeCell ref="CS62:CS64"/>
    <mergeCell ref="CT62:CT64"/>
    <mergeCell ref="CU62:CU64"/>
    <mergeCell ref="CJ62:CJ64"/>
    <mergeCell ref="CK62:CK64"/>
    <mergeCell ref="CL62:CL64"/>
    <mergeCell ref="CM62:CM64"/>
    <mergeCell ref="CN62:CN64"/>
    <mergeCell ref="CO62:CO64"/>
    <mergeCell ref="CD62:CD64"/>
    <mergeCell ref="CE62:CE64"/>
    <mergeCell ref="CF62:CF64"/>
    <mergeCell ref="CG62:CG64"/>
    <mergeCell ref="CH62:CH64"/>
    <mergeCell ref="CI62:CI64"/>
    <mergeCell ref="BX62:BX64"/>
    <mergeCell ref="BY62:BY64"/>
    <mergeCell ref="BZ62:BZ64"/>
    <mergeCell ref="CA62:CA64"/>
    <mergeCell ref="CB62:CB64"/>
    <mergeCell ref="CC62:CC64"/>
    <mergeCell ref="BR62:BR64"/>
    <mergeCell ref="BS62:BS64"/>
    <mergeCell ref="BT62:BT64"/>
    <mergeCell ref="BU62:BU64"/>
    <mergeCell ref="BV62:BV64"/>
    <mergeCell ref="BW62:BW64"/>
    <mergeCell ref="BL62:BL64"/>
    <mergeCell ref="BM62:BM64"/>
    <mergeCell ref="BN62:BN64"/>
    <mergeCell ref="BO62:BO64"/>
    <mergeCell ref="BP62:BP64"/>
    <mergeCell ref="BQ62:BQ64"/>
    <mergeCell ref="BF62:BF64"/>
    <mergeCell ref="BG62:BG64"/>
    <mergeCell ref="BH62:BH64"/>
    <mergeCell ref="BI62:BI64"/>
    <mergeCell ref="BJ62:BJ64"/>
    <mergeCell ref="BK62:BK64"/>
    <mergeCell ref="AZ62:AZ64"/>
    <mergeCell ref="BA62:BA64"/>
    <mergeCell ref="BB62:BB64"/>
    <mergeCell ref="BC62:BC64"/>
    <mergeCell ref="BD62:BD64"/>
    <mergeCell ref="BE62:BE64"/>
    <mergeCell ref="AT62:AT64"/>
    <mergeCell ref="AU62:AU64"/>
    <mergeCell ref="AV62:AV64"/>
    <mergeCell ref="AW62:AW64"/>
    <mergeCell ref="AX62:AX64"/>
    <mergeCell ref="AY62:AY64"/>
    <mergeCell ref="AN62:AN64"/>
    <mergeCell ref="AO62:AO64"/>
    <mergeCell ref="AP62:AP64"/>
    <mergeCell ref="AQ62:AQ64"/>
    <mergeCell ref="AR62:AR64"/>
    <mergeCell ref="AS62:AS64"/>
    <mergeCell ref="AH62:AH64"/>
    <mergeCell ref="AI62:AI64"/>
    <mergeCell ref="AJ62:AJ64"/>
    <mergeCell ref="AK62:AK64"/>
    <mergeCell ref="AL62:AL64"/>
    <mergeCell ref="AM62:AM64"/>
    <mergeCell ref="AB62:AB64"/>
    <mergeCell ref="AC62:AC64"/>
    <mergeCell ref="AD62:AD64"/>
    <mergeCell ref="AE62:AE64"/>
    <mergeCell ref="AF62:AF64"/>
    <mergeCell ref="AG62:AG64"/>
    <mergeCell ref="T62:T64"/>
    <mergeCell ref="W62:W64"/>
    <mergeCell ref="X62:X64"/>
    <mergeCell ref="Y62:Y64"/>
    <mergeCell ref="Z62:Z64"/>
    <mergeCell ref="AA62:AA64"/>
    <mergeCell ref="DH59:DH61"/>
    <mergeCell ref="A62:A64"/>
    <mergeCell ref="B62:B64"/>
    <mergeCell ref="C62:C64"/>
    <mergeCell ref="D62:D64"/>
    <mergeCell ref="O62:O64"/>
    <mergeCell ref="P62:P64"/>
    <mergeCell ref="Q62:Q64"/>
    <mergeCell ref="R62:R64"/>
    <mergeCell ref="S62:S64"/>
    <mergeCell ref="DB59:DB61"/>
    <mergeCell ref="DC59:DC61"/>
    <mergeCell ref="DD59:DD61"/>
    <mergeCell ref="DE59:DE61"/>
    <mergeCell ref="DF59:DF61"/>
    <mergeCell ref="DG59:DG61"/>
    <mergeCell ref="CV59:CV61"/>
    <mergeCell ref="CW59:CW61"/>
    <mergeCell ref="CX59:CX61"/>
    <mergeCell ref="CY59:CY61"/>
    <mergeCell ref="CZ59:CZ61"/>
    <mergeCell ref="DA59:DA61"/>
    <mergeCell ref="CP59:CP61"/>
    <mergeCell ref="CQ59:CQ61"/>
    <mergeCell ref="CR59:CR61"/>
    <mergeCell ref="CS59:CS61"/>
    <mergeCell ref="CT59:CT61"/>
    <mergeCell ref="CU59:CU61"/>
    <mergeCell ref="CJ59:CJ61"/>
    <mergeCell ref="CK59:CK61"/>
    <mergeCell ref="CL59:CL61"/>
    <mergeCell ref="CM59:CM61"/>
    <mergeCell ref="CN59:CN61"/>
    <mergeCell ref="CO59:CO61"/>
    <mergeCell ref="CD59:CD61"/>
    <mergeCell ref="CE59:CE61"/>
    <mergeCell ref="CF59:CF61"/>
    <mergeCell ref="CG59:CG61"/>
    <mergeCell ref="CH59:CH61"/>
    <mergeCell ref="CI59:CI61"/>
    <mergeCell ref="BX59:BX61"/>
    <mergeCell ref="BY59:BY61"/>
    <mergeCell ref="BZ59:BZ61"/>
    <mergeCell ref="CA59:CA61"/>
    <mergeCell ref="CB59:CB61"/>
    <mergeCell ref="CC59:CC61"/>
    <mergeCell ref="BR59:BR61"/>
    <mergeCell ref="BS59:BS61"/>
    <mergeCell ref="BT59:BT61"/>
    <mergeCell ref="BU59:BU61"/>
    <mergeCell ref="BV59:BV61"/>
    <mergeCell ref="BW59:BW61"/>
    <mergeCell ref="BL59:BL61"/>
    <mergeCell ref="BM59:BM61"/>
    <mergeCell ref="BN59:BN61"/>
    <mergeCell ref="BO59:BO61"/>
    <mergeCell ref="BP59:BP61"/>
    <mergeCell ref="BQ59:BQ61"/>
    <mergeCell ref="BF59:BF61"/>
    <mergeCell ref="BG59:BG61"/>
    <mergeCell ref="BH59:BH61"/>
    <mergeCell ref="BI59:BI61"/>
    <mergeCell ref="BJ59:BJ61"/>
    <mergeCell ref="BK59:BK61"/>
    <mergeCell ref="AZ59:AZ61"/>
    <mergeCell ref="BA59:BA61"/>
    <mergeCell ref="BB59:BB61"/>
    <mergeCell ref="BC59:BC61"/>
    <mergeCell ref="BD59:BD61"/>
    <mergeCell ref="BE59:BE61"/>
    <mergeCell ref="AT59:AT61"/>
    <mergeCell ref="AU59:AU61"/>
    <mergeCell ref="AV59:AV61"/>
    <mergeCell ref="AW59:AW61"/>
    <mergeCell ref="AX59:AX61"/>
    <mergeCell ref="AY59:AY61"/>
    <mergeCell ref="AN59:AN61"/>
    <mergeCell ref="AO59:AO61"/>
    <mergeCell ref="AP59:AP61"/>
    <mergeCell ref="AQ59:AQ61"/>
    <mergeCell ref="AR59:AR61"/>
    <mergeCell ref="AS59:AS61"/>
    <mergeCell ref="AH59:AH61"/>
    <mergeCell ref="AI59:AI61"/>
    <mergeCell ref="AJ59:AJ61"/>
    <mergeCell ref="AK59:AK61"/>
    <mergeCell ref="AL59:AL61"/>
    <mergeCell ref="AM59:AM61"/>
    <mergeCell ref="AB59:AB61"/>
    <mergeCell ref="AC59:AC61"/>
    <mergeCell ref="AD59:AD61"/>
    <mergeCell ref="AE59:AE61"/>
    <mergeCell ref="AF59:AF61"/>
    <mergeCell ref="AG59:AG61"/>
    <mergeCell ref="T59:T61"/>
    <mergeCell ref="W59:W61"/>
    <mergeCell ref="X59:X61"/>
    <mergeCell ref="Y59:Y61"/>
    <mergeCell ref="Z59:Z61"/>
    <mergeCell ref="AA59:AA61"/>
    <mergeCell ref="DH54:DH56"/>
    <mergeCell ref="A59:A61"/>
    <mergeCell ref="B59:B61"/>
    <mergeCell ref="C59:C61"/>
    <mergeCell ref="D59:D61"/>
    <mergeCell ref="O59:O61"/>
    <mergeCell ref="P59:P61"/>
    <mergeCell ref="Q59:Q61"/>
    <mergeCell ref="R59:R61"/>
    <mergeCell ref="S59:S61"/>
    <mergeCell ref="DB54:DB56"/>
    <mergeCell ref="DC54:DC56"/>
    <mergeCell ref="DD54:DD56"/>
    <mergeCell ref="DE54:DE56"/>
    <mergeCell ref="DF54:DF56"/>
    <mergeCell ref="DG54:DG56"/>
    <mergeCell ref="CV54:CV56"/>
    <mergeCell ref="CW54:CW56"/>
    <mergeCell ref="CX54:CX56"/>
    <mergeCell ref="CY54:CY56"/>
    <mergeCell ref="CZ54:CZ56"/>
    <mergeCell ref="DA54:DA56"/>
    <mergeCell ref="CP54:CP56"/>
    <mergeCell ref="CQ54:CQ56"/>
    <mergeCell ref="CR54:CR56"/>
    <mergeCell ref="CS54:CS56"/>
    <mergeCell ref="CT54:CT56"/>
    <mergeCell ref="CU54:CU56"/>
    <mergeCell ref="CJ54:CJ56"/>
    <mergeCell ref="CK54:CK56"/>
    <mergeCell ref="CL54:CL56"/>
    <mergeCell ref="CM54:CM56"/>
    <mergeCell ref="CN54:CN56"/>
    <mergeCell ref="CO54:CO56"/>
    <mergeCell ref="CD54:CD56"/>
    <mergeCell ref="CE54:CE56"/>
    <mergeCell ref="CF54:CF56"/>
    <mergeCell ref="CG54:CG56"/>
    <mergeCell ref="CH54:CH56"/>
    <mergeCell ref="CI54:CI56"/>
    <mergeCell ref="BX54:BX56"/>
    <mergeCell ref="BY54:BY56"/>
    <mergeCell ref="BZ54:BZ56"/>
    <mergeCell ref="CA54:CA56"/>
    <mergeCell ref="CB54:CB56"/>
    <mergeCell ref="CC54:CC56"/>
    <mergeCell ref="BR54:BR56"/>
    <mergeCell ref="BS54:BS56"/>
    <mergeCell ref="BT54:BT56"/>
    <mergeCell ref="BU54:BU56"/>
    <mergeCell ref="BV54:BV56"/>
    <mergeCell ref="BW54:BW56"/>
    <mergeCell ref="BL54:BL56"/>
    <mergeCell ref="BM54:BM56"/>
    <mergeCell ref="BN54:BN56"/>
    <mergeCell ref="BO54:BO56"/>
    <mergeCell ref="BP54:BP56"/>
    <mergeCell ref="BQ54:BQ56"/>
    <mergeCell ref="BF54:BF56"/>
    <mergeCell ref="BG54:BG56"/>
    <mergeCell ref="BH54:BH56"/>
    <mergeCell ref="BI54:BI56"/>
    <mergeCell ref="BJ54:BJ56"/>
    <mergeCell ref="BK54:BK56"/>
    <mergeCell ref="AZ54:AZ56"/>
    <mergeCell ref="BA54:BA56"/>
    <mergeCell ref="BB54:BB56"/>
    <mergeCell ref="BC54:BC56"/>
    <mergeCell ref="BD54:BD56"/>
    <mergeCell ref="BE54:BE56"/>
    <mergeCell ref="AT54:AT56"/>
    <mergeCell ref="AU54:AU56"/>
    <mergeCell ref="AV54:AV56"/>
    <mergeCell ref="AW54:AW56"/>
    <mergeCell ref="AX54:AX56"/>
    <mergeCell ref="AY54:AY56"/>
    <mergeCell ref="AN54:AN56"/>
    <mergeCell ref="AO54:AO56"/>
    <mergeCell ref="AP54:AP56"/>
    <mergeCell ref="AQ54:AQ56"/>
    <mergeCell ref="AR54:AR56"/>
    <mergeCell ref="AS54:AS56"/>
    <mergeCell ref="AH54:AH56"/>
    <mergeCell ref="AI54:AI56"/>
    <mergeCell ref="AJ54:AJ56"/>
    <mergeCell ref="AK54:AK56"/>
    <mergeCell ref="AL54:AL56"/>
    <mergeCell ref="AM54:AM56"/>
    <mergeCell ref="AB54:AB56"/>
    <mergeCell ref="AC54:AC56"/>
    <mergeCell ref="AD54:AD56"/>
    <mergeCell ref="AE54:AE56"/>
    <mergeCell ref="AF54:AF56"/>
    <mergeCell ref="AG54:AG56"/>
    <mergeCell ref="T54:T56"/>
    <mergeCell ref="W54:W56"/>
    <mergeCell ref="X54:X56"/>
    <mergeCell ref="Y54:Y56"/>
    <mergeCell ref="Z54:Z56"/>
    <mergeCell ref="AA54:AA56"/>
    <mergeCell ref="H54:H56"/>
    <mergeCell ref="O54:O56"/>
    <mergeCell ref="P54:P56"/>
    <mergeCell ref="Q54:Q56"/>
    <mergeCell ref="R54:R56"/>
    <mergeCell ref="S54:S56"/>
    <mergeCell ref="L54:L55"/>
    <mergeCell ref="I54:I56"/>
    <mergeCell ref="J54:J56"/>
    <mergeCell ref="K54:K55"/>
    <mergeCell ref="DE49:DE50"/>
    <mergeCell ref="DF49:DF50"/>
    <mergeCell ref="DG49:DG50"/>
    <mergeCell ref="DH49:DH50"/>
    <mergeCell ref="A54:A56"/>
    <mergeCell ref="B54:B56"/>
    <mergeCell ref="C54:C56"/>
    <mergeCell ref="D54:D56"/>
    <mergeCell ref="F54:F56"/>
    <mergeCell ref="G54:G56"/>
    <mergeCell ref="CY49:CY50"/>
    <mergeCell ref="CZ49:CZ50"/>
    <mergeCell ref="DA49:DA50"/>
    <mergeCell ref="DB49:DB50"/>
    <mergeCell ref="DC49:DC50"/>
    <mergeCell ref="DD49:DD50"/>
    <mergeCell ref="CS49:CS50"/>
    <mergeCell ref="CT49:CT50"/>
    <mergeCell ref="CU49:CU50"/>
    <mergeCell ref="CV49:CV50"/>
    <mergeCell ref="CW49:CW50"/>
    <mergeCell ref="CX49:CX50"/>
    <mergeCell ref="CM49:CM50"/>
    <mergeCell ref="CN49:CN50"/>
    <mergeCell ref="CO49:CO50"/>
    <mergeCell ref="CP49:CP50"/>
    <mergeCell ref="CQ49:CQ50"/>
    <mergeCell ref="CR49:CR50"/>
    <mergeCell ref="CG49:CG50"/>
    <mergeCell ref="CH49:CH50"/>
    <mergeCell ref="CI49:CI50"/>
    <mergeCell ref="CJ49:CJ50"/>
    <mergeCell ref="CK49:CK50"/>
    <mergeCell ref="CL49:CL50"/>
    <mergeCell ref="CA49:CA50"/>
    <mergeCell ref="CB49:CB50"/>
    <mergeCell ref="CC49:CC50"/>
    <mergeCell ref="CD49:CD50"/>
    <mergeCell ref="CE49:CE50"/>
    <mergeCell ref="CF49:CF50"/>
    <mergeCell ref="BU49:BU50"/>
    <mergeCell ref="BV49:BV50"/>
    <mergeCell ref="BW49:BW50"/>
    <mergeCell ref="BX49:BX50"/>
    <mergeCell ref="BY49:BY50"/>
    <mergeCell ref="BZ49:BZ50"/>
    <mergeCell ref="BO49:BO50"/>
    <mergeCell ref="BP49:BP50"/>
    <mergeCell ref="BQ49:BQ50"/>
    <mergeCell ref="BR49:BR50"/>
    <mergeCell ref="BS49:BS50"/>
    <mergeCell ref="BT49:BT50"/>
    <mergeCell ref="BI49:BI50"/>
    <mergeCell ref="BJ49:BJ50"/>
    <mergeCell ref="BK49:BK50"/>
    <mergeCell ref="BL49:BL50"/>
    <mergeCell ref="BM49:BM50"/>
    <mergeCell ref="BN49:BN50"/>
    <mergeCell ref="BC49:BC50"/>
    <mergeCell ref="BD49:BD50"/>
    <mergeCell ref="BE49:BE50"/>
    <mergeCell ref="BF49:BF50"/>
    <mergeCell ref="BG49:BG50"/>
    <mergeCell ref="BH49:BH50"/>
    <mergeCell ref="AW49:AW50"/>
    <mergeCell ref="AX49:AX50"/>
    <mergeCell ref="AY49:AY50"/>
    <mergeCell ref="AZ49:AZ50"/>
    <mergeCell ref="BA49:BA50"/>
    <mergeCell ref="BB49:BB50"/>
    <mergeCell ref="AQ49:AQ50"/>
    <mergeCell ref="AR49:AR50"/>
    <mergeCell ref="AS49:AS50"/>
    <mergeCell ref="AT49:AT50"/>
    <mergeCell ref="AU49:AU50"/>
    <mergeCell ref="AV49:AV50"/>
    <mergeCell ref="AK49:AK50"/>
    <mergeCell ref="AL49:AL50"/>
    <mergeCell ref="AM49:AM50"/>
    <mergeCell ref="AN49:AN50"/>
    <mergeCell ref="AO49:AO50"/>
    <mergeCell ref="AP49:AP50"/>
    <mergeCell ref="AE49:AE50"/>
    <mergeCell ref="AF49:AF50"/>
    <mergeCell ref="AG49:AG50"/>
    <mergeCell ref="AH49:AH50"/>
    <mergeCell ref="AI49:AI50"/>
    <mergeCell ref="AJ49:AJ50"/>
    <mergeCell ref="Y49:Y50"/>
    <mergeCell ref="Z49:Z50"/>
    <mergeCell ref="AA49:AA50"/>
    <mergeCell ref="AB49:AB50"/>
    <mergeCell ref="AC49:AC50"/>
    <mergeCell ref="AD49:AD50"/>
    <mergeCell ref="Q49:Q50"/>
    <mergeCell ref="R49:R50"/>
    <mergeCell ref="S49:S50"/>
    <mergeCell ref="T49:T50"/>
    <mergeCell ref="W49:W50"/>
    <mergeCell ref="X49:X50"/>
    <mergeCell ref="V49:V50"/>
    <mergeCell ref="DE37:DE44"/>
    <mergeCell ref="DF37:DF44"/>
    <mergeCell ref="DG37:DG44"/>
    <mergeCell ref="DH37:DH44"/>
    <mergeCell ref="A49:A50"/>
    <mergeCell ref="B49:B50"/>
    <mergeCell ref="C49:C50"/>
    <mergeCell ref="D49:D50"/>
    <mergeCell ref="O49:O50"/>
    <mergeCell ref="P49:P50"/>
    <mergeCell ref="CY37:CY44"/>
    <mergeCell ref="CZ37:CZ44"/>
    <mergeCell ref="DA37:DA44"/>
    <mergeCell ref="DB37:DB44"/>
    <mergeCell ref="DC37:DC44"/>
    <mergeCell ref="DD37:DD44"/>
    <mergeCell ref="CS37:CS44"/>
    <mergeCell ref="CT37:CT44"/>
    <mergeCell ref="CU37:CU44"/>
    <mergeCell ref="CV37:CV44"/>
    <mergeCell ref="CW37:CW44"/>
    <mergeCell ref="CX37:CX44"/>
    <mergeCell ref="CM37:CM44"/>
    <mergeCell ref="CN37:CN44"/>
    <mergeCell ref="CO37:CO44"/>
    <mergeCell ref="CP37:CP44"/>
    <mergeCell ref="CQ37:CQ44"/>
    <mergeCell ref="CR37:CR44"/>
    <mergeCell ref="CG37:CG44"/>
    <mergeCell ref="CH37:CH44"/>
    <mergeCell ref="CI37:CI44"/>
    <mergeCell ref="CJ37:CJ44"/>
    <mergeCell ref="CK37:CK44"/>
    <mergeCell ref="CL37:CL44"/>
    <mergeCell ref="CA37:CA44"/>
    <mergeCell ref="CB37:CB44"/>
    <mergeCell ref="CC37:CC44"/>
    <mergeCell ref="CD37:CD44"/>
    <mergeCell ref="CE37:CE44"/>
    <mergeCell ref="CF37:CF44"/>
    <mergeCell ref="BU37:BU44"/>
    <mergeCell ref="BV37:BV44"/>
    <mergeCell ref="BW37:BW44"/>
    <mergeCell ref="BX37:BX44"/>
    <mergeCell ref="BY37:BY44"/>
    <mergeCell ref="BZ37:BZ44"/>
    <mergeCell ref="BO37:BO44"/>
    <mergeCell ref="BP37:BP44"/>
    <mergeCell ref="BQ37:BQ44"/>
    <mergeCell ref="BR37:BR44"/>
    <mergeCell ref="BS37:BS44"/>
    <mergeCell ref="BT37:BT44"/>
    <mergeCell ref="BI37:BI44"/>
    <mergeCell ref="BJ37:BJ44"/>
    <mergeCell ref="BK37:BK44"/>
    <mergeCell ref="BL37:BL44"/>
    <mergeCell ref="BM37:BM44"/>
    <mergeCell ref="BN37:BN44"/>
    <mergeCell ref="BC37:BC44"/>
    <mergeCell ref="BD37:BD44"/>
    <mergeCell ref="BE37:BE44"/>
    <mergeCell ref="BF37:BF44"/>
    <mergeCell ref="BG37:BG44"/>
    <mergeCell ref="BH37:BH44"/>
    <mergeCell ref="AW37:AW44"/>
    <mergeCell ref="AX37:AX44"/>
    <mergeCell ref="AY37:AY44"/>
    <mergeCell ref="AZ37:AZ44"/>
    <mergeCell ref="BA37:BA44"/>
    <mergeCell ref="BB37:BB44"/>
    <mergeCell ref="AQ37:AQ44"/>
    <mergeCell ref="AR37:AR44"/>
    <mergeCell ref="AS37:AS44"/>
    <mergeCell ref="AT37:AT44"/>
    <mergeCell ref="AU37:AU44"/>
    <mergeCell ref="AV37:AV44"/>
    <mergeCell ref="AK37:AK44"/>
    <mergeCell ref="AL37:AL44"/>
    <mergeCell ref="AM37:AM44"/>
    <mergeCell ref="AN37:AN44"/>
    <mergeCell ref="AO37:AO44"/>
    <mergeCell ref="AP37:AP44"/>
    <mergeCell ref="AE37:AE44"/>
    <mergeCell ref="AF37:AF44"/>
    <mergeCell ref="AG37:AG44"/>
    <mergeCell ref="AH37:AH44"/>
    <mergeCell ref="AI37:AI44"/>
    <mergeCell ref="AJ37:AJ44"/>
    <mergeCell ref="Y37:Y44"/>
    <mergeCell ref="Z37:Z44"/>
    <mergeCell ref="AA37:AA44"/>
    <mergeCell ref="AB37:AB44"/>
    <mergeCell ref="AC37:AC44"/>
    <mergeCell ref="AD37:AD44"/>
    <mergeCell ref="Q37:Q44"/>
    <mergeCell ref="R37:R44"/>
    <mergeCell ref="S37:S44"/>
    <mergeCell ref="T37:T44"/>
    <mergeCell ref="W37:W44"/>
    <mergeCell ref="X37:X44"/>
    <mergeCell ref="V37:V38"/>
    <mergeCell ref="V39:V45"/>
    <mergeCell ref="A37:A44"/>
    <mergeCell ref="B37:B44"/>
    <mergeCell ref="C37:C44"/>
    <mergeCell ref="D37:D44"/>
    <mergeCell ref="O37:O44"/>
    <mergeCell ref="P37:P44"/>
    <mergeCell ref="F38:F45"/>
    <mergeCell ref="DD33:DD35"/>
    <mergeCell ref="DE33:DE35"/>
    <mergeCell ref="DF33:DF35"/>
    <mergeCell ref="DG33:DG35"/>
    <mergeCell ref="DH33:DH35"/>
    <mergeCell ref="L34:L35"/>
    <mergeCell ref="M34:M35"/>
    <mergeCell ref="N34:N35"/>
    <mergeCell ref="CX33:CX35"/>
    <mergeCell ref="CY33:CY35"/>
    <mergeCell ref="DA33:DA35"/>
    <mergeCell ref="DB33:DB35"/>
    <mergeCell ref="DC33:DC35"/>
    <mergeCell ref="CR33:CR35"/>
    <mergeCell ref="CS33:CS35"/>
    <mergeCell ref="CT33:CT35"/>
    <mergeCell ref="CU33:CU35"/>
    <mergeCell ref="CV33:CV35"/>
    <mergeCell ref="CW33:CW35"/>
    <mergeCell ref="CM33:CM35"/>
    <mergeCell ref="CN33:CN35"/>
    <mergeCell ref="CO33:CO35"/>
    <mergeCell ref="CP33:CP35"/>
    <mergeCell ref="CQ33:CQ35"/>
    <mergeCell ref="CZ33:CZ35"/>
    <mergeCell ref="CG33:CG35"/>
    <mergeCell ref="CH33:CH35"/>
    <mergeCell ref="CI33:CI35"/>
    <mergeCell ref="CJ33:CJ35"/>
    <mergeCell ref="CK33:CK35"/>
    <mergeCell ref="CL33:CL35"/>
    <mergeCell ref="CA33:CA35"/>
    <mergeCell ref="CB33:CB35"/>
    <mergeCell ref="CC33:CC35"/>
    <mergeCell ref="CD33:CD35"/>
    <mergeCell ref="CE33:CE35"/>
    <mergeCell ref="CF33:CF35"/>
    <mergeCell ref="BU33:BU35"/>
    <mergeCell ref="BV33:BV35"/>
    <mergeCell ref="BW33:BW35"/>
    <mergeCell ref="BX33:BX35"/>
    <mergeCell ref="BY33:BY35"/>
    <mergeCell ref="BZ33:BZ35"/>
    <mergeCell ref="BO33:BO35"/>
    <mergeCell ref="BP33:BP35"/>
    <mergeCell ref="BQ33:BQ35"/>
    <mergeCell ref="BR33:BR35"/>
    <mergeCell ref="BS33:BS35"/>
    <mergeCell ref="BT33:BT35"/>
    <mergeCell ref="BI33:BI35"/>
    <mergeCell ref="BJ33:BJ35"/>
    <mergeCell ref="BK33:BK35"/>
    <mergeCell ref="BL33:BL35"/>
    <mergeCell ref="BM33:BM35"/>
    <mergeCell ref="BN33:BN35"/>
    <mergeCell ref="BC33:BC35"/>
    <mergeCell ref="BD33:BD35"/>
    <mergeCell ref="BE33:BE35"/>
    <mergeCell ref="BF33:BF35"/>
    <mergeCell ref="BG33:BG35"/>
    <mergeCell ref="BH33:BH35"/>
    <mergeCell ref="AW33:AW35"/>
    <mergeCell ref="AX33:AX35"/>
    <mergeCell ref="AY33:AY35"/>
    <mergeCell ref="AZ33:AZ35"/>
    <mergeCell ref="BA33:BA35"/>
    <mergeCell ref="BB33:BB35"/>
    <mergeCell ref="AQ33:AQ35"/>
    <mergeCell ref="AR33:AR35"/>
    <mergeCell ref="AS33:AS35"/>
    <mergeCell ref="AT33:AT35"/>
    <mergeCell ref="AU33:AU35"/>
    <mergeCell ref="AV33:AV35"/>
    <mergeCell ref="AK33:AK35"/>
    <mergeCell ref="AL33:AL35"/>
    <mergeCell ref="AM33:AM35"/>
    <mergeCell ref="AN33:AN35"/>
    <mergeCell ref="AO33:AO35"/>
    <mergeCell ref="AP33:AP35"/>
    <mergeCell ref="AE33:AE35"/>
    <mergeCell ref="AF33:AF35"/>
    <mergeCell ref="AG33:AG35"/>
    <mergeCell ref="AH33:AH35"/>
    <mergeCell ref="AI33:AI35"/>
    <mergeCell ref="AJ33:AJ35"/>
    <mergeCell ref="Y33:Y35"/>
    <mergeCell ref="Z33:Z35"/>
    <mergeCell ref="AA33:AA35"/>
    <mergeCell ref="AB33:AB35"/>
    <mergeCell ref="AC33:AC35"/>
    <mergeCell ref="AD33:AD35"/>
    <mergeCell ref="Q33:Q35"/>
    <mergeCell ref="R33:R35"/>
    <mergeCell ref="S33:S35"/>
    <mergeCell ref="T33:T35"/>
    <mergeCell ref="W33:W35"/>
    <mergeCell ref="X33:X35"/>
    <mergeCell ref="H33:H35"/>
    <mergeCell ref="I33:I35"/>
    <mergeCell ref="J33:J35"/>
    <mergeCell ref="K33:K35"/>
    <mergeCell ref="O33:O35"/>
    <mergeCell ref="P33:P35"/>
    <mergeCell ref="A33:A35"/>
    <mergeCell ref="B33:B35"/>
    <mergeCell ref="C33:C35"/>
    <mergeCell ref="D33:D35"/>
    <mergeCell ref="F33:F35"/>
    <mergeCell ref="G33:G35"/>
    <mergeCell ref="DH25:DH31"/>
    <mergeCell ref="CX25:CX31"/>
    <mergeCell ref="CY25:CY31"/>
    <mergeCell ref="CV25:CV31"/>
    <mergeCell ref="CW25:CW31"/>
    <mergeCell ref="DD25:DD31"/>
    <mergeCell ref="DE25:DE31"/>
    <mergeCell ref="DF25:DF31"/>
    <mergeCell ref="DG25:DG31"/>
    <mergeCell ref="CP25:CP31"/>
    <mergeCell ref="CQ25:CQ31"/>
    <mergeCell ref="CZ25:CZ31"/>
    <mergeCell ref="DA25:DA31"/>
    <mergeCell ref="DB25:DB31"/>
    <mergeCell ref="DC25:DC31"/>
    <mergeCell ref="CR25:CR31"/>
    <mergeCell ref="CS25:CS31"/>
    <mergeCell ref="CT25:CT31"/>
    <mergeCell ref="CU25:CU31"/>
    <mergeCell ref="CJ25:CJ31"/>
    <mergeCell ref="CK25:CK31"/>
    <mergeCell ref="CL25:CL31"/>
    <mergeCell ref="CM25:CM31"/>
    <mergeCell ref="CN25:CN31"/>
    <mergeCell ref="CO25:CO31"/>
    <mergeCell ref="CD25:CD31"/>
    <mergeCell ref="CE25:CE31"/>
    <mergeCell ref="CF25:CF31"/>
    <mergeCell ref="CG25:CG31"/>
    <mergeCell ref="CH25:CH31"/>
    <mergeCell ref="CI25:CI31"/>
    <mergeCell ref="BX25:BX31"/>
    <mergeCell ref="BY25:BY31"/>
    <mergeCell ref="BZ25:BZ31"/>
    <mergeCell ref="CA25:CA31"/>
    <mergeCell ref="CB25:CB31"/>
    <mergeCell ref="CC25:CC31"/>
    <mergeCell ref="BR25:BR31"/>
    <mergeCell ref="BS25:BS31"/>
    <mergeCell ref="BT25:BT31"/>
    <mergeCell ref="BU25:BU31"/>
    <mergeCell ref="BV25:BV31"/>
    <mergeCell ref="BW25:BW31"/>
    <mergeCell ref="BL25:BL31"/>
    <mergeCell ref="BM25:BM31"/>
    <mergeCell ref="BN25:BN31"/>
    <mergeCell ref="BO25:BO31"/>
    <mergeCell ref="BP25:BP31"/>
    <mergeCell ref="BQ25:BQ31"/>
    <mergeCell ref="BF25:BF31"/>
    <mergeCell ref="BG25:BG31"/>
    <mergeCell ref="BH25:BH31"/>
    <mergeCell ref="BI25:BI31"/>
    <mergeCell ref="BJ25:BJ31"/>
    <mergeCell ref="BK25:BK31"/>
    <mergeCell ref="AZ25:AZ31"/>
    <mergeCell ref="BA25:BA31"/>
    <mergeCell ref="BB25:BB31"/>
    <mergeCell ref="BC25:BC31"/>
    <mergeCell ref="BD25:BD31"/>
    <mergeCell ref="BE25:BE31"/>
    <mergeCell ref="AT25:AT31"/>
    <mergeCell ref="AU25:AU31"/>
    <mergeCell ref="AV25:AV31"/>
    <mergeCell ref="AW25:AW31"/>
    <mergeCell ref="AX25:AX31"/>
    <mergeCell ref="AY25:AY31"/>
    <mergeCell ref="AN25:AN31"/>
    <mergeCell ref="AO25:AO31"/>
    <mergeCell ref="AP25:AP31"/>
    <mergeCell ref="AQ25:AQ31"/>
    <mergeCell ref="AR25:AR31"/>
    <mergeCell ref="AS25:AS31"/>
    <mergeCell ref="AH25:AH31"/>
    <mergeCell ref="AI25:AI31"/>
    <mergeCell ref="AJ25:AJ31"/>
    <mergeCell ref="AK25:AK31"/>
    <mergeCell ref="AL25:AL31"/>
    <mergeCell ref="AM25:AM31"/>
    <mergeCell ref="AB25:AB31"/>
    <mergeCell ref="AC25:AC31"/>
    <mergeCell ref="AD25:AD31"/>
    <mergeCell ref="AE25:AE31"/>
    <mergeCell ref="AF25:AF31"/>
    <mergeCell ref="AG25:AG31"/>
    <mergeCell ref="T25:T31"/>
    <mergeCell ref="W25:W31"/>
    <mergeCell ref="X25:X31"/>
    <mergeCell ref="Y25:Y31"/>
    <mergeCell ref="Z25:Z31"/>
    <mergeCell ref="AA25:AA31"/>
    <mergeCell ref="H25:H31"/>
    <mergeCell ref="O25:O31"/>
    <mergeCell ref="P25:P31"/>
    <mergeCell ref="Q25:Q31"/>
    <mergeCell ref="R25:R31"/>
    <mergeCell ref="S25:S31"/>
    <mergeCell ref="DE22:DE24"/>
    <mergeCell ref="DF22:DF24"/>
    <mergeCell ref="DG22:DG24"/>
    <mergeCell ref="DH22:DH24"/>
    <mergeCell ref="A25:A31"/>
    <mergeCell ref="B25:B31"/>
    <mergeCell ref="C25:C31"/>
    <mergeCell ref="D25:D31"/>
    <mergeCell ref="F25:F31"/>
    <mergeCell ref="G25:G31"/>
    <mergeCell ref="CY22:CY24"/>
    <mergeCell ref="CZ22:CZ24"/>
    <mergeCell ref="DA22:DA24"/>
    <mergeCell ref="DB22:DB24"/>
    <mergeCell ref="DC22:DC24"/>
    <mergeCell ref="DD22:DD24"/>
    <mergeCell ref="CS22:CS24"/>
    <mergeCell ref="CT22:CT24"/>
    <mergeCell ref="CU22:CU24"/>
    <mergeCell ref="CV22:CV24"/>
    <mergeCell ref="CW22:CW24"/>
    <mergeCell ref="CX22:CX24"/>
    <mergeCell ref="CM22:CM24"/>
    <mergeCell ref="CN22:CN24"/>
    <mergeCell ref="CO22:CO24"/>
    <mergeCell ref="CP22:CP24"/>
    <mergeCell ref="CQ22:CQ24"/>
    <mergeCell ref="CR22:CR24"/>
    <mergeCell ref="CG22:CG24"/>
    <mergeCell ref="CH22:CH24"/>
    <mergeCell ref="CI22:CI24"/>
    <mergeCell ref="CJ22:CJ24"/>
    <mergeCell ref="CK22:CK24"/>
    <mergeCell ref="CL22:CL24"/>
    <mergeCell ref="CA22:CA24"/>
    <mergeCell ref="CB22:CB24"/>
    <mergeCell ref="CC22:CC24"/>
    <mergeCell ref="CD22:CD24"/>
    <mergeCell ref="CE22:CE24"/>
    <mergeCell ref="CF22:CF24"/>
    <mergeCell ref="BU22:BU24"/>
    <mergeCell ref="BV22:BV24"/>
    <mergeCell ref="BW22:BW24"/>
    <mergeCell ref="BX22:BX24"/>
    <mergeCell ref="BY22:BY24"/>
    <mergeCell ref="BZ22:BZ24"/>
    <mergeCell ref="BO22:BO24"/>
    <mergeCell ref="BP22:BP24"/>
    <mergeCell ref="BQ22:BQ24"/>
    <mergeCell ref="BR22:BR24"/>
    <mergeCell ref="BS22:BS24"/>
    <mergeCell ref="BT22:BT24"/>
    <mergeCell ref="BI22:BI24"/>
    <mergeCell ref="BJ22:BJ24"/>
    <mergeCell ref="BK22:BK24"/>
    <mergeCell ref="BL22:BL24"/>
    <mergeCell ref="BM22:BM24"/>
    <mergeCell ref="BN22:BN24"/>
    <mergeCell ref="BC22:BC24"/>
    <mergeCell ref="BD22:BD24"/>
    <mergeCell ref="BE22:BE24"/>
    <mergeCell ref="BF22:BF24"/>
    <mergeCell ref="BG22:BG24"/>
    <mergeCell ref="BH22:BH24"/>
    <mergeCell ref="AW22:AW24"/>
    <mergeCell ref="AX22:AX24"/>
    <mergeCell ref="AY22:AY24"/>
    <mergeCell ref="AZ22:AZ24"/>
    <mergeCell ref="BA22:BA24"/>
    <mergeCell ref="BB22:BB24"/>
    <mergeCell ref="AQ22:AQ24"/>
    <mergeCell ref="AR22:AR24"/>
    <mergeCell ref="AS22:AS24"/>
    <mergeCell ref="AT22:AT24"/>
    <mergeCell ref="AU22:AU24"/>
    <mergeCell ref="AV22:AV24"/>
    <mergeCell ref="AK22:AK24"/>
    <mergeCell ref="AL22:AL24"/>
    <mergeCell ref="AM22:AM24"/>
    <mergeCell ref="AN22:AN24"/>
    <mergeCell ref="AO22:AO24"/>
    <mergeCell ref="AP22:AP24"/>
    <mergeCell ref="AE22:AE24"/>
    <mergeCell ref="AF22:AF24"/>
    <mergeCell ref="AG22:AG24"/>
    <mergeCell ref="AH22:AH24"/>
    <mergeCell ref="AI22:AI24"/>
    <mergeCell ref="AJ22:AJ24"/>
    <mergeCell ref="Y22:Y24"/>
    <mergeCell ref="Z22:Z24"/>
    <mergeCell ref="AA22:AA24"/>
    <mergeCell ref="AB22:AB24"/>
    <mergeCell ref="AC22:AC24"/>
    <mergeCell ref="AD22:AD24"/>
    <mergeCell ref="Q22:Q24"/>
    <mergeCell ref="R22:R24"/>
    <mergeCell ref="S22:S24"/>
    <mergeCell ref="T22:T24"/>
    <mergeCell ref="W22:W24"/>
    <mergeCell ref="X22:X24"/>
    <mergeCell ref="DE18:DE21"/>
    <mergeCell ref="DF18:DF21"/>
    <mergeCell ref="DG18:DG21"/>
    <mergeCell ref="DH18:DH21"/>
    <mergeCell ref="A22:A24"/>
    <mergeCell ref="B22:B24"/>
    <mergeCell ref="C22:C24"/>
    <mergeCell ref="D22:D24"/>
    <mergeCell ref="O22:O24"/>
    <mergeCell ref="P22:P24"/>
    <mergeCell ref="CY18:CY21"/>
    <mergeCell ref="CZ18:CZ21"/>
    <mergeCell ref="DA18:DA21"/>
    <mergeCell ref="DB18:DB21"/>
    <mergeCell ref="DC18:DC21"/>
    <mergeCell ref="DD18:DD21"/>
    <mergeCell ref="CS18:CS21"/>
    <mergeCell ref="CT18:CT21"/>
    <mergeCell ref="CU18:CU21"/>
    <mergeCell ref="CV18:CV21"/>
    <mergeCell ref="CW18:CW21"/>
    <mergeCell ref="CX18:CX21"/>
    <mergeCell ref="CM18:CM21"/>
    <mergeCell ref="CN18:CN21"/>
    <mergeCell ref="CO18:CO21"/>
    <mergeCell ref="CP18:CP21"/>
    <mergeCell ref="CQ18:CQ21"/>
    <mergeCell ref="CR18:CR21"/>
    <mergeCell ref="CG18:CG21"/>
    <mergeCell ref="CH18:CH21"/>
    <mergeCell ref="CI18:CI21"/>
    <mergeCell ref="CJ18:CJ21"/>
    <mergeCell ref="CK18:CK21"/>
    <mergeCell ref="CL18:CL21"/>
    <mergeCell ref="CA18:CA21"/>
    <mergeCell ref="CB18:CB21"/>
    <mergeCell ref="CC18:CC21"/>
    <mergeCell ref="CD18:CD21"/>
    <mergeCell ref="CE18:CE21"/>
    <mergeCell ref="CF18:CF21"/>
    <mergeCell ref="BU18:BU21"/>
    <mergeCell ref="BV18:BV21"/>
    <mergeCell ref="BW18:BW21"/>
    <mergeCell ref="BX18:BX21"/>
    <mergeCell ref="BY18:BY21"/>
    <mergeCell ref="BZ18:BZ21"/>
    <mergeCell ref="BO18:BO21"/>
    <mergeCell ref="BP18:BP21"/>
    <mergeCell ref="BQ18:BQ21"/>
    <mergeCell ref="BR18:BR21"/>
    <mergeCell ref="BS18:BS21"/>
    <mergeCell ref="BT18:BT21"/>
    <mergeCell ref="BI18:BI21"/>
    <mergeCell ref="BJ18:BJ21"/>
    <mergeCell ref="BK18:BK21"/>
    <mergeCell ref="BL18:BL21"/>
    <mergeCell ref="BM18:BM21"/>
    <mergeCell ref="BN18:BN21"/>
    <mergeCell ref="BC18:BC21"/>
    <mergeCell ref="BD18:BD21"/>
    <mergeCell ref="BE18:BE21"/>
    <mergeCell ref="BF18:BF21"/>
    <mergeCell ref="BG18:BG21"/>
    <mergeCell ref="BH18:BH21"/>
    <mergeCell ref="AW18:AW21"/>
    <mergeCell ref="AX18:AX21"/>
    <mergeCell ref="AY18:AY21"/>
    <mergeCell ref="AZ18:AZ21"/>
    <mergeCell ref="BA18:BA21"/>
    <mergeCell ref="BB18:BB21"/>
    <mergeCell ref="AQ18:AQ21"/>
    <mergeCell ref="AR18:AR21"/>
    <mergeCell ref="AS18:AS21"/>
    <mergeCell ref="AT18:AT21"/>
    <mergeCell ref="AU18:AU21"/>
    <mergeCell ref="AV18:AV21"/>
    <mergeCell ref="AK18:AK21"/>
    <mergeCell ref="AL18:AL21"/>
    <mergeCell ref="AM18:AM21"/>
    <mergeCell ref="AN18:AN21"/>
    <mergeCell ref="AO18:AO21"/>
    <mergeCell ref="AP18:AP21"/>
    <mergeCell ref="AE18:AE21"/>
    <mergeCell ref="AF18:AF21"/>
    <mergeCell ref="AG18:AG21"/>
    <mergeCell ref="AH18:AH21"/>
    <mergeCell ref="AI18:AI21"/>
    <mergeCell ref="AJ18:AJ21"/>
    <mergeCell ref="Y18:Y21"/>
    <mergeCell ref="Z18:Z21"/>
    <mergeCell ref="AA18:AA21"/>
    <mergeCell ref="AB18:AB21"/>
    <mergeCell ref="AC18:AC21"/>
    <mergeCell ref="AD18:AD21"/>
    <mergeCell ref="Q18:Q21"/>
    <mergeCell ref="R18:R21"/>
    <mergeCell ref="S18:S21"/>
    <mergeCell ref="T18:T21"/>
    <mergeCell ref="W18:W21"/>
    <mergeCell ref="X18:X21"/>
    <mergeCell ref="V18:V21"/>
    <mergeCell ref="H18:H21"/>
    <mergeCell ref="I18:I19"/>
    <mergeCell ref="J18:J19"/>
    <mergeCell ref="K18:K19"/>
    <mergeCell ref="O18:O21"/>
    <mergeCell ref="P18:P21"/>
    <mergeCell ref="DE14:DE16"/>
    <mergeCell ref="DF14:DF16"/>
    <mergeCell ref="DG14:DG16"/>
    <mergeCell ref="DH14:DH16"/>
    <mergeCell ref="A18:A21"/>
    <mergeCell ref="B18:B21"/>
    <mergeCell ref="C18:C21"/>
    <mergeCell ref="D18:D21"/>
    <mergeCell ref="F18:F21"/>
    <mergeCell ref="G18:G21"/>
    <mergeCell ref="CY14:CY16"/>
    <mergeCell ref="CZ14:CZ16"/>
    <mergeCell ref="DA14:DA16"/>
    <mergeCell ref="DB14:DB16"/>
    <mergeCell ref="DC14:DC16"/>
    <mergeCell ref="DD14:DD16"/>
    <mergeCell ref="CS14:CS16"/>
    <mergeCell ref="CT14:CT16"/>
    <mergeCell ref="CU14:CU16"/>
    <mergeCell ref="CV14:CV16"/>
    <mergeCell ref="CW14:CW16"/>
    <mergeCell ref="CX14:CX16"/>
    <mergeCell ref="CM14:CM16"/>
    <mergeCell ref="CN14:CN16"/>
    <mergeCell ref="CO14:CO16"/>
    <mergeCell ref="CP14:CP16"/>
    <mergeCell ref="CQ14:CQ16"/>
    <mergeCell ref="CR14:CR16"/>
    <mergeCell ref="CG14:CG16"/>
    <mergeCell ref="CH14:CH16"/>
    <mergeCell ref="CI14:CI16"/>
    <mergeCell ref="CJ14:CJ16"/>
    <mergeCell ref="CK14:CK16"/>
    <mergeCell ref="CL14:CL16"/>
    <mergeCell ref="CA14:CA16"/>
    <mergeCell ref="CB14:CB16"/>
    <mergeCell ref="CC14:CC16"/>
    <mergeCell ref="CD14:CD16"/>
    <mergeCell ref="CE14:CE16"/>
    <mergeCell ref="CF14:CF16"/>
    <mergeCell ref="BU14:BU16"/>
    <mergeCell ref="BV14:BV16"/>
    <mergeCell ref="BW14:BW16"/>
    <mergeCell ref="BX14:BX16"/>
    <mergeCell ref="BY14:BY16"/>
    <mergeCell ref="BZ14:BZ16"/>
    <mergeCell ref="BO14:BO16"/>
    <mergeCell ref="BP14:BP16"/>
    <mergeCell ref="BQ14:BQ16"/>
    <mergeCell ref="BR14:BR16"/>
    <mergeCell ref="BS14:BS16"/>
    <mergeCell ref="BT14:BT16"/>
    <mergeCell ref="BI14:BI16"/>
    <mergeCell ref="BJ14:BJ16"/>
    <mergeCell ref="BK14:BK16"/>
    <mergeCell ref="BL14:BL16"/>
    <mergeCell ref="BM14:BM16"/>
    <mergeCell ref="BN14:BN16"/>
    <mergeCell ref="BC14:BC16"/>
    <mergeCell ref="BD14:BD16"/>
    <mergeCell ref="BE14:BE16"/>
    <mergeCell ref="BF14:BF16"/>
    <mergeCell ref="BG14:BG16"/>
    <mergeCell ref="BH14:BH16"/>
    <mergeCell ref="AW14:AW16"/>
    <mergeCell ref="AX14:AX16"/>
    <mergeCell ref="AY14:AY16"/>
    <mergeCell ref="AZ14:AZ16"/>
    <mergeCell ref="BA14:BA16"/>
    <mergeCell ref="BB14:BB16"/>
    <mergeCell ref="AQ14:AQ16"/>
    <mergeCell ref="AR14:AR16"/>
    <mergeCell ref="AS14:AS16"/>
    <mergeCell ref="AT14:AT16"/>
    <mergeCell ref="AU14:AU16"/>
    <mergeCell ref="AV14:AV16"/>
    <mergeCell ref="AK14:AK16"/>
    <mergeCell ref="AL14:AL16"/>
    <mergeCell ref="AM14:AM16"/>
    <mergeCell ref="AN14:AN16"/>
    <mergeCell ref="AO14:AO16"/>
    <mergeCell ref="AP14:AP16"/>
    <mergeCell ref="AE14:AE16"/>
    <mergeCell ref="AF14:AF16"/>
    <mergeCell ref="AG14:AG16"/>
    <mergeCell ref="AH14:AH16"/>
    <mergeCell ref="AI14:AI16"/>
    <mergeCell ref="AJ14:AJ16"/>
    <mergeCell ref="Y14:Y16"/>
    <mergeCell ref="Z14:Z16"/>
    <mergeCell ref="AA14:AA16"/>
    <mergeCell ref="AB14:AB16"/>
    <mergeCell ref="AC14:AC16"/>
    <mergeCell ref="AD14:AD16"/>
    <mergeCell ref="Q14:Q16"/>
    <mergeCell ref="R14:R16"/>
    <mergeCell ref="S14:S16"/>
    <mergeCell ref="T14:T16"/>
    <mergeCell ref="W14:W16"/>
    <mergeCell ref="X14:X16"/>
    <mergeCell ref="V14:V16"/>
    <mergeCell ref="DE11:DE13"/>
    <mergeCell ref="DF11:DF13"/>
    <mergeCell ref="DG11:DG13"/>
    <mergeCell ref="DH11:DH13"/>
    <mergeCell ref="A14:A16"/>
    <mergeCell ref="B14:B16"/>
    <mergeCell ref="C14:C16"/>
    <mergeCell ref="D14:D16"/>
    <mergeCell ref="O14:O16"/>
    <mergeCell ref="P14:P16"/>
    <mergeCell ref="CY11:CY13"/>
    <mergeCell ref="CZ11:CZ13"/>
    <mergeCell ref="DA11:DA13"/>
    <mergeCell ref="DB11:DB13"/>
    <mergeCell ref="DC11:DC13"/>
    <mergeCell ref="DD11:DD13"/>
    <mergeCell ref="CS11:CS13"/>
    <mergeCell ref="CT11:CT13"/>
    <mergeCell ref="CU11:CU13"/>
    <mergeCell ref="CV11:CV13"/>
    <mergeCell ref="CW11:CW13"/>
    <mergeCell ref="CX11:CX13"/>
    <mergeCell ref="CM11:CM13"/>
    <mergeCell ref="CN11:CN13"/>
    <mergeCell ref="CO11:CO13"/>
    <mergeCell ref="CP11:CP13"/>
    <mergeCell ref="CQ11:CQ13"/>
    <mergeCell ref="CR11:CR13"/>
    <mergeCell ref="CG11:CG13"/>
    <mergeCell ref="CH11:CH13"/>
    <mergeCell ref="CI11:CI13"/>
    <mergeCell ref="CJ11:CJ13"/>
    <mergeCell ref="CK11:CK13"/>
    <mergeCell ref="CL11:CL13"/>
    <mergeCell ref="CA11:CA13"/>
    <mergeCell ref="CB11:CB13"/>
    <mergeCell ref="CC11:CC13"/>
    <mergeCell ref="CD11:CD13"/>
    <mergeCell ref="CE11:CE13"/>
    <mergeCell ref="CF11:CF13"/>
    <mergeCell ref="BU11:BU13"/>
    <mergeCell ref="BV11:BV13"/>
    <mergeCell ref="BW11:BW13"/>
    <mergeCell ref="BX11:BX13"/>
    <mergeCell ref="BY11:BY13"/>
    <mergeCell ref="BZ11:BZ13"/>
    <mergeCell ref="BO11:BO13"/>
    <mergeCell ref="BP11:BP13"/>
    <mergeCell ref="BQ11:BQ13"/>
    <mergeCell ref="BR11:BR13"/>
    <mergeCell ref="BS11:BS13"/>
    <mergeCell ref="BT11:BT13"/>
    <mergeCell ref="BI11:BI13"/>
    <mergeCell ref="BJ11:BJ13"/>
    <mergeCell ref="BK11:BK13"/>
    <mergeCell ref="BL11:BL13"/>
    <mergeCell ref="BM11:BM13"/>
    <mergeCell ref="BN11:BN13"/>
    <mergeCell ref="BC11:BC13"/>
    <mergeCell ref="BD11:BD13"/>
    <mergeCell ref="BE11:BE13"/>
    <mergeCell ref="BF11:BF13"/>
    <mergeCell ref="BG11:BG13"/>
    <mergeCell ref="BH11:BH13"/>
    <mergeCell ref="AW11:AW13"/>
    <mergeCell ref="AX11:AX13"/>
    <mergeCell ref="AY11:AY13"/>
    <mergeCell ref="AZ11:AZ13"/>
    <mergeCell ref="BA11:BA13"/>
    <mergeCell ref="BB11:BB13"/>
    <mergeCell ref="AQ11:AQ13"/>
    <mergeCell ref="AR11:AR13"/>
    <mergeCell ref="AS11:AS13"/>
    <mergeCell ref="AT11:AT13"/>
    <mergeCell ref="AU11:AU13"/>
    <mergeCell ref="AV11:AV13"/>
    <mergeCell ref="AK11:AK13"/>
    <mergeCell ref="AL11:AL13"/>
    <mergeCell ref="AM11:AM13"/>
    <mergeCell ref="AN11:AN13"/>
    <mergeCell ref="AO11:AO13"/>
    <mergeCell ref="AP11:AP13"/>
    <mergeCell ref="AE11:AE13"/>
    <mergeCell ref="AF11:AF13"/>
    <mergeCell ref="AG11:AG13"/>
    <mergeCell ref="AH11:AH13"/>
    <mergeCell ref="AI11:AI13"/>
    <mergeCell ref="AJ11:AJ13"/>
    <mergeCell ref="Y11:Y13"/>
    <mergeCell ref="Z11:Z13"/>
    <mergeCell ref="AA11:AA13"/>
    <mergeCell ref="AB11:AB13"/>
    <mergeCell ref="AC11:AC13"/>
    <mergeCell ref="AD11:AD13"/>
    <mergeCell ref="Q11:Q13"/>
    <mergeCell ref="R11:R13"/>
    <mergeCell ref="S11:S13"/>
    <mergeCell ref="T11:T13"/>
    <mergeCell ref="W11:W13"/>
    <mergeCell ref="X11:X13"/>
    <mergeCell ref="V11:V13"/>
    <mergeCell ref="A11:A13"/>
    <mergeCell ref="B11:B13"/>
    <mergeCell ref="C11:C13"/>
    <mergeCell ref="D11:D13"/>
    <mergeCell ref="O11:O13"/>
    <mergeCell ref="P11:P13"/>
    <mergeCell ref="M11:M13"/>
    <mergeCell ref="N11:N13"/>
    <mergeCell ref="K11:K13"/>
    <mergeCell ref="L11:L13"/>
    <mergeCell ref="DG8:DH8"/>
    <mergeCell ref="D10:E10"/>
    <mergeCell ref="BW8:BX8"/>
    <mergeCell ref="BY8:BZ8"/>
    <mergeCell ref="CC8:CD8"/>
    <mergeCell ref="CE8:CF8"/>
    <mergeCell ref="BQ8:BR8"/>
    <mergeCell ref="BS8:BT8"/>
    <mergeCell ref="CU8:CV8"/>
    <mergeCell ref="CW8:CX8"/>
    <mergeCell ref="DA8:DB8"/>
    <mergeCell ref="DC8:DD8"/>
    <mergeCell ref="AO8:AP8"/>
    <mergeCell ref="AS8:AT8"/>
    <mergeCell ref="AU8:AV8"/>
    <mergeCell ref="AY8:AZ8"/>
    <mergeCell ref="BA8:BB8"/>
    <mergeCell ref="CI8:CJ8"/>
    <mergeCell ref="BE8:BF8"/>
    <mergeCell ref="BG8:BH8"/>
    <mergeCell ref="BK8:BL8"/>
    <mergeCell ref="BM8:BN8"/>
    <mergeCell ref="W8:X8"/>
    <mergeCell ref="AA8:AB8"/>
    <mergeCell ref="AC8:AD8"/>
    <mergeCell ref="AG8:AH8"/>
    <mergeCell ref="AI8:AJ8"/>
    <mergeCell ref="AM8:AN8"/>
    <mergeCell ref="BG7:BL7"/>
    <mergeCell ref="BM7:BR7"/>
    <mergeCell ref="BS7:BX7"/>
    <mergeCell ref="BY7:CD7"/>
    <mergeCell ref="CE7:CJ7"/>
    <mergeCell ref="CK7:CP7"/>
    <mergeCell ref="W7:AB7"/>
    <mergeCell ref="AC7:AH7"/>
    <mergeCell ref="AI7:AN7"/>
    <mergeCell ref="AO7:AT7"/>
    <mergeCell ref="AU7:AZ7"/>
    <mergeCell ref="BA7:BF7"/>
    <mergeCell ref="F7:N7"/>
    <mergeCell ref="O7:T7"/>
    <mergeCell ref="F8:H8"/>
    <mergeCell ref="I8:K8"/>
    <mergeCell ref="L8:N8"/>
    <mergeCell ref="O8:P8"/>
    <mergeCell ref="S8:T8"/>
    <mergeCell ref="CT2:CV2"/>
    <mergeCell ref="CZ2:DB2"/>
    <mergeCell ref="DF2:DH2"/>
    <mergeCell ref="BZ368:BZ370"/>
    <mergeCell ref="CQ7:CV7"/>
    <mergeCell ref="CW7:DB7"/>
    <mergeCell ref="DC7:DH7"/>
    <mergeCell ref="CK8:CL8"/>
    <mergeCell ref="CQ8:CR8"/>
    <mergeCell ref="CO8:CP8"/>
    <mergeCell ref="CH2:CJ2"/>
    <mergeCell ref="AX2:AZ2"/>
    <mergeCell ref="BD2:BF2"/>
    <mergeCell ref="BJ2:BL2"/>
    <mergeCell ref="BP2:BR2"/>
    <mergeCell ref="CN2:CP2"/>
    <mergeCell ref="CB2:CD2"/>
    <mergeCell ref="AR2:AT2"/>
    <mergeCell ref="B2:D2"/>
    <mergeCell ref="R2:T2"/>
    <mergeCell ref="Z2:AB2"/>
    <mergeCell ref="AF2:AH2"/>
    <mergeCell ref="AL2:AN2"/>
    <mergeCell ref="N355:N358"/>
    <mergeCell ref="M371:M373"/>
    <mergeCell ref="N371:N373"/>
    <mergeCell ref="BZ398:BZ402"/>
    <mergeCell ref="BV2:BX2"/>
    <mergeCell ref="B6:Q6"/>
    <mergeCell ref="A7:C9"/>
    <mergeCell ref="D7:D9"/>
    <mergeCell ref="K78:K79"/>
    <mergeCell ref="L78:L79"/>
    <mergeCell ref="L276:L278"/>
    <mergeCell ref="N276:N278"/>
    <mergeCell ref="M276:M278"/>
    <mergeCell ref="L375:L377"/>
    <mergeCell ref="M375:M377"/>
    <mergeCell ref="N375:N377"/>
    <mergeCell ref="L305:L307"/>
    <mergeCell ref="N305:N307"/>
    <mergeCell ref="N285:N287"/>
    <mergeCell ref="H276:H278"/>
    <mergeCell ref="M78:M79"/>
    <mergeCell ref="N78:N79"/>
    <mergeCell ref="F78:F79"/>
    <mergeCell ref="G78:G79"/>
    <mergeCell ref="H78:H79"/>
    <mergeCell ref="I78:I79"/>
    <mergeCell ref="J78:J79"/>
    <mergeCell ref="H117:H120"/>
    <mergeCell ref="I117:I120"/>
    <mergeCell ref="A298:A301"/>
    <mergeCell ref="B298:B301"/>
    <mergeCell ref="C298:C301"/>
    <mergeCell ref="D298:D301"/>
    <mergeCell ref="F298:F299"/>
    <mergeCell ref="G298:G299"/>
    <mergeCell ref="H298:H299"/>
    <mergeCell ref="I298:I301"/>
    <mergeCell ref="J298:J301"/>
    <mergeCell ref="K298:K301"/>
    <mergeCell ref="L298:L301"/>
    <mergeCell ref="M298:M301"/>
    <mergeCell ref="N298:N301"/>
    <mergeCell ref="O298:O301"/>
    <mergeCell ref="P298:P301"/>
    <mergeCell ref="Q298:Q301"/>
    <mergeCell ref="R298:R301"/>
    <mergeCell ref="S298:S301"/>
    <mergeCell ref="T298:T301"/>
    <mergeCell ref="W298:W301"/>
    <mergeCell ref="X298:X301"/>
    <mergeCell ref="Y298:Y301"/>
    <mergeCell ref="Z298:Z301"/>
    <mergeCell ref="AA298:AA301"/>
    <mergeCell ref="AB298:AB301"/>
    <mergeCell ref="AC298:AC301"/>
    <mergeCell ref="AD298:AD301"/>
    <mergeCell ref="AE298:AE301"/>
    <mergeCell ref="AF298:AF301"/>
    <mergeCell ref="AG298:AG301"/>
    <mergeCell ref="AH298:AH301"/>
    <mergeCell ref="AI298:AI301"/>
    <mergeCell ref="AJ298:AJ301"/>
    <mergeCell ref="AK298:AK301"/>
    <mergeCell ref="AL298:AL301"/>
    <mergeCell ref="AM298:AM301"/>
    <mergeCell ref="AN298:AN301"/>
    <mergeCell ref="AO298:AO301"/>
    <mergeCell ref="AP298:AP301"/>
    <mergeCell ref="AQ298:AQ301"/>
    <mergeCell ref="AR298:AR301"/>
    <mergeCell ref="AS298:AS301"/>
    <mergeCell ref="AT298:AT301"/>
    <mergeCell ref="AU298:AU301"/>
    <mergeCell ref="AV298:AV301"/>
    <mergeCell ref="AW298:AW301"/>
    <mergeCell ref="AX298:AX301"/>
    <mergeCell ref="AY298:AY301"/>
    <mergeCell ref="AZ298:AZ301"/>
    <mergeCell ref="BA298:BA301"/>
    <mergeCell ref="BB298:BB301"/>
    <mergeCell ref="BC298:BC301"/>
    <mergeCell ref="BD298:BD301"/>
    <mergeCell ref="BE298:BE301"/>
    <mergeCell ref="BF298:BF301"/>
    <mergeCell ref="BG298:BG301"/>
    <mergeCell ref="BH298:BH301"/>
    <mergeCell ref="BI298:BI301"/>
    <mergeCell ref="BJ298:BJ301"/>
    <mergeCell ref="BK298:BK301"/>
    <mergeCell ref="BL298:BL301"/>
    <mergeCell ref="BM298:BM301"/>
    <mergeCell ref="BN298:BN301"/>
    <mergeCell ref="BO298:BO301"/>
    <mergeCell ref="BP298:BP301"/>
    <mergeCell ref="BQ298:BQ301"/>
    <mergeCell ref="BR298:BR301"/>
    <mergeCell ref="BS298:BS301"/>
    <mergeCell ref="BT298:BT301"/>
    <mergeCell ref="BU298:BU301"/>
    <mergeCell ref="BV298:BV301"/>
    <mergeCell ref="BW298:BW301"/>
    <mergeCell ref="BX298:BX301"/>
    <mergeCell ref="BY298:BY301"/>
    <mergeCell ref="BZ298:BZ301"/>
    <mergeCell ref="CA298:CA301"/>
    <mergeCell ref="CB298:CB301"/>
    <mergeCell ref="CC298:CC301"/>
    <mergeCell ref="CD298:CD301"/>
    <mergeCell ref="CE298:CE301"/>
    <mergeCell ref="CF298:CF301"/>
    <mergeCell ref="CG298:CG301"/>
    <mergeCell ref="CH298:CH301"/>
    <mergeCell ref="CI298:CI301"/>
    <mergeCell ref="CJ298:CJ301"/>
    <mergeCell ref="CK298:CK301"/>
    <mergeCell ref="CL298:CL301"/>
    <mergeCell ref="CM298:CM301"/>
    <mergeCell ref="CN298:CN301"/>
    <mergeCell ref="CO298:CO301"/>
    <mergeCell ref="CP298:CP301"/>
    <mergeCell ref="CQ298:CQ301"/>
    <mergeCell ref="CR298:CR301"/>
    <mergeCell ref="CS298:CS301"/>
    <mergeCell ref="CT298:CT301"/>
    <mergeCell ref="CU298:CU301"/>
    <mergeCell ref="CV298:CV301"/>
    <mergeCell ref="CW298:CW301"/>
    <mergeCell ref="CX298:CX301"/>
    <mergeCell ref="CY298:CY301"/>
    <mergeCell ref="CZ298:CZ301"/>
    <mergeCell ref="DA298:DA301"/>
    <mergeCell ref="DB298:DB301"/>
    <mergeCell ref="DC298:DC301"/>
    <mergeCell ref="DD298:DD301"/>
    <mergeCell ref="DE298:DE301"/>
    <mergeCell ref="DF298:DF301"/>
    <mergeCell ref="DG298:DG301"/>
    <mergeCell ref="DH298:DH301"/>
    <mergeCell ref="F300:F301"/>
    <mergeCell ref="G300:G301"/>
    <mergeCell ref="H300:H301"/>
    <mergeCell ref="A302:A304"/>
    <mergeCell ref="B302:B304"/>
    <mergeCell ref="C302:C304"/>
    <mergeCell ref="D302:E304"/>
    <mergeCell ref="L302:L304"/>
    <mergeCell ref="M302:M304"/>
    <mergeCell ref="N302:N304"/>
    <mergeCell ref="O302:O304"/>
    <mergeCell ref="P302:P304"/>
    <mergeCell ref="Q302:Q304"/>
    <mergeCell ref="R302:R304"/>
    <mergeCell ref="S302:S304"/>
    <mergeCell ref="T302:T304"/>
    <mergeCell ref="W302:W304"/>
    <mergeCell ref="X302:X304"/>
    <mergeCell ref="Y302:Y304"/>
    <mergeCell ref="Z302:Z304"/>
    <mergeCell ref="AA302:AA304"/>
    <mergeCell ref="AB302:AB304"/>
    <mergeCell ref="AC302:AC304"/>
    <mergeCell ref="AD302:AD304"/>
    <mergeCell ref="AE302:AE304"/>
    <mergeCell ref="AF302:AF304"/>
    <mergeCell ref="AG302:AG304"/>
    <mergeCell ref="AH302:AH304"/>
    <mergeCell ref="AI302:AI304"/>
    <mergeCell ref="AJ302:AJ304"/>
    <mergeCell ref="AK302:AK304"/>
    <mergeCell ref="AL302:AL304"/>
    <mergeCell ref="AM302:AM304"/>
    <mergeCell ref="AN302:AN304"/>
    <mergeCell ref="AO302:AO304"/>
    <mergeCell ref="AP302:AP304"/>
    <mergeCell ref="AQ302:AQ304"/>
    <mergeCell ref="AR302:AR304"/>
    <mergeCell ref="AS302:AS304"/>
    <mergeCell ref="AT302:AT304"/>
    <mergeCell ref="AU302:AU304"/>
    <mergeCell ref="AV302:AV304"/>
    <mergeCell ref="AW302:AW304"/>
    <mergeCell ref="AX302:AX304"/>
    <mergeCell ref="AY302:AY304"/>
    <mergeCell ref="AZ302:AZ304"/>
    <mergeCell ref="BA302:BA304"/>
    <mergeCell ref="BB302:BB304"/>
    <mergeCell ref="BC302:BC304"/>
    <mergeCell ref="BD302:BD304"/>
    <mergeCell ref="BE302:BE304"/>
    <mergeCell ref="BF302:BF304"/>
    <mergeCell ref="BG302:BG304"/>
    <mergeCell ref="BH302:BH304"/>
    <mergeCell ref="BI302:BI304"/>
    <mergeCell ref="BJ302:BJ304"/>
    <mergeCell ref="BK302:BK304"/>
    <mergeCell ref="BL302:BL304"/>
    <mergeCell ref="BM302:BM304"/>
    <mergeCell ref="BN302:BN304"/>
    <mergeCell ref="BO302:BO304"/>
    <mergeCell ref="BP302:BP304"/>
    <mergeCell ref="BQ302:BQ304"/>
    <mergeCell ref="BR302:BR304"/>
    <mergeCell ref="BS302:BS304"/>
    <mergeCell ref="BT302:BT304"/>
    <mergeCell ref="BU302:BU304"/>
    <mergeCell ref="BV302:BV304"/>
    <mergeCell ref="BW302:BW304"/>
    <mergeCell ref="BX302:BX304"/>
    <mergeCell ref="BY302:BY304"/>
    <mergeCell ref="BZ302:BZ304"/>
    <mergeCell ref="CA302:CA304"/>
    <mergeCell ref="CB302:CB304"/>
    <mergeCell ref="CC302:CC304"/>
    <mergeCell ref="CD302:CD304"/>
    <mergeCell ref="CE302:CE304"/>
    <mergeCell ref="CF302:CF304"/>
    <mergeCell ref="CG302:CG304"/>
    <mergeCell ref="CH302:CH304"/>
    <mergeCell ref="CI302:CI304"/>
    <mergeCell ref="CJ302:CJ304"/>
    <mergeCell ref="CK302:CK304"/>
    <mergeCell ref="CL302:CL304"/>
    <mergeCell ref="CM302:CM304"/>
    <mergeCell ref="CN302:CN304"/>
    <mergeCell ref="CO302:CO304"/>
    <mergeCell ref="CP302:CP304"/>
    <mergeCell ref="CQ302:CQ304"/>
    <mergeCell ref="CR302:CR304"/>
    <mergeCell ref="CS302:CS304"/>
    <mergeCell ref="CT302:CT304"/>
    <mergeCell ref="CU302:CU304"/>
    <mergeCell ref="CV302:CV304"/>
    <mergeCell ref="CW302:CW304"/>
    <mergeCell ref="CX302:CX304"/>
    <mergeCell ref="CY302:CY304"/>
    <mergeCell ref="CZ302:CZ304"/>
    <mergeCell ref="DA302:DA304"/>
    <mergeCell ref="DH302:DH304"/>
    <mergeCell ref="F303:F304"/>
    <mergeCell ref="G303:G304"/>
    <mergeCell ref="H303:H304"/>
    <mergeCell ref="DB302:DB304"/>
    <mergeCell ref="DC302:DC304"/>
    <mergeCell ref="DD302:DD304"/>
    <mergeCell ref="DE302:DE304"/>
    <mergeCell ref="DF302:DF304"/>
    <mergeCell ref="DG302:DG304"/>
  </mergeCells>
  <printOptions/>
  <pageMargins left="0.1968503937007874" right="0.1968503937007874" top="0.1968503937007874" bottom="0.1968503937007874" header="0.3937007874015748" footer="0.3937007874015748"/>
  <pageSetup horizontalDpi="600" verticalDpi="600" orientation="landscape" paperSize="9" scale="50" r:id="rId3"/>
  <rowBreaks count="14" manualBreakCount="14">
    <brk id="33" max="21" man="1"/>
    <brk id="38" max="255" man="1"/>
    <brk id="49" max="21" man="1"/>
    <brk id="53" max="255" man="1"/>
    <brk id="87" max="255" man="1"/>
    <brk id="141" max="255" man="1"/>
    <brk id="152" max="21" man="1"/>
    <brk id="168" max="255" man="1"/>
    <brk id="259" max="21" man="1"/>
    <brk id="263" max="21" man="1"/>
    <brk id="364" max="21" man="1"/>
    <brk id="393" max="21" man="1"/>
    <brk id="406" max="21" man="1"/>
    <brk id="415"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lenag</dc:creator>
  <cp:keywords/>
  <dc:description/>
  <cp:lastModifiedBy>user10</cp:lastModifiedBy>
  <cp:lastPrinted>2022-03-01T05:52:20Z</cp:lastPrinted>
  <dcterms:created xsi:type="dcterms:W3CDTF">2017-05-04T10:18:45Z</dcterms:created>
  <dcterms:modified xsi:type="dcterms:W3CDTF">2022-03-01T05:52:21Z</dcterms:modified>
  <cp:category/>
  <cp:version/>
  <cp:contentType/>
  <cp:contentStatus/>
</cp:coreProperties>
</file>