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<sst xmlns="http://schemas.openxmlformats.org/spreadsheetml/2006/main" count="814" uniqueCount="150">
  <si>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</si>
  <si>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</si>
  <si>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</si>
  <si>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</si>
  <si>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</si>
  <si>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</si>
  <si>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</si>
  <si>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</si>
  <si>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</si>
  <si>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</si>
  <si>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</si>
  <si>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</si>
  <si>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</si>
  <si>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</si>
  <si>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</si>
  <si>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</si>
  <si>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</si>
  <si>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</si>
  <si>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</si>
  <si>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</si>
  <si>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</si>
  <si>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</si>
  <si>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</si>
  <si>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</si>
  <si>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</si>
  <si>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</si>
  <si>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</si>
  <si>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</si>
  <si>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</si>
  <si>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</si>
  <si>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</si>
  <si>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</si>
  <si>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</si>
  <si>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</si>
  <si>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</si>
  <si>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</si>
  <si>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</si>
  <si>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</si>
  <si>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</si>
  <si>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</si>
  <si>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</si>
  <si>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</si>
  <si>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</si>
  <si>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</si>
  <si>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</si>
  <si>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</si>
  <si>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</si>
  <si>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</si>
  <si>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</si>
  <si>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</si>
  <si>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</si>
  <si>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</si>
  <si>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</si>
  <si>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</si>
  <si>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</si>
  <si>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</si>
  <si>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</si>
  <si>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</si>
  <si>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</si>
  <si>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</si>
  <si>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</si>
  <si>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</si>
  <si>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</si>
  <si>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</si>
  <si>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</si>
  <si>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</si>
  <si>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</si>
  <si>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</si>
  <si>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</si>
  <si>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</si>
  <si>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</si>
  <si>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</si>
  <si>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</si>
  <si>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</si>
  <si>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</si>
  <si>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</si>
  <si>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</si>
  <si>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</si>
  <si>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</si>
  <si>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</si>
  <si>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</si>
  <si>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</si>
  <si>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</si>
  <si>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</si>
  <si>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</si>
  <si>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</si>
  <si>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</si>
  <si>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</si>
  <si>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</si>
  <si>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</si>
  <si>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</si>
  <si>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</si>
  <si>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</si>
  <si>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</si>
  <si>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</si>
  <si>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</si>
  <si>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</si>
  <si>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</si>
  <si>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</si>
  <si>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</si>
  <si>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</si>
  <si>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</si>
  <si>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</si>
  <si>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</si>
  <si>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</si>
  <si>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</si>
  <si>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</si>
  <si>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</si>
  <si>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</si>
  <si>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</si>
  <si>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</si>
  <si>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</si>
  <si>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</si>
  <si>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</si>
  <si>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</si>
  <si>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</si>
  <si>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</si>
  <si>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</si>
  <si>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</si>
  <si>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</si>
  <si>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</si>
  <si>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</si>
  <si>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</si>
  <si>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</si>
  <si>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</si>
  <si>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</si>
  <si>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</si>
  <si>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</si>
  <si>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</si>
  <si>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</si>
  <si>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</si>
  <si>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</si>
  <si>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</si>
  <si>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</si>
  <si>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</si>
  <si>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</si>
  <si>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</si>
  <si>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</si>
  <si>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</si>
  <si>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</si>
  <si>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</si>
  <si>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</si>
  <si>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</si>
  <si>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</si>
  <si>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</si>
  <si>
    <t>на 01 июня 2016 года</t>
  </si>
  <si>
    <t>План за 5 мес 2016 г.</t>
  </si>
  <si>
    <t>На 01.06.2016</t>
  </si>
  <si>
    <t>на 01 июля 2016 года</t>
  </si>
  <si>
    <t>На 01.07.2016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</si>
</sst>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2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21" xfId="0" applyNumberFormat="1" applyFont="1" applyFill="1" applyBorder="1" applyAlignment="1" applyProtection="1">
      <alignment horizontal="center" vertical="top" wrapText="1"/>
      <protection/>
    </xf>
    <xf numFmtId="168" fontId="2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6" sqref="I116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130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68" t="s">
        <v>82</v>
      </c>
      <c r="B9" s="70">
        <f>B11+B12+B13+B14</f>
        <v>216211.09999999998</v>
      </c>
      <c r="C9" s="70">
        <f>C11+C12+C13+C14</f>
        <v>10679.7</v>
      </c>
      <c r="D9" s="70">
        <f>D11+D12+D13+D14</f>
        <v>7951.78</v>
      </c>
      <c r="E9" s="72">
        <f>$D:$D/$B:$B*100</f>
        <v>3.6777852755940836</v>
      </c>
      <c r="F9" s="70">
        <f>$D:$D/$C:$C*100</f>
        <v>74.45696040150939</v>
      </c>
      <c r="G9" s="70">
        <f>G11+G12+G13+G14</f>
        <v>9075</v>
      </c>
      <c r="H9" s="72">
        <f>$D:$D/$G:$G*100</f>
        <v>87.62292011019284</v>
      </c>
      <c r="I9" s="70">
        <f>I11+I12+I13+I14</f>
        <v>7951.78</v>
      </c>
    </row>
    <row r="10" spans="1:9" ht="12.75">
      <c r="A10" s="69"/>
      <c r="B10" s="71"/>
      <c r="C10" s="71"/>
      <c r="D10" s="71"/>
      <c r="E10" s="73"/>
      <c r="F10" s="74"/>
      <c r="G10" s="71"/>
      <c r="H10" s="73"/>
      <c r="I10" s="71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75" t="s">
        <v>34</v>
      </c>
      <c r="B70" s="76"/>
      <c r="C70" s="76"/>
      <c r="D70" s="76"/>
      <c r="E70" s="76"/>
      <c r="F70" s="76"/>
      <c r="G70" s="76"/>
      <c r="H70" s="76"/>
      <c r="I70" s="77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I116" sqref="I11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135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68" t="s">
        <v>82</v>
      </c>
      <c r="B9" s="70">
        <f>B11+B12+B13+B14</f>
        <v>216211.09999999998</v>
      </c>
      <c r="C9" s="70">
        <f>C11+C12+C13+C14</f>
        <v>26370.7</v>
      </c>
      <c r="D9" s="70">
        <f>D11+D12+D13+D14</f>
        <v>26510.709999999995</v>
      </c>
      <c r="E9" s="72">
        <f>$D:$D/$B:$B*100</f>
        <v>12.26149351259024</v>
      </c>
      <c r="F9" s="70">
        <f>$D:$D/$C:$C*100</f>
        <v>100.53093016112578</v>
      </c>
      <c r="G9" s="70">
        <f>G11+G12+G13+G14</f>
        <v>24392.7</v>
      </c>
      <c r="H9" s="72">
        <f>$D:$D/$G:$G*100</f>
        <v>108.68296662526082</v>
      </c>
      <c r="I9" s="70">
        <f>I11+I12+I13+I14</f>
        <v>18558.95</v>
      </c>
    </row>
    <row r="10" spans="1:9" ht="12.75">
      <c r="A10" s="69"/>
      <c r="B10" s="71"/>
      <c r="C10" s="71"/>
      <c r="D10" s="71"/>
      <c r="E10" s="73"/>
      <c r="F10" s="74"/>
      <c r="G10" s="71"/>
      <c r="H10" s="73"/>
      <c r="I10" s="71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75" t="s">
        <v>34</v>
      </c>
      <c r="B70" s="76"/>
      <c r="C70" s="76"/>
      <c r="D70" s="76"/>
      <c r="E70" s="76"/>
      <c r="F70" s="76"/>
      <c r="G70" s="76"/>
      <c r="H70" s="76"/>
      <c r="I70" s="77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D121" sqref="D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138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68" t="s">
        <v>82</v>
      </c>
      <c r="B10" s="70">
        <f>B12+B13+B14+B15</f>
        <v>216211.09999999998</v>
      </c>
      <c r="C10" s="70">
        <f>C12+C13+C14+C15</f>
        <v>42353.50000000001</v>
      </c>
      <c r="D10" s="70">
        <f>D12+D13+D14+D15</f>
        <v>43113.91</v>
      </c>
      <c r="E10" s="72">
        <f t="shared" si="0"/>
        <v>19.940655220754163</v>
      </c>
      <c r="F10" s="70">
        <f>$D:$D/$C:$C*100</f>
        <v>101.79538881084207</v>
      </c>
      <c r="G10" s="70">
        <f>G12+G13+G14+G15</f>
        <v>39302.600000000006</v>
      </c>
      <c r="H10" s="72">
        <f>$D:$D/$G:$G*100</f>
        <v>109.69734826703576</v>
      </c>
      <c r="I10" s="70">
        <f>I12+I13+I14+I15</f>
        <v>16603.19</v>
      </c>
    </row>
    <row r="11" spans="1:9" ht="12.75">
      <c r="A11" s="69"/>
      <c r="B11" s="71"/>
      <c r="C11" s="71"/>
      <c r="D11" s="71"/>
      <c r="E11" s="73"/>
      <c r="F11" s="74"/>
      <c r="G11" s="71"/>
      <c r="H11" s="73"/>
      <c r="I11" s="71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75" t="s">
        <v>34</v>
      </c>
      <c r="B71" s="76"/>
      <c r="C71" s="76"/>
      <c r="D71" s="76"/>
      <c r="E71" s="76"/>
      <c r="F71" s="76"/>
      <c r="G71" s="76"/>
      <c r="H71" s="76"/>
      <c r="I71" s="77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11326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D121-Февраль!D121</f>
        <v>-8298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D122-Февраль!D122</f>
        <v>19624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F121" sqref="F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142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68" t="s">
        <v>82</v>
      </c>
      <c r="B10" s="70">
        <f>B12+B13+B14+B15</f>
        <v>216211.09999999998</v>
      </c>
      <c r="C10" s="70">
        <f>C12+C13+C14+C15</f>
        <v>59365.15</v>
      </c>
      <c r="D10" s="70">
        <f>D12+D13+D14+D15</f>
        <v>60262.869999999995</v>
      </c>
      <c r="E10" s="72">
        <f t="shared" si="0"/>
        <v>27.872236901805692</v>
      </c>
      <c r="F10" s="70">
        <f>$D:$D/$C:$C*100</f>
        <v>101.51220033976162</v>
      </c>
      <c r="G10" s="70">
        <f>G12+G13+G14+G15</f>
        <v>55729.99</v>
      </c>
      <c r="H10" s="72">
        <f>$D:$D/$G:$G*100</f>
        <v>108.13364581619341</v>
      </c>
      <c r="I10" s="70">
        <f>I12+I13+I14+I15</f>
        <v>17148.960000000003</v>
      </c>
    </row>
    <row r="11" spans="1:9" ht="12.75">
      <c r="A11" s="69"/>
      <c r="B11" s="71"/>
      <c r="C11" s="71"/>
      <c r="D11" s="71"/>
      <c r="E11" s="73"/>
      <c r="F11" s="74"/>
      <c r="G11" s="71"/>
      <c r="H11" s="73"/>
      <c r="I11" s="71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75" t="s">
        <v>34</v>
      </c>
      <c r="B71" s="76"/>
      <c r="C71" s="76"/>
      <c r="D71" s="76"/>
      <c r="E71" s="76"/>
      <c r="F71" s="76"/>
      <c r="G71" s="76"/>
      <c r="H71" s="76"/>
      <c r="I71" s="77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51798.2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D121-март!D121</f>
        <v>45935.2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D122-март!D122</f>
        <v>5863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G112" sqref="G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145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157533.28</v>
      </c>
      <c r="D7" s="42">
        <f>D8+D16+D21+D25+D28+D32+D35+D41+D42+D43+D47+D61</f>
        <v>144237.59999999998</v>
      </c>
      <c r="E7" s="33">
        <f>$D:$D/$B:$B*100</f>
        <v>34.063057852664436</v>
      </c>
      <c r="F7" s="33">
        <f>$D:$D/$C:$C*100</f>
        <v>91.56008178081481</v>
      </c>
      <c r="G7" s="42">
        <f>G8+G16+G21+G25+G28+G32+G35+G41+G42+G43+G47+G61</f>
        <v>149394.79000000004</v>
      </c>
      <c r="H7" s="33">
        <f>$D:$D/$G:$G*100</f>
        <v>96.54794521281495</v>
      </c>
      <c r="I7" s="42">
        <f>I8+I16+I21+I25+I28+I32+I35+I41+I42+I43+I47+I61</f>
        <v>28538.510000000002</v>
      </c>
    </row>
    <row r="8" spans="1:9" ht="12.75">
      <c r="A8" s="6" t="s">
        <v>4</v>
      </c>
      <c r="B8" s="33">
        <f>B9+B10</f>
        <v>220558.89999999997</v>
      </c>
      <c r="C8" s="33">
        <f>C9+C10</f>
        <v>80978.95000000001</v>
      </c>
      <c r="D8" s="33">
        <f>D9+D10</f>
        <v>77057.9</v>
      </c>
      <c r="E8" s="33">
        <f aca="true" t="shared" si="0" ref="E8:E70">$D:$D/$B:$B*100</f>
        <v>34.937560896431755</v>
      </c>
      <c r="F8" s="33">
        <f>$D:$D/$C:$C*100</f>
        <v>95.1579391928396</v>
      </c>
      <c r="G8" s="33">
        <f>G9+G10</f>
        <v>76602.19000000002</v>
      </c>
      <c r="H8" s="33">
        <f>$D:$D/$G:$G*100</f>
        <v>100.59490466264734</v>
      </c>
      <c r="I8" s="33">
        <f>I9+I10</f>
        <v>15918.86</v>
      </c>
    </row>
    <row r="9" spans="1:9" ht="25.5">
      <c r="A9" s="4" t="s">
        <v>5</v>
      </c>
      <c r="B9" s="34">
        <v>4347.8</v>
      </c>
      <c r="C9" s="34">
        <v>1660</v>
      </c>
      <c r="D9" s="54">
        <v>1040.32</v>
      </c>
      <c r="E9" s="33">
        <f t="shared" si="0"/>
        <v>23.92750356502139</v>
      </c>
      <c r="F9" s="33">
        <f>$D:$D/$C:$C*100</f>
        <v>62.66987951807228</v>
      </c>
      <c r="G9" s="34">
        <v>3145.19</v>
      </c>
      <c r="H9" s="33">
        <f>$D:$D/$G:$G*100</f>
        <v>33.07653909620722</v>
      </c>
      <c r="I9" s="54">
        <v>164.07</v>
      </c>
    </row>
    <row r="10" spans="1:9" ht="12.75" customHeight="1">
      <c r="A10" s="68" t="s">
        <v>82</v>
      </c>
      <c r="B10" s="70">
        <f>B12+B13+B14+B15</f>
        <v>216211.09999999998</v>
      </c>
      <c r="C10" s="70">
        <f>C12+C13+C14+C15</f>
        <v>79318.95000000001</v>
      </c>
      <c r="D10" s="70">
        <f>D12+D13+D14+D15</f>
        <v>76017.57999999999</v>
      </c>
      <c r="E10" s="72">
        <f t="shared" si="0"/>
        <v>35.15896269895486</v>
      </c>
      <c r="F10" s="70">
        <f>$D:$D/$C:$C*100</f>
        <v>95.8378546362502</v>
      </c>
      <c r="G10" s="70">
        <f>G12+G13+G14+G15</f>
        <v>73457.00000000001</v>
      </c>
      <c r="H10" s="72">
        <f>$D:$D/$G:$G*100</f>
        <v>103.48582163714823</v>
      </c>
      <c r="I10" s="70">
        <f>I12+I13+I14+I15</f>
        <v>15754.79</v>
      </c>
    </row>
    <row r="11" spans="1:9" ht="12.75">
      <c r="A11" s="69"/>
      <c r="B11" s="71"/>
      <c r="C11" s="71"/>
      <c r="D11" s="71"/>
      <c r="E11" s="73"/>
      <c r="F11" s="74"/>
      <c r="G11" s="71"/>
      <c r="H11" s="73"/>
      <c r="I11" s="71"/>
    </row>
    <row r="12" spans="1:9" ht="51" customHeight="1">
      <c r="A12" s="1" t="s">
        <v>86</v>
      </c>
      <c r="B12" s="35">
        <v>209649.4</v>
      </c>
      <c r="C12" s="35">
        <v>77601.3</v>
      </c>
      <c r="D12" s="35">
        <v>75036.4</v>
      </c>
      <c r="E12" s="33">
        <f t="shared" si="0"/>
        <v>35.7913735980165</v>
      </c>
      <c r="F12" s="33">
        <f aca="true" t="shared" si="1" ref="F12:F70">$D:$D/$C:$C*100</f>
        <v>96.69477186593522</v>
      </c>
      <c r="G12" s="35">
        <v>72428.55</v>
      </c>
      <c r="H12" s="33">
        <f aca="true" t="shared" si="2" ref="H12:H30">$D:$D/$G:$G*100</f>
        <v>103.6005829193046</v>
      </c>
      <c r="I12" s="35">
        <v>15480.96</v>
      </c>
    </row>
    <row r="13" spans="1:9" ht="89.25">
      <c r="A13" s="2" t="s">
        <v>87</v>
      </c>
      <c r="B13" s="35">
        <v>2481.4</v>
      </c>
      <c r="C13" s="35">
        <v>665.1</v>
      </c>
      <c r="D13" s="35">
        <v>240.87</v>
      </c>
      <c r="E13" s="33">
        <f t="shared" si="0"/>
        <v>9.707020230515031</v>
      </c>
      <c r="F13" s="33">
        <f t="shared" si="1"/>
        <v>36.215606675687866</v>
      </c>
      <c r="G13" s="35">
        <v>344.41</v>
      </c>
      <c r="H13" s="33">
        <f t="shared" si="2"/>
        <v>69.93699369936994</v>
      </c>
      <c r="I13" s="35">
        <v>33.87</v>
      </c>
    </row>
    <row r="14" spans="1:9" ht="25.5">
      <c r="A14" s="3" t="s">
        <v>88</v>
      </c>
      <c r="B14" s="35">
        <v>3645.9</v>
      </c>
      <c r="C14" s="35">
        <v>988.3</v>
      </c>
      <c r="D14" s="35">
        <v>484.31</v>
      </c>
      <c r="E14" s="33">
        <f t="shared" si="0"/>
        <v>13.283688526838366</v>
      </c>
      <c r="F14" s="33">
        <f t="shared" si="1"/>
        <v>49.004350905595466</v>
      </c>
      <c r="G14" s="35">
        <v>627.02</v>
      </c>
      <c r="H14" s="33">
        <f t="shared" si="2"/>
        <v>77.23996044783262</v>
      </c>
      <c r="I14" s="35">
        <v>158.95</v>
      </c>
    </row>
    <row r="15" spans="1:9" ht="65.25" customHeight="1">
      <c r="A15" s="7" t="s">
        <v>90</v>
      </c>
      <c r="B15" s="35">
        <v>434.4</v>
      </c>
      <c r="C15" s="49">
        <v>64.25</v>
      </c>
      <c r="D15" s="35">
        <v>256</v>
      </c>
      <c r="E15" s="33">
        <f t="shared" si="0"/>
        <v>58.93186003683242</v>
      </c>
      <c r="F15" s="33">
        <f t="shared" si="1"/>
        <v>398.44357976653697</v>
      </c>
      <c r="G15" s="35">
        <v>57.02</v>
      </c>
      <c r="H15" s="33">
        <f t="shared" si="2"/>
        <v>448.9652753419852</v>
      </c>
      <c r="I15" s="35">
        <v>81.01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10713.8</v>
      </c>
      <c r="D16" s="42">
        <f>D17+D18+D19+D20</f>
        <v>9454.689999999999</v>
      </c>
      <c r="E16" s="33">
        <f t="shared" si="0"/>
        <v>38.48156650142047</v>
      </c>
      <c r="F16" s="33">
        <f t="shared" si="1"/>
        <v>88.24777389908341</v>
      </c>
      <c r="G16" s="42">
        <f>G17+G18+G19+G20</f>
        <v>8721.89</v>
      </c>
      <c r="H16" s="33">
        <f t="shared" si="2"/>
        <v>108.40184868187973</v>
      </c>
      <c r="I16" s="42">
        <f>I17+I18+I19+I20</f>
        <v>2399</v>
      </c>
    </row>
    <row r="17" spans="1:9" ht="37.5" customHeight="1">
      <c r="A17" s="10" t="s">
        <v>96</v>
      </c>
      <c r="B17" s="35">
        <v>7841.5</v>
      </c>
      <c r="C17" s="49">
        <v>3280</v>
      </c>
      <c r="D17" s="35">
        <v>3253</v>
      </c>
      <c r="E17" s="33">
        <f t="shared" si="0"/>
        <v>41.48440987056048</v>
      </c>
      <c r="F17" s="33">
        <f t="shared" si="1"/>
        <v>99.17682926829269</v>
      </c>
      <c r="G17" s="35">
        <v>2938.61</v>
      </c>
      <c r="H17" s="33">
        <f t="shared" si="2"/>
        <v>110.69859559451578</v>
      </c>
      <c r="I17" s="35">
        <v>822.78</v>
      </c>
    </row>
    <row r="18" spans="1:9" ht="56.25" customHeight="1">
      <c r="A18" s="10" t="s">
        <v>97</v>
      </c>
      <c r="B18" s="35">
        <v>164.8</v>
      </c>
      <c r="C18" s="49">
        <v>68.8</v>
      </c>
      <c r="D18" s="35">
        <v>53.79</v>
      </c>
      <c r="E18" s="33">
        <f t="shared" si="0"/>
        <v>32.63956310679612</v>
      </c>
      <c r="F18" s="33">
        <f t="shared" si="1"/>
        <v>78.18313953488372</v>
      </c>
      <c r="G18" s="35">
        <v>72.76</v>
      </c>
      <c r="H18" s="33">
        <f t="shared" si="2"/>
        <v>73.92798240791643</v>
      </c>
      <c r="I18" s="35">
        <v>12.12</v>
      </c>
    </row>
    <row r="19" spans="1:9" ht="55.5" customHeight="1">
      <c r="A19" s="10" t="s">
        <v>98</v>
      </c>
      <c r="B19" s="35">
        <v>18156.6</v>
      </c>
      <c r="C19" s="49">
        <v>7615</v>
      </c>
      <c r="D19" s="35">
        <v>6677.6</v>
      </c>
      <c r="E19" s="33">
        <f t="shared" si="0"/>
        <v>36.777810823612356</v>
      </c>
      <c r="F19" s="33">
        <f t="shared" si="1"/>
        <v>87.69008535784636</v>
      </c>
      <c r="G19" s="35">
        <v>5913.03</v>
      </c>
      <c r="H19" s="33">
        <f t="shared" si="2"/>
        <v>112.93025741455736</v>
      </c>
      <c r="I19" s="35">
        <v>1661.97</v>
      </c>
    </row>
    <row r="20" spans="1:9" ht="54" customHeight="1">
      <c r="A20" s="10" t="s">
        <v>99</v>
      </c>
      <c r="B20" s="35">
        <v>-1593.5</v>
      </c>
      <c r="C20" s="49">
        <v>-250</v>
      </c>
      <c r="D20" s="35">
        <v>-529.7</v>
      </c>
      <c r="E20" s="33">
        <f t="shared" si="0"/>
        <v>33.24129275180421</v>
      </c>
      <c r="F20" s="33">
        <f t="shared" si="1"/>
        <v>211.88000000000002</v>
      </c>
      <c r="G20" s="35">
        <v>-202.51</v>
      </c>
      <c r="H20" s="33">
        <f t="shared" si="2"/>
        <v>261.56733000839466</v>
      </c>
      <c r="I20" s="35">
        <v>-97.87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19400.2</v>
      </c>
      <c r="D21" s="42">
        <f>D22+D23+D24</f>
        <v>19063.59</v>
      </c>
      <c r="E21" s="33">
        <f t="shared" si="0"/>
        <v>45.57862960876705</v>
      </c>
      <c r="F21" s="33">
        <f t="shared" si="1"/>
        <v>98.26491479469284</v>
      </c>
      <c r="G21" s="42">
        <f>G22+G23+G24</f>
        <v>18745.55</v>
      </c>
      <c r="H21" s="33">
        <f t="shared" si="2"/>
        <v>101.69661599686326</v>
      </c>
      <c r="I21" s="42">
        <f>I22+I23+I24</f>
        <v>1031.04</v>
      </c>
    </row>
    <row r="22" spans="1:9" ht="18.75" customHeight="1">
      <c r="A22" s="5" t="s">
        <v>102</v>
      </c>
      <c r="B22" s="35">
        <v>40121.82</v>
      </c>
      <c r="C22" s="35">
        <v>18850.2</v>
      </c>
      <c r="D22" s="35">
        <v>18156.48</v>
      </c>
      <c r="E22" s="33">
        <f t="shared" si="0"/>
        <v>45.25338082868623</v>
      </c>
      <c r="F22" s="33">
        <f t="shared" si="1"/>
        <v>96.31982684533851</v>
      </c>
      <c r="G22" s="35">
        <v>18087.6</v>
      </c>
      <c r="H22" s="33">
        <f t="shared" si="2"/>
        <v>100.38081337490878</v>
      </c>
      <c r="I22" s="35">
        <v>1016.36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321.75</v>
      </c>
      <c r="H23" s="33">
        <f t="shared" si="2"/>
        <v>119.13908313908313</v>
      </c>
      <c r="I23" s="35">
        <v>-0.03</v>
      </c>
    </row>
    <row r="24" spans="1:9" ht="27" customHeight="1">
      <c r="A24" s="3" t="s">
        <v>101</v>
      </c>
      <c r="B24" s="35">
        <v>1078.2</v>
      </c>
      <c r="C24" s="35">
        <v>350</v>
      </c>
      <c r="D24" s="35">
        <v>523.78</v>
      </c>
      <c r="E24" s="33">
        <f t="shared" si="0"/>
        <v>48.57911333704322</v>
      </c>
      <c r="F24" s="33">
        <f t="shared" si="1"/>
        <v>149.65142857142857</v>
      </c>
      <c r="G24" s="35">
        <v>336.2</v>
      </c>
      <c r="H24" s="33">
        <f t="shared" si="2"/>
        <v>155.7941701368233</v>
      </c>
      <c r="I24" s="35">
        <v>14.71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6830</v>
      </c>
      <c r="D25" s="42">
        <f>$26:$26+$27:$27</f>
        <v>5154.95</v>
      </c>
      <c r="E25" s="33">
        <f t="shared" si="0"/>
        <v>20.346096175804607</v>
      </c>
      <c r="F25" s="33">
        <f t="shared" si="1"/>
        <v>75.47510980966324</v>
      </c>
      <c r="G25" s="42">
        <f>$26:$26+$27:$27</f>
        <v>6307.31</v>
      </c>
      <c r="H25" s="33">
        <f t="shared" si="2"/>
        <v>81.72977069463843</v>
      </c>
      <c r="I25" s="42">
        <f>$26:$26+$27:$27</f>
        <v>1159.1299999999999</v>
      </c>
    </row>
    <row r="26" spans="1:9" ht="12.75">
      <c r="A26" s="3" t="s">
        <v>9</v>
      </c>
      <c r="B26" s="35">
        <v>8355.6</v>
      </c>
      <c r="C26" s="35">
        <v>1300</v>
      </c>
      <c r="D26" s="35">
        <v>536.17</v>
      </c>
      <c r="E26" s="33">
        <f t="shared" si="0"/>
        <v>6.416894059074154</v>
      </c>
      <c r="F26" s="33">
        <f t="shared" si="1"/>
        <v>41.24384615384615</v>
      </c>
      <c r="G26" s="35">
        <v>1230.8</v>
      </c>
      <c r="H26" s="33">
        <f t="shared" si="2"/>
        <v>43.5627234319142</v>
      </c>
      <c r="I26" s="35">
        <v>82.51</v>
      </c>
    </row>
    <row r="27" spans="1:9" ht="12.75">
      <c r="A27" s="3" t="s">
        <v>10</v>
      </c>
      <c r="B27" s="35">
        <v>16980.71</v>
      </c>
      <c r="C27" s="35">
        <v>5530</v>
      </c>
      <c r="D27" s="35">
        <v>4618.78</v>
      </c>
      <c r="E27" s="33">
        <f t="shared" si="0"/>
        <v>27.2001582972679</v>
      </c>
      <c r="F27" s="33">
        <f t="shared" si="1"/>
        <v>83.52224231464737</v>
      </c>
      <c r="G27" s="35">
        <v>5076.51</v>
      </c>
      <c r="H27" s="33">
        <f t="shared" si="2"/>
        <v>90.98337243499964</v>
      </c>
      <c r="I27" s="35">
        <v>1076.62</v>
      </c>
    </row>
    <row r="28" spans="1:9" ht="12.75">
      <c r="A28" s="6" t="s">
        <v>11</v>
      </c>
      <c r="B28" s="42">
        <f>B29+B30+B31</f>
        <v>19018.3</v>
      </c>
      <c r="C28" s="42">
        <f>C29+C30+C31</f>
        <v>7134</v>
      </c>
      <c r="D28" s="42">
        <f>D29+D30+D31</f>
        <v>5485.3</v>
      </c>
      <c r="E28" s="33">
        <f t="shared" si="0"/>
        <v>28.84222038773182</v>
      </c>
      <c r="F28" s="33">
        <f t="shared" si="1"/>
        <v>76.88954303336138</v>
      </c>
      <c r="G28" s="42">
        <f>G29+G30+G31</f>
        <v>6344.11</v>
      </c>
      <c r="H28" s="33">
        <f t="shared" si="2"/>
        <v>86.46287658946645</v>
      </c>
      <c r="I28" s="42">
        <f>I29+I30+I31</f>
        <v>1122.8700000000001</v>
      </c>
    </row>
    <row r="29" spans="1:9" ht="25.5">
      <c r="A29" s="3" t="s">
        <v>12</v>
      </c>
      <c r="B29" s="35">
        <v>18910.3</v>
      </c>
      <c r="C29" s="35">
        <v>7100</v>
      </c>
      <c r="D29" s="35">
        <v>5453.3</v>
      </c>
      <c r="E29" s="33">
        <f t="shared" si="0"/>
        <v>28.837723357112267</v>
      </c>
      <c r="F29" s="33">
        <f t="shared" si="1"/>
        <v>76.80704225352113</v>
      </c>
      <c r="G29" s="35">
        <v>6321.11</v>
      </c>
      <c r="H29" s="33">
        <f t="shared" si="2"/>
        <v>86.27124033595366</v>
      </c>
      <c r="I29" s="35">
        <v>1108.47</v>
      </c>
    </row>
    <row r="30" spans="1:9" ht="25.5">
      <c r="A30" s="5" t="s">
        <v>104</v>
      </c>
      <c r="B30" s="35">
        <v>58</v>
      </c>
      <c r="C30" s="35">
        <v>24</v>
      </c>
      <c r="D30" s="35">
        <v>32</v>
      </c>
      <c r="E30" s="33">
        <f t="shared" si="0"/>
        <v>55.172413793103445</v>
      </c>
      <c r="F30" s="33">
        <f t="shared" si="1"/>
        <v>133.33333333333331</v>
      </c>
      <c r="G30" s="35">
        <v>23</v>
      </c>
      <c r="H30" s="33">
        <f t="shared" si="2"/>
        <v>139.1304347826087</v>
      </c>
      <c r="I30" s="35">
        <v>0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14.4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25607.85</v>
      </c>
      <c r="D35" s="42">
        <f>D36+D39+D40</f>
        <v>19697.67</v>
      </c>
      <c r="E35" s="33">
        <f t="shared" si="0"/>
        <v>27.800748648399182</v>
      </c>
      <c r="F35" s="33">
        <f t="shared" si="1"/>
        <v>76.9204365067743</v>
      </c>
      <c r="G35" s="42">
        <f>G36+G39+G40</f>
        <v>23972.98</v>
      </c>
      <c r="H35" s="33">
        <f>$D:$D/$G:$G*100</f>
        <v>82.1661303684398</v>
      </c>
      <c r="I35" s="42">
        <f>I36+I39+I40</f>
        <v>3330.3799999999997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24482.85</v>
      </c>
      <c r="D36" s="35">
        <f>D37+D38</f>
        <v>18205.489999999998</v>
      </c>
      <c r="E36" s="33">
        <f t="shared" si="0"/>
        <v>26.28613795483324</v>
      </c>
      <c r="F36" s="33">
        <f t="shared" si="1"/>
        <v>74.36017457117941</v>
      </c>
      <c r="G36" s="35">
        <f>G37+G38</f>
        <v>22099.57</v>
      </c>
      <c r="H36" s="33">
        <f>$D:$D/$G:$G*100</f>
        <v>82.37938566225496</v>
      </c>
      <c r="I36" s="35">
        <f>I37+I38</f>
        <v>3111.7</v>
      </c>
    </row>
    <row r="37" spans="1:9" ht="81.75" customHeight="1">
      <c r="A37" s="1" t="s">
        <v>108</v>
      </c>
      <c r="B37" s="35">
        <v>44757.5</v>
      </c>
      <c r="C37" s="35">
        <v>14757.5</v>
      </c>
      <c r="D37" s="35">
        <v>9753.8</v>
      </c>
      <c r="E37" s="33">
        <f t="shared" si="0"/>
        <v>21.792548734848907</v>
      </c>
      <c r="F37" s="33">
        <f t="shared" si="1"/>
        <v>66.09385058444857</v>
      </c>
      <c r="G37" s="35">
        <v>13381.57</v>
      </c>
      <c r="H37" s="33">
        <f>$D:$D/$G:$G*100</f>
        <v>72.88980291550243</v>
      </c>
      <c r="I37" s="35">
        <v>1607.07</v>
      </c>
    </row>
    <row r="38" spans="1:9" ht="76.5">
      <c r="A38" s="3" t="s">
        <v>109</v>
      </c>
      <c r="B38" s="35">
        <v>24501.4</v>
      </c>
      <c r="C38" s="35">
        <v>9725.35</v>
      </c>
      <c r="D38" s="35">
        <v>8451.69</v>
      </c>
      <c r="E38" s="33">
        <f t="shared" si="0"/>
        <v>34.4947227505367</v>
      </c>
      <c r="F38" s="33">
        <f t="shared" si="1"/>
        <v>86.90371040630929</v>
      </c>
      <c r="G38" s="35">
        <v>8718</v>
      </c>
      <c r="H38" s="33">
        <f>$D:$D/$G:$G*100</f>
        <v>96.94528561596697</v>
      </c>
      <c r="I38" s="35">
        <v>1504.63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1665.62</v>
      </c>
      <c r="H39" s="33">
        <f>$D:$D/$G:$G*100</f>
        <v>62.062175045928846</v>
      </c>
      <c r="I39" s="35">
        <v>0</v>
      </c>
    </row>
    <row r="40" spans="1:9" ht="76.5">
      <c r="A40" s="53" t="s">
        <v>127</v>
      </c>
      <c r="B40" s="35">
        <v>749.12</v>
      </c>
      <c r="C40" s="35">
        <v>280</v>
      </c>
      <c r="D40" s="35">
        <v>458.46</v>
      </c>
      <c r="E40" s="33">
        <f t="shared" si="0"/>
        <v>61.19980777445536</v>
      </c>
      <c r="F40" s="33">
        <f t="shared" si="1"/>
        <v>163.73571428571427</v>
      </c>
      <c r="G40" s="35">
        <v>207.79</v>
      </c>
      <c r="H40" s="33">
        <v>0</v>
      </c>
      <c r="I40" s="35">
        <v>218.68</v>
      </c>
    </row>
    <row r="41" spans="1:9" ht="25.5">
      <c r="A41" s="4" t="s">
        <v>15</v>
      </c>
      <c r="B41" s="34">
        <v>209</v>
      </c>
      <c r="C41" s="34">
        <v>209</v>
      </c>
      <c r="D41" s="34">
        <v>281.85</v>
      </c>
      <c r="E41" s="33">
        <f t="shared" si="0"/>
        <v>134.85645933014354</v>
      </c>
      <c r="F41" s="33">
        <f t="shared" si="1"/>
        <v>134.85645933014354</v>
      </c>
      <c r="G41" s="34">
        <v>289.02</v>
      </c>
      <c r="H41" s="33">
        <f aca="true" t="shared" si="3" ref="H41:H53">$D:$D/$G:$G*100</f>
        <v>97.51920282333404</v>
      </c>
      <c r="I41" s="34">
        <v>30</v>
      </c>
    </row>
    <row r="42" spans="1:9" ht="25.5">
      <c r="A42" s="12" t="s">
        <v>115</v>
      </c>
      <c r="B42" s="34">
        <v>4841.57</v>
      </c>
      <c r="C42" s="34">
        <v>2042.08</v>
      </c>
      <c r="D42" s="34">
        <v>2558.16</v>
      </c>
      <c r="E42" s="33">
        <f t="shared" si="0"/>
        <v>52.83740604803814</v>
      </c>
      <c r="F42" s="33">
        <f t="shared" si="1"/>
        <v>125.27227140954321</v>
      </c>
      <c r="G42" s="34">
        <v>1029.89</v>
      </c>
      <c r="H42" s="33">
        <f t="shared" si="3"/>
        <v>248.39157579935716</v>
      </c>
      <c r="I42" s="34">
        <v>2142.05</v>
      </c>
    </row>
    <row r="43" spans="1:9" ht="25.5">
      <c r="A43" s="8" t="s">
        <v>16</v>
      </c>
      <c r="B43" s="42">
        <f>B44+B45+B46</f>
        <v>6872.88</v>
      </c>
      <c r="C43" s="42">
        <f>C44+C45+C46</f>
        <v>479</v>
      </c>
      <c r="D43" s="42">
        <f>D44+D45+D46</f>
        <v>1739.4199999999998</v>
      </c>
      <c r="E43" s="33">
        <f t="shared" si="0"/>
        <v>25.308458753826628</v>
      </c>
      <c r="F43" s="33">
        <f t="shared" si="1"/>
        <v>363.13569937369516</v>
      </c>
      <c r="G43" s="42">
        <f>G44+G45+G46</f>
        <v>2729.28</v>
      </c>
      <c r="H43" s="33">
        <f t="shared" si="3"/>
        <v>63.731826708875595</v>
      </c>
      <c r="I43" s="42">
        <f>I44+I45+I46</f>
        <v>571.29</v>
      </c>
    </row>
    <row r="44" spans="1:9" ht="12.75">
      <c r="A44" s="3" t="s">
        <v>112</v>
      </c>
      <c r="B44" s="35">
        <v>40</v>
      </c>
      <c r="C44" s="35">
        <v>19</v>
      </c>
      <c r="D44" s="35">
        <v>20.81</v>
      </c>
      <c r="E44" s="33">
        <f t="shared" si="0"/>
        <v>52.025</v>
      </c>
      <c r="F44" s="33">
        <f t="shared" si="1"/>
        <v>109.52631578947367</v>
      </c>
      <c r="G44" s="35">
        <v>30.68</v>
      </c>
      <c r="H44" s="33">
        <f t="shared" si="3"/>
        <v>67.82920469361147</v>
      </c>
      <c r="I44" s="35">
        <v>7.85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107</v>
      </c>
      <c r="E45" s="33">
        <v>0</v>
      </c>
      <c r="F45" s="33">
        <v>0</v>
      </c>
      <c r="G45" s="35">
        <v>420.03</v>
      </c>
      <c r="H45" s="33">
        <f t="shared" si="3"/>
        <v>25.4743708782706</v>
      </c>
      <c r="I45" s="35">
        <v>21.34</v>
      </c>
    </row>
    <row r="46" spans="1:9" ht="12.75">
      <c r="A46" s="48" t="s">
        <v>111</v>
      </c>
      <c r="B46" s="35">
        <v>1400</v>
      </c>
      <c r="C46" s="35">
        <v>460</v>
      </c>
      <c r="D46" s="35">
        <v>1611.61</v>
      </c>
      <c r="E46" s="33">
        <f t="shared" si="0"/>
        <v>115.115</v>
      </c>
      <c r="F46" s="33">
        <f t="shared" si="1"/>
        <v>350.34999999999997</v>
      </c>
      <c r="G46" s="35">
        <v>2278.57</v>
      </c>
      <c r="H46" s="33">
        <f t="shared" si="3"/>
        <v>70.72900986144818</v>
      </c>
      <c r="I46" s="35">
        <v>542.1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4138.4</v>
      </c>
      <c r="D47" s="42">
        <f>D48+D49+D50+D51+D52+D53+D54+D56+D57+D59+D60+D55</f>
        <v>3006.3</v>
      </c>
      <c r="E47" s="33">
        <f t="shared" si="0"/>
        <v>32.126140759580245</v>
      </c>
      <c r="F47" s="33">
        <f t="shared" si="1"/>
        <v>72.64401701140538</v>
      </c>
      <c r="G47" s="42">
        <f>G48+G49+G50+G51+G52+G53+G54+G56+G57+G59+G60+G55</f>
        <v>3911.2999999999993</v>
      </c>
      <c r="H47" s="33">
        <f t="shared" si="3"/>
        <v>76.86191291897836</v>
      </c>
      <c r="I47" s="42">
        <f>I48+I49+I50+I51+I52+I53+I54+I56+I57+I59+I60</f>
        <v>759.53</v>
      </c>
    </row>
    <row r="48" spans="1:9" ht="25.5">
      <c r="A48" s="3" t="s">
        <v>18</v>
      </c>
      <c r="B48" s="35">
        <v>189</v>
      </c>
      <c r="C48" s="35">
        <v>72.6</v>
      </c>
      <c r="D48" s="35">
        <v>44.59</v>
      </c>
      <c r="E48" s="33">
        <f t="shared" si="0"/>
        <v>23.592592592592595</v>
      </c>
      <c r="F48" s="33">
        <f t="shared" si="1"/>
        <v>61.418732782369155</v>
      </c>
      <c r="G48" s="35">
        <v>72.39</v>
      </c>
      <c r="H48" s="33">
        <f t="shared" si="3"/>
        <v>61.59690564995165</v>
      </c>
      <c r="I48" s="35">
        <v>10.28</v>
      </c>
    </row>
    <row r="49" spans="1:9" ht="63.75">
      <c r="A49" s="3" t="s">
        <v>125</v>
      </c>
      <c r="B49" s="35">
        <v>279.8</v>
      </c>
      <c r="C49" s="35">
        <v>83.1</v>
      </c>
      <c r="D49" s="35">
        <v>71</v>
      </c>
      <c r="E49" s="33">
        <f t="shared" si="0"/>
        <v>25.37526804860615</v>
      </c>
      <c r="F49" s="33">
        <f t="shared" si="1"/>
        <v>85.43922984356198</v>
      </c>
      <c r="G49" s="35">
        <v>82.05</v>
      </c>
      <c r="H49" s="33">
        <f t="shared" si="3"/>
        <v>86.53260207190738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71.8</v>
      </c>
      <c r="D50" s="35">
        <v>42.3</v>
      </c>
      <c r="E50" s="33">
        <f t="shared" si="0"/>
        <v>26.587052168447517</v>
      </c>
      <c r="F50" s="33">
        <f t="shared" si="1"/>
        <v>58.91364902506964</v>
      </c>
      <c r="G50" s="35">
        <v>67.63</v>
      </c>
      <c r="H50" s="33">
        <f t="shared" si="3"/>
        <v>62.54620730445068</v>
      </c>
      <c r="I50" s="35">
        <v>30.5</v>
      </c>
    </row>
    <row r="51" spans="1:9" ht="38.25">
      <c r="A51" s="3" t="s">
        <v>19</v>
      </c>
      <c r="B51" s="35">
        <v>785.1</v>
      </c>
      <c r="C51" s="35">
        <v>199</v>
      </c>
      <c r="D51" s="35">
        <v>388.99</v>
      </c>
      <c r="E51" s="33">
        <f t="shared" si="0"/>
        <v>49.54655457903452</v>
      </c>
      <c r="F51" s="33">
        <f t="shared" si="1"/>
        <v>195.47236180904522</v>
      </c>
      <c r="G51" s="35">
        <v>195.94</v>
      </c>
      <c r="H51" s="33">
        <f t="shared" si="3"/>
        <v>198.52505869143616</v>
      </c>
      <c r="I51" s="35">
        <v>53.44</v>
      </c>
    </row>
    <row r="52" spans="1:9" ht="63.75">
      <c r="A52" s="3" t="s">
        <v>20</v>
      </c>
      <c r="B52" s="35">
        <v>2470.4</v>
      </c>
      <c r="C52" s="35">
        <v>1067.3</v>
      </c>
      <c r="D52" s="35">
        <v>823.69</v>
      </c>
      <c r="E52" s="33">
        <f t="shared" si="0"/>
        <v>33.34237370466322</v>
      </c>
      <c r="F52" s="33">
        <f t="shared" si="1"/>
        <v>77.175114775602</v>
      </c>
      <c r="G52" s="35">
        <v>1057.29</v>
      </c>
      <c r="H52" s="33">
        <f t="shared" si="3"/>
        <v>77.9057779795515</v>
      </c>
      <c r="I52" s="35">
        <v>217.06</v>
      </c>
    </row>
    <row r="53" spans="1:9" ht="25.5">
      <c r="A53" s="3" t="s">
        <v>21</v>
      </c>
      <c r="B53" s="35">
        <v>149.7</v>
      </c>
      <c r="C53" s="35">
        <v>5.5</v>
      </c>
      <c r="D53" s="35">
        <v>17.5</v>
      </c>
      <c r="E53" s="33">
        <f t="shared" si="0"/>
        <v>11.690046760187043</v>
      </c>
      <c r="F53" s="33">
        <v>0</v>
      </c>
      <c r="G53" s="35">
        <v>5.86</v>
      </c>
      <c r="H53" s="33">
        <f t="shared" si="3"/>
        <v>298.6348122866894</v>
      </c>
      <c r="I53" s="35">
        <v>1.5</v>
      </c>
    </row>
    <row r="54" spans="1:9" ht="38.25">
      <c r="A54" s="3" t="s">
        <v>22</v>
      </c>
      <c r="B54" s="35">
        <v>3</v>
      </c>
      <c r="C54" s="35">
        <v>0</v>
      </c>
      <c r="D54" s="35">
        <v>3</v>
      </c>
      <c r="E54" s="33">
        <f t="shared" si="0"/>
        <v>100</v>
      </c>
      <c r="F54" s="33">
        <v>0</v>
      </c>
      <c r="G54" s="35">
        <v>0</v>
      </c>
      <c r="H54" s="33">
        <v>0</v>
      </c>
      <c r="I54" s="35">
        <v>3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1506.3</v>
      </c>
      <c r="D57" s="35">
        <v>535.06</v>
      </c>
      <c r="E57" s="33">
        <f t="shared" si="0"/>
        <v>20.962193927522037</v>
      </c>
      <c r="F57" s="33">
        <f t="shared" si="1"/>
        <v>35.52147646551151</v>
      </c>
      <c r="G57" s="35">
        <v>1234.64</v>
      </c>
      <c r="H57" s="33">
        <f>$D:$D/$G:$G*100</f>
        <v>43.33732909998055</v>
      </c>
      <c r="I57" s="35">
        <v>83.7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18.42</v>
      </c>
      <c r="E59" s="33">
        <v>0</v>
      </c>
      <c r="F59" s="33">
        <v>0</v>
      </c>
      <c r="G59" s="35">
        <v>8.18</v>
      </c>
      <c r="H59" s="33">
        <f>$D:$D/$G:$G*100</f>
        <v>225.18337408312962</v>
      </c>
      <c r="I59" s="35">
        <v>6.58</v>
      </c>
    </row>
    <row r="60" spans="1:9" ht="38.25">
      <c r="A60" s="3" t="s">
        <v>23</v>
      </c>
      <c r="B60" s="35">
        <v>2764.2</v>
      </c>
      <c r="C60" s="35">
        <v>1131.8</v>
      </c>
      <c r="D60" s="35">
        <v>1050.31</v>
      </c>
      <c r="E60" s="33">
        <f t="shared" si="0"/>
        <v>37.99688879241734</v>
      </c>
      <c r="F60" s="33">
        <f t="shared" si="1"/>
        <v>92.79996465806678</v>
      </c>
      <c r="G60" s="35">
        <v>1185.73</v>
      </c>
      <c r="H60" s="33">
        <f aca="true" t="shared" si="4" ref="H60:H67">$D:$D/$G:$G*100</f>
        <v>88.5791875047439</v>
      </c>
      <c r="I60" s="35">
        <v>349.47</v>
      </c>
    </row>
    <row r="61" spans="1:9" ht="12.75">
      <c r="A61" s="6" t="s">
        <v>24</v>
      </c>
      <c r="B61" s="34">
        <v>0</v>
      </c>
      <c r="C61" s="34">
        <v>0</v>
      </c>
      <c r="D61" s="34">
        <v>737.77</v>
      </c>
      <c r="E61" s="33">
        <v>0</v>
      </c>
      <c r="F61" s="33">
        <v>0</v>
      </c>
      <c r="G61" s="34">
        <v>741.45</v>
      </c>
      <c r="H61" s="33">
        <f t="shared" si="4"/>
        <v>99.50367523096634</v>
      </c>
      <c r="I61" s="34">
        <v>74.36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157533.28</v>
      </c>
      <c r="D62" s="42">
        <f>D8+D16+D21+D25+D28+D32+D35+D41+D42+D43+D61+D47</f>
        <v>144237.59999999998</v>
      </c>
      <c r="E62" s="33">
        <f t="shared" si="0"/>
        <v>34.063057852664436</v>
      </c>
      <c r="F62" s="33">
        <f t="shared" si="1"/>
        <v>91.56008178081481</v>
      </c>
      <c r="G62" s="42">
        <f>G8+G16+G21+G25+G28+G32+G35+G41+G42+G43+G61+G47</f>
        <v>149394.79000000004</v>
      </c>
      <c r="H62" s="33">
        <f t="shared" si="4"/>
        <v>96.54794521281495</v>
      </c>
      <c r="I62" s="42">
        <f>I8+I16+I21+I25+I28+I32+I35+I41+I42+I43+I61+I47</f>
        <v>28538.510000000002</v>
      </c>
    </row>
    <row r="63" spans="1:9" ht="12.75">
      <c r="A63" s="8" t="s">
        <v>26</v>
      </c>
      <c r="B63" s="42">
        <f>B64+B69</f>
        <v>1385634.9999999998</v>
      </c>
      <c r="C63" s="42">
        <f>C64+C69</f>
        <v>546533.2000000001</v>
      </c>
      <c r="D63" s="42">
        <f>D64+D69</f>
        <v>459290.54</v>
      </c>
      <c r="E63" s="33">
        <f t="shared" si="0"/>
        <v>33.14657467514894</v>
      </c>
      <c r="F63" s="33">
        <f t="shared" si="1"/>
        <v>84.03707954063906</v>
      </c>
      <c r="G63" s="42">
        <f>G64+G69</f>
        <v>541620.06</v>
      </c>
      <c r="H63" s="33">
        <f t="shared" si="4"/>
        <v>84.79939609326877</v>
      </c>
      <c r="I63" s="42">
        <f>I64+I69</f>
        <v>96100.47</v>
      </c>
    </row>
    <row r="64" spans="1:9" ht="25.5">
      <c r="A64" s="8" t="s">
        <v>27</v>
      </c>
      <c r="B64" s="42">
        <f>B65+B66+B67+B68</f>
        <v>1389476.5999999999</v>
      </c>
      <c r="C64" s="42">
        <f>C65+C66+C67+C68</f>
        <v>550374.8</v>
      </c>
      <c r="D64" s="42">
        <f>D65+D66+D67+D68</f>
        <v>463424.87</v>
      </c>
      <c r="E64" s="33">
        <f t="shared" si="0"/>
        <v>33.35247747245258</v>
      </c>
      <c r="F64" s="33">
        <f t="shared" si="1"/>
        <v>84.20168764994327</v>
      </c>
      <c r="G64" s="42">
        <f>G65+G66+G67+G68</f>
        <v>545244.8</v>
      </c>
      <c r="H64" s="33">
        <f t="shared" si="4"/>
        <v>84.99390915786816</v>
      </c>
      <c r="I64" s="42">
        <f>I65+I66+I67+I68</f>
        <v>96152.49</v>
      </c>
    </row>
    <row r="65" spans="1:9" ht="12.75">
      <c r="A65" s="3" t="s">
        <v>28</v>
      </c>
      <c r="B65" s="35">
        <v>245447.3</v>
      </c>
      <c r="C65" s="35">
        <v>132233.8</v>
      </c>
      <c r="D65" s="35">
        <v>132233.8</v>
      </c>
      <c r="E65" s="33">
        <f t="shared" si="0"/>
        <v>53.87461992859567</v>
      </c>
      <c r="F65" s="33">
        <f t="shared" si="1"/>
        <v>100</v>
      </c>
      <c r="G65" s="35">
        <v>162250.7</v>
      </c>
      <c r="H65" s="33">
        <f t="shared" si="4"/>
        <v>81.49967920015135</v>
      </c>
      <c r="I65" s="35">
        <v>20392.7</v>
      </c>
    </row>
    <row r="66" spans="1:9" ht="12.75">
      <c r="A66" s="3" t="s">
        <v>29</v>
      </c>
      <c r="B66" s="35">
        <v>279765.4</v>
      </c>
      <c r="C66" s="35">
        <v>90919.6</v>
      </c>
      <c r="D66" s="35">
        <v>19700.57</v>
      </c>
      <c r="E66" s="33">
        <f t="shared" si="0"/>
        <v>7.041817894564517</v>
      </c>
      <c r="F66" s="33">
        <f t="shared" si="1"/>
        <v>21.668122165077715</v>
      </c>
      <c r="G66" s="35">
        <v>136450.21</v>
      </c>
      <c r="H66" s="33">
        <f t="shared" si="4"/>
        <v>14.437918417274698</v>
      </c>
      <c r="I66" s="35">
        <v>7992.68</v>
      </c>
    </row>
    <row r="67" spans="1:9" ht="12.75">
      <c r="A67" s="3" t="s">
        <v>30</v>
      </c>
      <c r="B67" s="35">
        <v>864255.5</v>
      </c>
      <c r="C67" s="35">
        <v>327221.4</v>
      </c>
      <c r="D67" s="35">
        <v>311490.5</v>
      </c>
      <c r="E67" s="33">
        <f t="shared" si="0"/>
        <v>36.04148310308699</v>
      </c>
      <c r="F67" s="33">
        <f t="shared" si="1"/>
        <v>95.1925821477446</v>
      </c>
      <c r="G67" s="35">
        <v>246543.89</v>
      </c>
      <c r="H67" s="33">
        <f t="shared" si="4"/>
        <v>126.34281871678101</v>
      </c>
      <c r="I67" s="35">
        <v>67767.11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-4134.33</v>
      </c>
      <c r="E69" s="33">
        <f t="shared" si="0"/>
        <v>107.62000208246565</v>
      </c>
      <c r="F69" s="33">
        <f t="shared" si="1"/>
        <v>107.62000208246565</v>
      </c>
      <c r="G69" s="34">
        <v>-3624.74</v>
      </c>
      <c r="H69" s="33">
        <f>$D:$D/$G:$G*100</f>
        <v>114.05866351793507</v>
      </c>
      <c r="I69" s="34">
        <v>-52.02</v>
      </c>
    </row>
    <row r="70" spans="1:9" ht="12.75">
      <c r="A70" s="6" t="s">
        <v>32</v>
      </c>
      <c r="B70" s="42">
        <f>B63+B62</f>
        <v>1809077.8999999997</v>
      </c>
      <c r="C70" s="42">
        <f>C63+C62</f>
        <v>704066.4800000001</v>
      </c>
      <c r="D70" s="42">
        <f>D63+D62</f>
        <v>603528.1399999999</v>
      </c>
      <c r="E70" s="33">
        <f t="shared" si="0"/>
        <v>33.361091857901755</v>
      </c>
      <c r="F70" s="33">
        <f t="shared" si="1"/>
        <v>85.7203342502543</v>
      </c>
      <c r="G70" s="42">
        <f>G63+G62</f>
        <v>691014.8500000001</v>
      </c>
      <c r="H70" s="33">
        <f>$D:$D/$G:$G*100</f>
        <v>87.33938785830722</v>
      </c>
      <c r="I70" s="42">
        <f>I63+I62</f>
        <v>124638.98000000001</v>
      </c>
    </row>
    <row r="71" spans="1:9" ht="12.75">
      <c r="A71" s="75" t="s">
        <v>34</v>
      </c>
      <c r="B71" s="76"/>
      <c r="C71" s="76"/>
      <c r="D71" s="76"/>
      <c r="E71" s="76"/>
      <c r="F71" s="76"/>
      <c r="G71" s="76"/>
      <c r="H71" s="76"/>
      <c r="I71" s="77"/>
    </row>
    <row r="72" spans="1:9" ht="12.75">
      <c r="A72" s="13" t="s">
        <v>35</v>
      </c>
      <c r="B72" s="42">
        <f>B73+B74+B75+B76+B77+B78+B79+B80</f>
        <v>89968.5</v>
      </c>
      <c r="C72" s="42">
        <f>C73+C74+C75+C76+C77+C79+C80</f>
        <v>34455.7</v>
      </c>
      <c r="D72" s="42">
        <f>D73+D74+D75+D76+D77+D78+D79+D80</f>
        <v>31747.899999999998</v>
      </c>
      <c r="E72" s="33">
        <f>$D:$D/$B:$B*100</f>
        <v>35.287795172754905</v>
      </c>
      <c r="F72" s="33">
        <f>$D:$D/$C:$C*100</f>
        <v>92.14121321000589</v>
      </c>
      <c r="G72" s="42">
        <f>G73+G74+G75+G76+G77+G78+G79+G80</f>
        <v>23911.125</v>
      </c>
      <c r="H72" s="33">
        <f>$D:$D/$G:$G*100</f>
        <v>132.77459759839823</v>
      </c>
      <c r="I72" s="42">
        <f>I73+I74+I75+I76+I77+I78+I79+I80</f>
        <v>6169.299999999999</v>
      </c>
    </row>
    <row r="73" spans="1:9" ht="14.25" customHeight="1">
      <c r="A73" s="14" t="s">
        <v>36</v>
      </c>
      <c r="B73" s="43">
        <v>1278.6</v>
      </c>
      <c r="C73" s="43">
        <v>532.7</v>
      </c>
      <c r="D73" s="43">
        <v>484.6</v>
      </c>
      <c r="E73" s="36">
        <f>$D:$D/$B:$B*100</f>
        <v>37.90082903175349</v>
      </c>
      <c r="F73" s="36">
        <f>$D:$D/$C:$C*100</f>
        <v>90.97052750140791</v>
      </c>
      <c r="G73" s="43">
        <v>0</v>
      </c>
      <c r="H73" s="36">
        <v>0</v>
      </c>
      <c r="I73" s="43">
        <f>D73-апрель!D73</f>
        <v>103.20000000000005</v>
      </c>
    </row>
    <row r="74" spans="1:9" ht="12.75">
      <c r="A74" s="14" t="s">
        <v>37</v>
      </c>
      <c r="B74" s="43">
        <v>5837.1</v>
      </c>
      <c r="C74" s="43">
        <v>2289.7</v>
      </c>
      <c r="D74" s="43">
        <v>1411.1</v>
      </c>
      <c r="E74" s="36">
        <f>$D:$D/$B:$B*100</f>
        <v>24.17467578078155</v>
      </c>
      <c r="F74" s="36">
        <f>$D:$D/$C:$C*100</f>
        <v>61.62816089444032</v>
      </c>
      <c r="G74" s="43">
        <v>1675.15</v>
      </c>
      <c r="H74" s="36">
        <f>$D:$D/$G:$G*100</f>
        <v>84.23723248664298</v>
      </c>
      <c r="I74" s="43">
        <f>D74-апрель!D74</f>
        <v>414.0999999999999</v>
      </c>
    </row>
    <row r="75" spans="1:9" ht="25.5">
      <c r="A75" s="14" t="s">
        <v>38</v>
      </c>
      <c r="B75" s="43">
        <v>36025.9</v>
      </c>
      <c r="C75" s="43">
        <v>14612.2</v>
      </c>
      <c r="D75" s="43">
        <v>13569.6</v>
      </c>
      <c r="E75" s="36">
        <f>$D:$D/$B:$B*100</f>
        <v>37.666234570128715</v>
      </c>
      <c r="F75" s="36">
        <f>$D:$D/$C:$C*100</f>
        <v>92.86486634456139</v>
      </c>
      <c r="G75" s="43">
        <v>13898.09</v>
      </c>
      <c r="H75" s="36">
        <f>$D:$D/$G:$G*100</f>
        <v>97.63643781267785</v>
      </c>
      <c r="I75" s="43">
        <f>D75-апрель!D75</f>
        <v>3274.3999999999996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D76-апрель!D76</f>
        <v>0</v>
      </c>
    </row>
    <row r="77" spans="1:9" ht="25.5">
      <c r="A77" s="3" t="s">
        <v>39</v>
      </c>
      <c r="B77" s="43">
        <v>10289.6</v>
      </c>
      <c r="C77" s="43">
        <v>4659.9</v>
      </c>
      <c r="D77" s="43">
        <v>4594.8</v>
      </c>
      <c r="E77" s="36">
        <f>$D:$D/$B:$B*100</f>
        <v>44.65479707665993</v>
      </c>
      <c r="F77" s="36">
        <f>$D:$D/$C:$C*100</f>
        <v>98.6029743127535</v>
      </c>
      <c r="G77" s="43">
        <v>4160.78</v>
      </c>
      <c r="H77" s="36">
        <f>$D:$D/$G:$G*100</f>
        <v>110.43121722369365</v>
      </c>
      <c r="I77" s="43">
        <f>D77-апрель!D77</f>
        <v>1083.9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D78-апрель!D78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D79-апрель!D79</f>
        <v>0</v>
      </c>
    </row>
    <row r="80" spans="1:9" ht="12.75">
      <c r="A80" s="3" t="s">
        <v>42</v>
      </c>
      <c r="B80" s="43">
        <v>36227.6</v>
      </c>
      <c r="C80" s="43">
        <v>12361.2</v>
      </c>
      <c r="D80" s="43">
        <v>11687.8</v>
      </c>
      <c r="E80" s="36">
        <f>$D:$D/$B:$B*100</f>
        <v>32.26214267574998</v>
      </c>
      <c r="F80" s="36">
        <f>$D:$D/$C:$C*100</f>
        <v>94.5523088373297</v>
      </c>
      <c r="G80" s="43">
        <v>4177.105</v>
      </c>
      <c r="H80" s="36">
        <f>$D:$D/$G:$G*100</f>
        <v>279.80622943402193</v>
      </c>
      <c r="I80" s="43">
        <f>D80-апрель!D80</f>
        <v>1293.699999999999</v>
      </c>
    </row>
    <row r="81" spans="1:9" ht="12.75">
      <c r="A81" s="13" t="s">
        <v>43</v>
      </c>
      <c r="B81" s="34">
        <v>269.1</v>
      </c>
      <c r="C81" s="34">
        <v>98.1</v>
      </c>
      <c r="D81" s="34">
        <v>86.5</v>
      </c>
      <c r="E81" s="33">
        <f>$D:$D/$B:$B*100</f>
        <v>32.14418431809736</v>
      </c>
      <c r="F81" s="33">
        <f>$D:$D/$C:$C*100</f>
        <v>88.17533129459736</v>
      </c>
      <c r="G81" s="34">
        <v>83.29</v>
      </c>
      <c r="H81" s="33">
        <f>$D:$D/$G:$G*100</f>
        <v>103.85400408212269</v>
      </c>
      <c r="I81" s="42">
        <f>D81-апрель!D81</f>
        <v>6.200000000000003</v>
      </c>
    </row>
    <row r="82" spans="1:9" ht="25.5">
      <c r="A82" s="15" t="s">
        <v>44</v>
      </c>
      <c r="B82" s="34">
        <v>2935.7</v>
      </c>
      <c r="C82" s="34">
        <v>824.4</v>
      </c>
      <c r="D82" s="34">
        <v>765</v>
      </c>
      <c r="E82" s="33">
        <f>$D:$D/$B:$B*100</f>
        <v>26.058520966038767</v>
      </c>
      <c r="F82" s="33">
        <f>$D:$D/$C:$C*100</f>
        <v>92.79475982532752</v>
      </c>
      <c r="G82" s="34">
        <v>802.92</v>
      </c>
      <c r="H82" s="33">
        <f>$D:$D/$G:$G*100</f>
        <v>95.27723808100433</v>
      </c>
      <c r="I82" s="42">
        <f>D82-апрель!D82</f>
        <v>195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72350</v>
      </c>
      <c r="D83" s="42">
        <f>D84+D85+D86+D87+D88</f>
        <v>25742</v>
      </c>
      <c r="E83" s="33">
        <f>$D:$D/$B:$B*100</f>
        <v>16.723490065433527</v>
      </c>
      <c r="F83" s="33">
        <f>$D:$D/$C:$C*100</f>
        <v>35.579820317899106</v>
      </c>
      <c r="G83" s="42">
        <f>G84+G85+G86+G87+G88</f>
        <v>21077.49</v>
      </c>
      <c r="H83" s="33">
        <f>$D:$D/$G:$G*100</f>
        <v>122.13029160493019</v>
      </c>
      <c r="I83" s="42">
        <f>D83-апрель!D83</f>
        <v>10125.2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D85-апрель!D85</f>
        <v>0</v>
      </c>
    </row>
    <row r="86" spans="1:9" ht="12.75">
      <c r="A86" s="14" t="s">
        <v>46</v>
      </c>
      <c r="B86" s="43">
        <v>15228</v>
      </c>
      <c r="C86" s="43">
        <v>5034.4</v>
      </c>
      <c r="D86" s="43">
        <v>5033.1</v>
      </c>
      <c r="E86" s="36">
        <f aca="true" t="shared" si="5" ref="E86:E111">$D:$D/$B:$B*100</f>
        <v>33.05161544523247</v>
      </c>
      <c r="F86" s="36">
        <f aca="true" t="shared" si="6" ref="F86:F101">$D:$D/$C:$C*100</f>
        <v>99.97417765771493</v>
      </c>
      <c r="G86" s="43">
        <v>4270.21</v>
      </c>
      <c r="H86" s="36">
        <f>$D:$D/$G:$G*100</f>
        <v>117.86539772048683</v>
      </c>
      <c r="I86" s="43">
        <f>D86-апрель!D86</f>
        <v>1248.0000000000005</v>
      </c>
    </row>
    <row r="87" spans="1:9" ht="12.75">
      <c r="A87" s="16" t="s">
        <v>89</v>
      </c>
      <c r="B87" s="35">
        <v>127315.6</v>
      </c>
      <c r="C87" s="35">
        <v>62735.6</v>
      </c>
      <c r="D87" s="35">
        <v>16808.4</v>
      </c>
      <c r="E87" s="36">
        <f t="shared" si="5"/>
        <v>13.202152760541521</v>
      </c>
      <c r="F87" s="36">
        <f t="shared" si="6"/>
        <v>26.792443206090326</v>
      </c>
      <c r="G87" s="35">
        <v>12934.58</v>
      </c>
      <c r="H87" s="36">
        <f>$D:$D/$G:$G*100</f>
        <v>129.94932962647417</v>
      </c>
      <c r="I87" s="43">
        <f>D87-апрель!D87</f>
        <v>8032.9000000000015</v>
      </c>
    </row>
    <row r="88" spans="1:9" ht="12.75">
      <c r="A88" s="14" t="s">
        <v>47</v>
      </c>
      <c r="B88" s="43">
        <v>11383.6</v>
      </c>
      <c r="C88" s="43">
        <v>4580</v>
      </c>
      <c r="D88" s="43">
        <v>3900.5</v>
      </c>
      <c r="E88" s="36">
        <f t="shared" si="5"/>
        <v>34.26420464527917</v>
      </c>
      <c r="F88" s="36">
        <f t="shared" si="6"/>
        <v>85.16375545851528</v>
      </c>
      <c r="G88" s="43">
        <v>3872.7</v>
      </c>
      <c r="H88" s="36">
        <f>$D:$D/$G:$G*100</f>
        <v>100.71784543083638</v>
      </c>
      <c r="I88" s="43">
        <f>D88-апрель!D88</f>
        <v>844.3000000000002</v>
      </c>
    </row>
    <row r="89" spans="1:9" ht="12.75">
      <c r="A89" s="13" t="s">
        <v>48</v>
      </c>
      <c r="B89" s="42">
        <f>B90+B91+B92+B93</f>
        <v>98294.5</v>
      </c>
      <c r="C89" s="42">
        <f>C91+C92+C93</f>
        <v>17331</v>
      </c>
      <c r="D89" s="42">
        <f>D90+D91+D92+D93</f>
        <v>13912.4</v>
      </c>
      <c r="E89" s="33">
        <f t="shared" si="5"/>
        <v>14.153792938567264</v>
      </c>
      <c r="F89" s="33">
        <f t="shared" si="6"/>
        <v>80.27465235704805</v>
      </c>
      <c r="G89" s="42">
        <f>G90+G91+G92+G93</f>
        <v>126863.74</v>
      </c>
      <c r="H89" s="33">
        <f>$D:$D/$G:$G*100</f>
        <v>10.966411679176414</v>
      </c>
      <c r="I89" s="42">
        <f>D89-апрель!D89</f>
        <v>2900.3999999999996</v>
      </c>
    </row>
    <row r="90" spans="1:9" ht="12.75">
      <c r="A90" s="14" t="s">
        <v>49</v>
      </c>
      <c r="B90" s="43">
        <v>1400.6</v>
      </c>
      <c r="C90" s="43">
        <v>0</v>
      </c>
      <c r="D90" s="43">
        <v>0</v>
      </c>
      <c r="E90" s="36">
        <f t="shared" si="5"/>
        <v>0</v>
      </c>
      <c r="F90" s="36">
        <v>0</v>
      </c>
      <c r="G90" s="43">
        <v>99075.13</v>
      </c>
      <c r="H90" s="36">
        <v>0</v>
      </c>
      <c r="I90" s="43">
        <f>D90-апрель!D90</f>
        <v>0</v>
      </c>
    </row>
    <row r="91" spans="1:9" ht="12.75">
      <c r="A91" s="14" t="s">
        <v>50</v>
      </c>
      <c r="B91" s="43">
        <v>41358.4</v>
      </c>
      <c r="C91" s="43">
        <v>412.7</v>
      </c>
      <c r="D91" s="43">
        <v>405.7</v>
      </c>
      <c r="E91" s="36">
        <f t="shared" si="5"/>
        <v>0.980937367016132</v>
      </c>
      <c r="F91" s="36">
        <f t="shared" si="6"/>
        <v>98.3038526774897</v>
      </c>
      <c r="G91" s="43">
        <v>2.28</v>
      </c>
      <c r="H91" s="36">
        <v>0</v>
      </c>
      <c r="I91" s="43">
        <f>D91-апрель!D91</f>
        <v>0</v>
      </c>
    </row>
    <row r="92" spans="1:9" ht="12.75">
      <c r="A92" s="14" t="s">
        <v>51</v>
      </c>
      <c r="B92" s="43">
        <v>29386.4</v>
      </c>
      <c r="C92" s="43">
        <v>10430.8</v>
      </c>
      <c r="D92" s="43">
        <v>7459.9</v>
      </c>
      <c r="E92" s="36">
        <f t="shared" si="5"/>
        <v>25.38555250047641</v>
      </c>
      <c r="F92" s="36">
        <f t="shared" si="6"/>
        <v>71.51800437166852</v>
      </c>
      <c r="G92" s="43">
        <v>7919.34</v>
      </c>
      <c r="H92" s="36">
        <f aca="true" t="shared" si="7" ref="H92:H101">$D:$D/$G:$G*100</f>
        <v>94.19850644119333</v>
      </c>
      <c r="I92" s="43">
        <f>D92-апрель!D92</f>
        <v>1722.6999999999998</v>
      </c>
    </row>
    <row r="93" spans="1:9" ht="12.75">
      <c r="A93" s="14" t="s">
        <v>52</v>
      </c>
      <c r="B93" s="43">
        <v>26149.1</v>
      </c>
      <c r="C93" s="43">
        <v>6487.5</v>
      </c>
      <c r="D93" s="43">
        <v>6046.8</v>
      </c>
      <c r="E93" s="36">
        <f t="shared" si="5"/>
        <v>23.124314029928374</v>
      </c>
      <c r="F93" s="36">
        <f t="shared" si="6"/>
        <v>93.20693641618497</v>
      </c>
      <c r="G93" s="43">
        <v>19866.99</v>
      </c>
      <c r="H93" s="36">
        <f t="shared" si="7"/>
        <v>30.436417393877985</v>
      </c>
      <c r="I93" s="43">
        <f>D93-апрель!D93</f>
        <v>1177.6999999999998</v>
      </c>
    </row>
    <row r="94" spans="1:9" ht="12.75">
      <c r="A94" s="17" t="s">
        <v>53</v>
      </c>
      <c r="B94" s="42">
        <f>B95+B96+B97+B98</f>
        <v>1102815</v>
      </c>
      <c r="C94" s="42">
        <f>C95+C96+C97+C98</f>
        <v>445103.10000000003</v>
      </c>
      <c r="D94" s="42">
        <f>D95+D96+D97+D98</f>
        <v>428343.9</v>
      </c>
      <c r="E94" s="33">
        <f t="shared" si="5"/>
        <v>38.84095700548143</v>
      </c>
      <c r="F94" s="33">
        <f t="shared" si="6"/>
        <v>96.2347599915615</v>
      </c>
      <c r="G94" s="42">
        <f>G95+G96+G97+G98</f>
        <v>384947.83</v>
      </c>
      <c r="H94" s="33">
        <f t="shared" si="7"/>
        <v>111.27323408992851</v>
      </c>
      <c r="I94" s="42">
        <f>D94-апрель!D94</f>
        <v>135820.40000000008</v>
      </c>
    </row>
    <row r="95" spans="1:9" ht="12.75">
      <c r="A95" s="14" t="s">
        <v>54</v>
      </c>
      <c r="B95" s="43">
        <v>429063.4</v>
      </c>
      <c r="C95" s="43">
        <v>166215.8</v>
      </c>
      <c r="D95" s="43">
        <v>161433.5</v>
      </c>
      <c r="E95" s="36">
        <f t="shared" si="5"/>
        <v>37.624626104207444</v>
      </c>
      <c r="F95" s="36">
        <f t="shared" si="6"/>
        <v>97.122836697835</v>
      </c>
      <c r="G95" s="43">
        <v>145888.54</v>
      </c>
      <c r="H95" s="36">
        <f t="shared" si="7"/>
        <v>110.6553674469564</v>
      </c>
      <c r="I95" s="43">
        <f>D95-апрель!D95</f>
        <v>49053.399999999994</v>
      </c>
    </row>
    <row r="96" spans="1:9" ht="12.75">
      <c r="A96" s="14" t="s">
        <v>55</v>
      </c>
      <c r="B96" s="43">
        <v>592814.5</v>
      </c>
      <c r="C96" s="43">
        <v>251932.7</v>
      </c>
      <c r="D96" s="43">
        <v>240553.9</v>
      </c>
      <c r="E96" s="36">
        <f t="shared" si="5"/>
        <v>40.57827532896041</v>
      </c>
      <c r="F96" s="36">
        <f t="shared" si="6"/>
        <v>95.48339695482166</v>
      </c>
      <c r="G96" s="43">
        <v>214792.04</v>
      </c>
      <c r="H96" s="36">
        <f t="shared" si="7"/>
        <v>111.9938615974782</v>
      </c>
      <c r="I96" s="43">
        <f>D96-апрель!D96</f>
        <v>81092.4</v>
      </c>
    </row>
    <row r="97" spans="1:9" ht="12.75">
      <c r="A97" s="14" t="s">
        <v>56</v>
      </c>
      <c r="B97" s="43">
        <v>35773.7</v>
      </c>
      <c r="C97" s="43">
        <v>10388.4</v>
      </c>
      <c r="D97" s="43">
        <v>9935.5</v>
      </c>
      <c r="E97" s="36">
        <f t="shared" si="5"/>
        <v>27.77319651028549</v>
      </c>
      <c r="F97" s="36">
        <f t="shared" si="6"/>
        <v>95.64032959839822</v>
      </c>
      <c r="G97" s="43">
        <v>5983.31</v>
      </c>
      <c r="H97" s="36">
        <f t="shared" si="7"/>
        <v>166.05357235376403</v>
      </c>
      <c r="I97" s="43">
        <f>D97-апрель!D97</f>
        <v>1040.3999999999996</v>
      </c>
    </row>
    <row r="98" spans="1:9" ht="12.75">
      <c r="A98" s="14" t="s">
        <v>57</v>
      </c>
      <c r="B98" s="43">
        <v>45163.4</v>
      </c>
      <c r="C98" s="43">
        <v>16566.2</v>
      </c>
      <c r="D98" s="35">
        <v>16421</v>
      </c>
      <c r="E98" s="36">
        <f t="shared" si="5"/>
        <v>36.35908722549675</v>
      </c>
      <c r="F98" s="36">
        <f t="shared" si="6"/>
        <v>99.12351655781048</v>
      </c>
      <c r="G98" s="35">
        <v>18283.94</v>
      </c>
      <c r="H98" s="36">
        <f t="shared" si="7"/>
        <v>89.81105822924381</v>
      </c>
      <c r="I98" s="43">
        <f>D98-апрель!D98</f>
        <v>4634.200000000001</v>
      </c>
    </row>
    <row r="99" spans="1:9" ht="25.5">
      <c r="A99" s="17" t="s">
        <v>58</v>
      </c>
      <c r="B99" s="42">
        <f>B100+B101</f>
        <v>206388.6</v>
      </c>
      <c r="C99" s="42">
        <f>C100+C101</f>
        <v>73143.3</v>
      </c>
      <c r="D99" s="42">
        <f>D100+D101</f>
        <v>32800.8</v>
      </c>
      <c r="E99" s="33">
        <f t="shared" si="5"/>
        <v>15.892738261706315</v>
      </c>
      <c r="F99" s="33">
        <f t="shared" si="6"/>
        <v>44.844572230129074</v>
      </c>
      <c r="G99" s="42">
        <f>G100+G101</f>
        <v>35357.549999999996</v>
      </c>
      <c r="H99" s="33">
        <f t="shared" si="7"/>
        <v>92.76887114633227</v>
      </c>
      <c r="I99" s="42">
        <f>D99-апрель!D99</f>
        <v>3552.9000000000015</v>
      </c>
    </row>
    <row r="100" spans="1:9" ht="12.75">
      <c r="A100" s="14" t="s">
        <v>59</v>
      </c>
      <c r="B100" s="43">
        <v>203467.2</v>
      </c>
      <c r="C100" s="43">
        <v>71979.1</v>
      </c>
      <c r="D100" s="43">
        <v>31638.9</v>
      </c>
      <c r="E100" s="36">
        <f t="shared" si="5"/>
        <v>15.549877326664937</v>
      </c>
      <c r="F100" s="36">
        <f t="shared" si="6"/>
        <v>43.95567602262323</v>
      </c>
      <c r="G100" s="43">
        <v>30698.92</v>
      </c>
      <c r="H100" s="36">
        <f t="shared" si="7"/>
        <v>103.06193182040282</v>
      </c>
      <c r="I100" s="43">
        <f>D100-апрель!D100</f>
        <v>3411.7000000000007</v>
      </c>
    </row>
    <row r="101" spans="1:9" ht="25.5">
      <c r="A101" s="14" t="s">
        <v>60</v>
      </c>
      <c r="B101" s="43">
        <v>2921.4</v>
      </c>
      <c r="C101" s="43">
        <v>1164.2</v>
      </c>
      <c r="D101" s="43">
        <v>1161.9</v>
      </c>
      <c r="E101" s="36">
        <f t="shared" si="5"/>
        <v>39.772027110289585</v>
      </c>
      <c r="F101" s="36">
        <f t="shared" si="6"/>
        <v>99.8024394433946</v>
      </c>
      <c r="G101" s="43">
        <v>4658.63</v>
      </c>
      <c r="H101" s="36">
        <f t="shared" si="7"/>
        <v>24.940808778546483</v>
      </c>
      <c r="I101" s="43">
        <f>D101-апрель!D101</f>
        <v>141.20000000000005</v>
      </c>
    </row>
    <row r="102" spans="1:9" ht="12.75">
      <c r="A102" s="17" t="s">
        <v>116</v>
      </c>
      <c r="B102" s="42">
        <f>B103</f>
        <v>44.8</v>
      </c>
      <c r="C102" s="42">
        <f>C103</f>
        <v>4.8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4.8</v>
      </c>
      <c r="H102" s="33">
        <v>0</v>
      </c>
      <c r="I102" s="42">
        <f>D102-апрель!D102</f>
        <v>0</v>
      </c>
    </row>
    <row r="103" spans="1:9" ht="12.75">
      <c r="A103" s="14" t="s">
        <v>117</v>
      </c>
      <c r="B103" s="43">
        <v>44.8</v>
      </c>
      <c r="C103" s="43">
        <v>4.8</v>
      </c>
      <c r="D103" s="43">
        <v>0</v>
      </c>
      <c r="E103" s="36">
        <f t="shared" si="5"/>
        <v>0</v>
      </c>
      <c r="F103" s="36">
        <v>0</v>
      </c>
      <c r="G103" s="43">
        <v>4.8</v>
      </c>
      <c r="H103" s="36">
        <v>0</v>
      </c>
      <c r="I103" s="43">
        <f>D103-апрель!D103</f>
        <v>0</v>
      </c>
    </row>
    <row r="104" spans="1:9" ht="12.75">
      <c r="A104" s="17" t="s">
        <v>61</v>
      </c>
      <c r="B104" s="42">
        <f>B105+B106+B107+B108+B109</f>
        <v>131469.7</v>
      </c>
      <c r="C104" s="42">
        <f>C105+C106+C107+C108+C109</f>
        <v>40463.62</v>
      </c>
      <c r="D104" s="42">
        <f>D105+D106+D107+D108+D109</f>
        <v>39846.1</v>
      </c>
      <c r="E104" s="33">
        <f t="shared" si="5"/>
        <v>30.308200292538885</v>
      </c>
      <c r="F104" s="33">
        <f aca="true" t="shared" si="8" ref="F104:F111">$D:$D/$C:$C*100</f>
        <v>98.4738883965399</v>
      </c>
      <c r="G104" s="42">
        <f>G105+G106+G107+G108+G109</f>
        <v>37726.43</v>
      </c>
      <c r="H104" s="33">
        <f>$D:$D/$G:$G*100</f>
        <v>105.61852791265964</v>
      </c>
      <c r="I104" s="42">
        <f>D104-апрель!D104</f>
        <v>9642</v>
      </c>
    </row>
    <row r="105" spans="1:9" ht="12.75">
      <c r="A105" s="14" t="s">
        <v>62</v>
      </c>
      <c r="B105" s="43">
        <v>800</v>
      </c>
      <c r="C105" s="43">
        <v>242.4</v>
      </c>
      <c r="D105" s="43">
        <v>211.4</v>
      </c>
      <c r="E105" s="36">
        <f t="shared" si="5"/>
        <v>26.424999999999997</v>
      </c>
      <c r="F105" s="36">
        <f t="shared" si="8"/>
        <v>87.21122112211222</v>
      </c>
      <c r="G105" s="43">
        <v>194.04</v>
      </c>
      <c r="H105" s="36">
        <f>$D:$D/$G:$G*100</f>
        <v>108.94660894660895</v>
      </c>
      <c r="I105" s="43">
        <f>D105-апрель!D105</f>
        <v>52.80000000000001</v>
      </c>
    </row>
    <row r="106" spans="1:9" ht="12.75">
      <c r="A106" s="14" t="s">
        <v>63</v>
      </c>
      <c r="B106" s="43">
        <v>49205.1</v>
      </c>
      <c r="C106" s="43">
        <v>16865.62</v>
      </c>
      <c r="D106" s="43">
        <v>16865.6</v>
      </c>
      <c r="E106" s="36">
        <f t="shared" si="5"/>
        <v>34.276121784124</v>
      </c>
      <c r="F106" s="36">
        <f t="shared" si="8"/>
        <v>99.99988141556611</v>
      </c>
      <c r="G106" s="43">
        <v>18404.39</v>
      </c>
      <c r="H106" s="36">
        <f>$D:$D/$G:$G*100</f>
        <v>91.63900569375024</v>
      </c>
      <c r="I106" s="43">
        <f>D106-апрель!D106</f>
        <v>3945.699999999999</v>
      </c>
    </row>
    <row r="107" spans="1:9" ht="12.75">
      <c r="A107" s="14" t="s">
        <v>64</v>
      </c>
      <c r="B107" s="43">
        <v>24794.2</v>
      </c>
      <c r="C107" s="43">
        <v>10002.2</v>
      </c>
      <c r="D107" s="43">
        <v>9571.1</v>
      </c>
      <c r="E107" s="36">
        <f t="shared" si="5"/>
        <v>38.60217308886756</v>
      </c>
      <c r="F107" s="36">
        <f t="shared" si="8"/>
        <v>95.6899482113935</v>
      </c>
      <c r="G107" s="43">
        <v>7719.45</v>
      </c>
      <c r="H107" s="36">
        <f>$D:$D/$G:$G*100</f>
        <v>123.98681253198092</v>
      </c>
      <c r="I107" s="43">
        <f>D107-апрель!D107</f>
        <v>2441.6000000000004</v>
      </c>
    </row>
    <row r="108" spans="1:9" ht="12.75">
      <c r="A108" s="14" t="s">
        <v>65</v>
      </c>
      <c r="B108" s="35">
        <v>31005</v>
      </c>
      <c r="C108" s="35">
        <v>2505.4</v>
      </c>
      <c r="D108" s="35">
        <v>2477.9</v>
      </c>
      <c r="E108" s="36">
        <f t="shared" si="5"/>
        <v>7.991936784389615</v>
      </c>
      <c r="F108" s="36">
        <f t="shared" si="8"/>
        <v>98.90237087890156</v>
      </c>
      <c r="G108" s="35">
        <v>1451.92</v>
      </c>
      <c r="H108" s="36">
        <v>0</v>
      </c>
      <c r="I108" s="43">
        <f>D108-апрель!D108</f>
        <v>747.1000000000001</v>
      </c>
    </row>
    <row r="109" spans="1:9" ht="12.75">
      <c r="A109" s="14" t="s">
        <v>66</v>
      </c>
      <c r="B109" s="43">
        <v>25665.4</v>
      </c>
      <c r="C109" s="43">
        <v>10848</v>
      </c>
      <c r="D109" s="43">
        <v>10720.1</v>
      </c>
      <c r="E109" s="36">
        <f t="shared" si="5"/>
        <v>41.76868468833527</v>
      </c>
      <c r="F109" s="36">
        <f t="shared" si="8"/>
        <v>98.8209808259587</v>
      </c>
      <c r="G109" s="43">
        <v>9956.63</v>
      </c>
      <c r="H109" s="36">
        <f>$D:$D/$G:$G*100</f>
        <v>107.66795592484605</v>
      </c>
      <c r="I109" s="43">
        <f>D109-апрель!D109</f>
        <v>2454.800000000001</v>
      </c>
    </row>
    <row r="110" spans="1:9" ht="12.75">
      <c r="A110" s="17" t="s">
        <v>73</v>
      </c>
      <c r="B110" s="34">
        <f>B111+B112+B113</f>
        <v>29795.8</v>
      </c>
      <c r="C110" s="34">
        <f>C111+C113</f>
        <v>11077.1</v>
      </c>
      <c r="D110" s="34">
        <f>D111+D112+D113</f>
        <v>11019.8</v>
      </c>
      <c r="E110" s="33">
        <f t="shared" si="5"/>
        <v>36.98440719832997</v>
      </c>
      <c r="F110" s="33">
        <f t="shared" si="8"/>
        <v>99.48271659549881</v>
      </c>
      <c r="G110" s="34">
        <f>G111+G112+G113</f>
        <v>13642.359999999999</v>
      </c>
      <c r="H110" s="33">
        <f>$D:$D/$G:$G*100</f>
        <v>80.77634661451538</v>
      </c>
      <c r="I110" s="42">
        <f>D110-апрель!D110</f>
        <v>2433</v>
      </c>
    </row>
    <row r="111" spans="1:9" ht="12.75">
      <c r="A111" s="51" t="s">
        <v>74</v>
      </c>
      <c r="B111" s="35">
        <v>24064.9</v>
      </c>
      <c r="C111" s="35">
        <v>9790.5</v>
      </c>
      <c r="D111" s="35">
        <v>9790.5</v>
      </c>
      <c r="E111" s="36">
        <f t="shared" si="5"/>
        <v>40.68373440155579</v>
      </c>
      <c r="F111" s="36">
        <f t="shared" si="8"/>
        <v>100</v>
      </c>
      <c r="G111" s="35">
        <v>9543.38</v>
      </c>
      <c r="H111" s="36">
        <f>$D:$D/$G:$G*100</f>
        <v>102.58943896187725</v>
      </c>
      <c r="I111" s="43">
        <f>D111-апрель!D111</f>
        <v>2204.2</v>
      </c>
    </row>
    <row r="112" spans="1:9" ht="24.75" customHeight="1">
      <c r="A112" s="18" t="s">
        <v>75</v>
      </c>
      <c r="B112" s="35">
        <v>2752.3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D112-апрель!D112</f>
        <v>0</v>
      </c>
    </row>
    <row r="113" spans="1:9" ht="25.5">
      <c r="A113" s="18" t="s">
        <v>85</v>
      </c>
      <c r="B113" s="35">
        <v>2978.6</v>
      </c>
      <c r="C113" s="35">
        <v>1286.6</v>
      </c>
      <c r="D113" s="35">
        <v>1229.3</v>
      </c>
      <c r="E113" s="36">
        <f>$D:$D/$B:$B*100</f>
        <v>41.271066944201976</v>
      </c>
      <c r="F113" s="36">
        <f>$D:$D/$C:$C*100</f>
        <v>95.54640136794653</v>
      </c>
      <c r="G113" s="35">
        <v>4098.98</v>
      </c>
      <c r="H113" s="36">
        <f>$D:$D/$G:$G*100</f>
        <v>29.99038785258772</v>
      </c>
      <c r="I113" s="43">
        <f>D113-апрель!D113</f>
        <v>228.79999999999995</v>
      </c>
    </row>
    <row r="114" spans="1:9" ht="26.25" customHeight="1">
      <c r="A114" s="19" t="s">
        <v>93</v>
      </c>
      <c r="B114" s="34">
        <v>425</v>
      </c>
      <c r="C114" s="34">
        <f>C115</f>
        <v>91.9</v>
      </c>
      <c r="D114" s="34">
        <f>D115</f>
        <v>55.8</v>
      </c>
      <c r="E114" s="33">
        <f>$D:$D/$B:$B*100</f>
        <v>13.129411764705882</v>
      </c>
      <c r="F114" s="33">
        <f>$D:$D/$C:$C*100</f>
        <v>60.71817192600653</v>
      </c>
      <c r="G114" s="34">
        <f>G115</f>
        <v>11.58</v>
      </c>
      <c r="H114" s="33">
        <v>0</v>
      </c>
      <c r="I114" s="42">
        <f>D114-апрель!D114</f>
        <v>0</v>
      </c>
    </row>
    <row r="115" spans="1:9" ht="13.5" customHeight="1">
      <c r="A115" s="18" t="s">
        <v>94</v>
      </c>
      <c r="B115" s="35">
        <v>425.5</v>
      </c>
      <c r="C115" s="35">
        <v>91.9</v>
      </c>
      <c r="D115" s="35">
        <v>55.8</v>
      </c>
      <c r="E115" s="36">
        <f>$D:$D/$B:$B*100</f>
        <v>13.113983548766155</v>
      </c>
      <c r="F115" s="36">
        <f>$D:$D/$C:$C*100</f>
        <v>60.71817192600653</v>
      </c>
      <c r="G115" s="35">
        <v>11.58</v>
      </c>
      <c r="H115" s="36">
        <v>0</v>
      </c>
      <c r="I115" s="43">
        <f>D115-апрель!D115</f>
        <v>0</v>
      </c>
    </row>
    <row r="116" spans="1:9" ht="16.5" customHeight="1">
      <c r="A116" s="20" t="s">
        <v>67</v>
      </c>
      <c r="B116" s="42">
        <f>B72+B81+B82+B83+B89+B94+B99+B102+B104+B110+B114</f>
        <v>1816333.9000000001</v>
      </c>
      <c r="C116" s="42">
        <f>C72+C81+C82+C83+C89+C94+C99+C102+C104+C110+C114</f>
        <v>694943.0200000001</v>
      </c>
      <c r="D116" s="42">
        <f>D72+D81+D82+D83+D89+D94+D99+D102+D104+D110+D114</f>
        <v>584320.2000000001</v>
      </c>
      <c r="E116" s="33">
        <f>$D:$D/$B:$B*100</f>
        <v>32.170307452831224</v>
      </c>
      <c r="F116" s="33">
        <f>$D:$D/$C:$C*100</f>
        <v>84.081742413932</v>
      </c>
      <c r="G116" s="42">
        <f>G72+G81+G82+G83+G89+G94+G99+G102+G104+G110+G114</f>
        <v>644429.1150000001</v>
      </c>
      <c r="H116" s="33">
        <f>$D:$D/$G:$G*100</f>
        <v>90.67253269585748</v>
      </c>
      <c r="I116" s="42">
        <f>D116-апрель!D116</f>
        <v>170844.40000000014</v>
      </c>
    </row>
    <row r="117" spans="1:9" ht="26.25" customHeight="1">
      <c r="A117" s="21" t="s">
        <v>68</v>
      </c>
      <c r="B117" s="37">
        <f>B70-B116</f>
        <v>-7256.000000000466</v>
      </c>
      <c r="C117" s="37">
        <f>C70-C116</f>
        <v>9123.459999999963</v>
      </c>
      <c r="D117" s="37">
        <f>D70-D116</f>
        <v>19207.939999999828</v>
      </c>
      <c r="E117" s="37"/>
      <c r="F117" s="37"/>
      <c r="G117" s="37">
        <f>G70-G116</f>
        <v>46585.734999999986</v>
      </c>
      <c r="H117" s="37"/>
      <c r="I117" s="42">
        <f>I70-I116</f>
        <v>-46205.42000000013</v>
      </c>
    </row>
    <row r="118" spans="1:9" ht="24" customHeight="1">
      <c r="A118" s="3" t="s">
        <v>69</v>
      </c>
      <c r="B118" s="35" t="s">
        <v>133</v>
      </c>
      <c r="C118" s="35"/>
      <c r="D118" s="35" t="s">
        <v>147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-19207.939999999828</v>
      </c>
      <c r="E119" s="35"/>
      <c r="F119" s="35"/>
      <c r="G119" s="47"/>
      <c r="H119" s="44"/>
      <c r="I119" s="34">
        <f>I121+I122</f>
        <v>-46204.299999999996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3852.5</v>
      </c>
      <c r="E121" s="35"/>
      <c r="F121" s="35"/>
      <c r="G121" s="35"/>
      <c r="H121" s="44"/>
      <c r="I121" s="35">
        <f>D121-апрель!D121</f>
        <v>-43328.7</v>
      </c>
    </row>
    <row r="122" spans="1:9" ht="12.75">
      <c r="A122" s="3" t="s">
        <v>72</v>
      </c>
      <c r="B122" s="35">
        <v>1352</v>
      </c>
      <c r="C122" s="35"/>
      <c r="D122" s="35">
        <v>7611.4</v>
      </c>
      <c r="E122" s="35"/>
      <c r="F122" s="35"/>
      <c r="G122" s="35"/>
      <c r="H122" s="44"/>
      <c r="I122" s="35">
        <f>D122-апрель!D122</f>
        <v>-2875.6000000000004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D119" sqref="D11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148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191009.95</v>
      </c>
      <c r="D7" s="42">
        <f>D8+D16+D21+D25+D28+D32+D35+D41+D42+D43+D47+D61</f>
        <v>170593.081</v>
      </c>
      <c r="E7" s="33">
        <f>$D:$D/$B:$B*100</f>
        <v>40.28715111293637</v>
      </c>
      <c r="F7" s="33">
        <f>$D:$D/$C:$C*100</f>
        <v>89.31109662088284</v>
      </c>
      <c r="G7" s="42">
        <f>G8+G16+G21+G25+G28+G32+G35+G41+G42+G43+G47+G61</f>
        <v>177740.83</v>
      </c>
      <c r="H7" s="33">
        <f>$D:$D/$G:$G*100</f>
        <v>95.97855540564316</v>
      </c>
      <c r="I7" s="42">
        <f>I8+I16+I21+I25+I28+I32+I35+I41+I42+I43+I47+I61</f>
        <v>26355.529999999995</v>
      </c>
    </row>
    <row r="8" spans="1:9" ht="12.75">
      <c r="A8" s="6" t="s">
        <v>4</v>
      </c>
      <c r="B8" s="33">
        <f>B9+B10</f>
        <v>220558.89999999997</v>
      </c>
      <c r="C8" s="33">
        <f>C9+C10</f>
        <v>98580.05</v>
      </c>
      <c r="D8" s="33">
        <f>D9+D10</f>
        <v>92741.76000000001</v>
      </c>
      <c r="E8" s="33">
        <f aca="true" t="shared" si="0" ref="E8:E70">$D:$D/$B:$B*100</f>
        <v>42.0485230929244</v>
      </c>
      <c r="F8" s="33">
        <f>$D:$D/$C:$C*100</f>
        <v>94.07761509554926</v>
      </c>
      <c r="G8" s="33">
        <f>G9+G10</f>
        <v>92194.75</v>
      </c>
      <c r="H8" s="33">
        <f>$D:$D/$G:$G*100</f>
        <v>100.5933201185534</v>
      </c>
      <c r="I8" s="33">
        <f>I9+I10</f>
        <v>15683.81</v>
      </c>
    </row>
    <row r="9" spans="1:9" ht="25.5">
      <c r="A9" s="4" t="s">
        <v>5</v>
      </c>
      <c r="B9" s="34">
        <v>4347.8</v>
      </c>
      <c r="C9" s="34">
        <v>1960</v>
      </c>
      <c r="D9" s="54">
        <v>901.16</v>
      </c>
      <c r="E9" s="33">
        <f t="shared" si="0"/>
        <v>20.72680436082616</v>
      </c>
      <c r="F9" s="33">
        <f>$D:$D/$C:$C*100</f>
        <v>45.977551020408164</v>
      </c>
      <c r="G9" s="34">
        <v>3639.38</v>
      </c>
      <c r="H9" s="33">
        <f>$D:$D/$G:$G*100</f>
        <v>24.761360451505475</v>
      </c>
      <c r="I9" s="54">
        <v>-139.15</v>
      </c>
    </row>
    <row r="10" spans="1:9" ht="12.75" customHeight="1">
      <c r="A10" s="68" t="s">
        <v>82</v>
      </c>
      <c r="B10" s="70">
        <f>B12+B13+B14+B15</f>
        <v>216211.09999999998</v>
      </c>
      <c r="C10" s="70">
        <f>C12+C13+C14+C15</f>
        <v>96620.05</v>
      </c>
      <c r="D10" s="70">
        <f>D12+D13+D14+D15</f>
        <v>91840.6</v>
      </c>
      <c r="E10" s="72">
        <f t="shared" si="0"/>
        <v>42.477282618699974</v>
      </c>
      <c r="F10" s="70">
        <f>$D:$D/$C:$C*100</f>
        <v>95.05335590283798</v>
      </c>
      <c r="G10" s="70">
        <f>G12+G13+G14+G15</f>
        <v>88555.37</v>
      </c>
      <c r="H10" s="72">
        <f>$D:$D/$G:$G*100</f>
        <v>103.70980325642591</v>
      </c>
      <c r="I10" s="70">
        <f>I12+I13+I14+I15</f>
        <v>15822.96</v>
      </c>
    </row>
    <row r="11" spans="1:9" ht="12.75">
      <c r="A11" s="69"/>
      <c r="B11" s="71"/>
      <c r="C11" s="71"/>
      <c r="D11" s="71"/>
      <c r="E11" s="73"/>
      <c r="F11" s="74"/>
      <c r="G11" s="71"/>
      <c r="H11" s="73"/>
      <c r="I11" s="71"/>
    </row>
    <row r="12" spans="1:9" ht="51" customHeight="1">
      <c r="A12" s="1" t="s">
        <v>86</v>
      </c>
      <c r="B12" s="35">
        <v>209649.4</v>
      </c>
      <c r="C12" s="35">
        <v>94256.2</v>
      </c>
      <c r="D12" s="35">
        <v>90411.61</v>
      </c>
      <c r="E12" s="33">
        <f t="shared" si="0"/>
        <v>43.12514607721272</v>
      </c>
      <c r="F12" s="33">
        <f aca="true" t="shared" si="1" ref="F12:F70">$D:$D/$C:$C*100</f>
        <v>95.92112773483336</v>
      </c>
      <c r="G12" s="35">
        <v>87083.37</v>
      </c>
      <c r="H12" s="33">
        <f aca="true" t="shared" si="2" ref="H12:H30">$D:$D/$G:$G*100</f>
        <v>103.82190078312313</v>
      </c>
      <c r="I12" s="35">
        <v>15375.13</v>
      </c>
    </row>
    <row r="13" spans="1:9" ht="89.25">
      <c r="A13" s="2" t="s">
        <v>87</v>
      </c>
      <c r="B13" s="35">
        <v>2481.4</v>
      </c>
      <c r="C13" s="35">
        <v>669.7</v>
      </c>
      <c r="D13" s="35">
        <v>334.94</v>
      </c>
      <c r="E13" s="33">
        <f t="shared" si="0"/>
        <v>13.498025308293704</v>
      </c>
      <c r="F13" s="33">
        <f t="shared" si="1"/>
        <v>50.01343885321785</v>
      </c>
      <c r="G13" s="35">
        <v>348.97</v>
      </c>
      <c r="H13" s="33">
        <f t="shared" si="2"/>
        <v>95.97959710003724</v>
      </c>
      <c r="I13" s="35">
        <v>94.08</v>
      </c>
    </row>
    <row r="14" spans="1:9" ht="25.5">
      <c r="A14" s="3" t="s">
        <v>88</v>
      </c>
      <c r="B14" s="35">
        <v>3645.9</v>
      </c>
      <c r="C14" s="35">
        <v>1568.3</v>
      </c>
      <c r="D14" s="35">
        <v>735.66</v>
      </c>
      <c r="E14" s="33">
        <f t="shared" si="0"/>
        <v>20.177733892865955</v>
      </c>
      <c r="F14" s="33">
        <f t="shared" si="1"/>
        <v>46.90811706943824</v>
      </c>
      <c r="G14" s="35">
        <v>1024.35</v>
      </c>
      <c r="H14" s="33">
        <f t="shared" si="2"/>
        <v>71.81724996339143</v>
      </c>
      <c r="I14" s="35">
        <v>251.35</v>
      </c>
    </row>
    <row r="15" spans="1:9" ht="65.25" customHeight="1">
      <c r="A15" s="7" t="s">
        <v>90</v>
      </c>
      <c r="B15" s="35">
        <v>434.4</v>
      </c>
      <c r="C15" s="49">
        <v>125.85</v>
      </c>
      <c r="D15" s="35">
        <v>358.39</v>
      </c>
      <c r="E15" s="33">
        <f t="shared" si="0"/>
        <v>82.5023020257827</v>
      </c>
      <c r="F15" s="33">
        <f t="shared" si="1"/>
        <v>284.7755264203417</v>
      </c>
      <c r="G15" s="35">
        <v>98.68</v>
      </c>
      <c r="H15" s="33">
        <f t="shared" si="2"/>
        <v>363.1840291852452</v>
      </c>
      <c r="I15" s="35">
        <v>102.4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12753.8</v>
      </c>
      <c r="D16" s="42">
        <f>D17+D18+D19+D20</f>
        <v>11613.759999999998</v>
      </c>
      <c r="E16" s="33">
        <f t="shared" si="0"/>
        <v>47.269204783185586</v>
      </c>
      <c r="F16" s="33">
        <f t="shared" si="1"/>
        <v>91.06117392463422</v>
      </c>
      <c r="G16" s="42">
        <f>G17+G18+G19+G20</f>
        <v>9691.01</v>
      </c>
      <c r="H16" s="33">
        <f t="shared" si="2"/>
        <v>119.84055325502707</v>
      </c>
      <c r="I16" s="42">
        <f>I17+I18+I19+I20</f>
        <v>2159.1099999999997</v>
      </c>
    </row>
    <row r="17" spans="1:9" ht="37.5" customHeight="1">
      <c r="A17" s="10" t="s">
        <v>96</v>
      </c>
      <c r="B17" s="35">
        <v>7841.5</v>
      </c>
      <c r="C17" s="49">
        <v>3880</v>
      </c>
      <c r="D17" s="35">
        <v>3950.02</v>
      </c>
      <c r="E17" s="33">
        <f t="shared" si="0"/>
        <v>50.373270420200214</v>
      </c>
      <c r="F17" s="33">
        <f t="shared" si="1"/>
        <v>101.80463917525773</v>
      </c>
      <c r="G17" s="35">
        <v>3151.76</v>
      </c>
      <c r="H17" s="33">
        <f t="shared" si="2"/>
        <v>125.32743609919537</v>
      </c>
      <c r="I17" s="35">
        <v>696.97</v>
      </c>
    </row>
    <row r="18" spans="1:9" ht="56.25" customHeight="1">
      <c r="A18" s="10" t="s">
        <v>97</v>
      </c>
      <c r="B18" s="35">
        <v>164.8</v>
      </c>
      <c r="C18" s="49">
        <v>78.8</v>
      </c>
      <c r="D18" s="35">
        <v>65.12</v>
      </c>
      <c r="E18" s="33">
        <f t="shared" si="0"/>
        <v>39.51456310679612</v>
      </c>
      <c r="F18" s="33">
        <f t="shared" si="1"/>
        <v>82.63959390862945</v>
      </c>
      <c r="G18" s="35">
        <v>88.11</v>
      </c>
      <c r="H18" s="33">
        <f t="shared" si="2"/>
        <v>73.90761548064918</v>
      </c>
      <c r="I18" s="35">
        <v>11.33</v>
      </c>
    </row>
    <row r="19" spans="1:9" ht="55.5" customHeight="1">
      <c r="A19" s="10" t="s">
        <v>98</v>
      </c>
      <c r="B19" s="35">
        <v>18156.6</v>
      </c>
      <c r="C19" s="49">
        <v>9115</v>
      </c>
      <c r="D19" s="35">
        <v>8220.4</v>
      </c>
      <c r="E19" s="33">
        <f t="shared" si="0"/>
        <v>45.27499642003459</v>
      </c>
      <c r="F19" s="33">
        <f t="shared" si="1"/>
        <v>90.18540866703236</v>
      </c>
      <c r="G19" s="35">
        <v>6720.98</v>
      </c>
      <c r="H19" s="33">
        <f t="shared" si="2"/>
        <v>122.30954414385997</v>
      </c>
      <c r="I19" s="35">
        <v>1542.84</v>
      </c>
    </row>
    <row r="20" spans="1:9" ht="54" customHeight="1">
      <c r="A20" s="10" t="s">
        <v>99</v>
      </c>
      <c r="B20" s="35">
        <v>-1593.5</v>
      </c>
      <c r="C20" s="49">
        <v>-320</v>
      </c>
      <c r="D20" s="35">
        <v>-621.78</v>
      </c>
      <c r="E20" s="33">
        <f t="shared" si="0"/>
        <v>39.019767806714775</v>
      </c>
      <c r="F20" s="33">
        <f t="shared" si="1"/>
        <v>194.30624999999998</v>
      </c>
      <c r="G20" s="35">
        <v>-269.84</v>
      </c>
      <c r="H20" s="33">
        <f t="shared" si="2"/>
        <v>230.42543729617552</v>
      </c>
      <c r="I20" s="35">
        <v>-92.03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20312.2</v>
      </c>
      <c r="D21" s="42">
        <f>D22+D23+D24</f>
        <v>19496.73</v>
      </c>
      <c r="E21" s="33">
        <f t="shared" si="0"/>
        <v>46.61421249891216</v>
      </c>
      <c r="F21" s="33">
        <f t="shared" si="1"/>
        <v>95.98531916779078</v>
      </c>
      <c r="G21" s="42">
        <f>G22+G23+G24</f>
        <v>19643.89</v>
      </c>
      <c r="H21" s="33">
        <f t="shared" si="2"/>
        <v>99.25086120926152</v>
      </c>
      <c r="I21" s="42">
        <f>I22+I23+I24</f>
        <v>433.17999999999995</v>
      </c>
    </row>
    <row r="22" spans="1:9" ht="18.75" customHeight="1">
      <c r="A22" s="5" t="s">
        <v>102</v>
      </c>
      <c r="B22" s="35">
        <v>40121.82</v>
      </c>
      <c r="C22" s="35">
        <v>19750.2</v>
      </c>
      <c r="D22" s="35">
        <v>18570</v>
      </c>
      <c r="E22" s="33">
        <f t="shared" si="0"/>
        <v>46.28404195024054</v>
      </c>
      <c r="F22" s="33">
        <f t="shared" si="1"/>
        <v>94.02436431023483</v>
      </c>
      <c r="G22" s="35">
        <v>18973.21</v>
      </c>
      <c r="H22" s="33">
        <f t="shared" si="2"/>
        <v>97.8748456376122</v>
      </c>
      <c r="I22" s="35">
        <v>413.53</v>
      </c>
    </row>
    <row r="23" spans="1:9" ht="12.75">
      <c r="A23" s="3" t="s">
        <v>100</v>
      </c>
      <c r="B23" s="35">
        <v>625.7</v>
      </c>
      <c r="C23" s="35">
        <v>200</v>
      </c>
      <c r="D23" s="35">
        <v>397.64</v>
      </c>
      <c r="E23" s="33">
        <f t="shared" si="0"/>
        <v>63.55122263065366</v>
      </c>
      <c r="F23" s="33">
        <v>0</v>
      </c>
      <c r="G23" s="35">
        <v>324.18</v>
      </c>
      <c r="H23" s="33">
        <f t="shared" si="2"/>
        <v>122.66025047812943</v>
      </c>
      <c r="I23" s="35">
        <v>14.33</v>
      </c>
    </row>
    <row r="24" spans="1:9" ht="27" customHeight="1">
      <c r="A24" s="3" t="s">
        <v>101</v>
      </c>
      <c r="B24" s="35">
        <v>1078.2</v>
      </c>
      <c r="C24" s="35">
        <v>362</v>
      </c>
      <c r="D24" s="35">
        <v>529.09</v>
      </c>
      <c r="E24" s="33">
        <f t="shared" si="0"/>
        <v>49.071600816175106</v>
      </c>
      <c r="F24" s="33">
        <f t="shared" si="1"/>
        <v>146.15745856353593</v>
      </c>
      <c r="G24" s="35">
        <v>346.5</v>
      </c>
      <c r="H24" s="33">
        <f t="shared" si="2"/>
        <v>152.6955266955267</v>
      </c>
      <c r="I24" s="35">
        <v>5.32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9230</v>
      </c>
      <c r="D25" s="42">
        <f>$26:$26+$27:$27</f>
        <v>5372.42</v>
      </c>
      <c r="E25" s="33">
        <f t="shared" si="0"/>
        <v>21.204429532161555</v>
      </c>
      <c r="F25" s="33">
        <f t="shared" si="1"/>
        <v>58.206067172264355</v>
      </c>
      <c r="G25" s="42">
        <f>$26:$26+$27:$27</f>
        <v>8486.42</v>
      </c>
      <c r="H25" s="33">
        <f t="shared" si="2"/>
        <v>63.30608195210702</v>
      </c>
      <c r="I25" s="42">
        <f>$26:$26+$27:$27</f>
        <v>217.48</v>
      </c>
    </row>
    <row r="26" spans="1:9" ht="12.75">
      <c r="A26" s="3" t="s">
        <v>9</v>
      </c>
      <c r="B26" s="35">
        <v>8355.6</v>
      </c>
      <c r="C26" s="35">
        <v>2100</v>
      </c>
      <c r="D26" s="35">
        <v>550.74</v>
      </c>
      <c r="E26" s="33">
        <f t="shared" si="0"/>
        <v>6.591268131552491</v>
      </c>
      <c r="F26" s="33">
        <f t="shared" si="1"/>
        <v>26.225714285714286</v>
      </c>
      <c r="G26" s="35">
        <v>1878.34</v>
      </c>
      <c r="H26" s="33">
        <f t="shared" si="2"/>
        <v>29.320570290788677</v>
      </c>
      <c r="I26" s="35">
        <v>14.57</v>
      </c>
    </row>
    <row r="27" spans="1:9" ht="12.75">
      <c r="A27" s="3" t="s">
        <v>10</v>
      </c>
      <c r="B27" s="35">
        <v>16980.71</v>
      </c>
      <c r="C27" s="35">
        <v>7130</v>
      </c>
      <c r="D27" s="35">
        <v>4821.68</v>
      </c>
      <c r="E27" s="33">
        <f t="shared" si="0"/>
        <v>28.3950435523603</v>
      </c>
      <c r="F27" s="33">
        <f t="shared" si="1"/>
        <v>67.62524544179523</v>
      </c>
      <c r="G27" s="35">
        <v>6608.08</v>
      </c>
      <c r="H27" s="33">
        <f t="shared" si="2"/>
        <v>72.96642897785742</v>
      </c>
      <c r="I27" s="35">
        <v>202.91</v>
      </c>
    </row>
    <row r="28" spans="1:9" ht="12.75">
      <c r="A28" s="6" t="s">
        <v>11</v>
      </c>
      <c r="B28" s="42">
        <f>B29+B30+B31</f>
        <v>19018.3</v>
      </c>
      <c r="C28" s="42">
        <f>C29+C30+C31</f>
        <v>8868.8</v>
      </c>
      <c r="D28" s="42">
        <f>D29+D30+D31</f>
        <v>6458.21</v>
      </c>
      <c r="E28" s="33">
        <f t="shared" si="0"/>
        <v>33.957872154714146</v>
      </c>
      <c r="F28" s="33">
        <f t="shared" si="1"/>
        <v>72.81943442179326</v>
      </c>
      <c r="G28" s="42">
        <f>G29+G30+G31</f>
        <v>8025.71</v>
      </c>
      <c r="H28" s="33">
        <f t="shared" si="2"/>
        <v>80.46901769438468</v>
      </c>
      <c r="I28" s="42">
        <f>I29+I30+I31</f>
        <v>972.94</v>
      </c>
    </row>
    <row r="29" spans="1:9" ht="25.5">
      <c r="A29" s="3" t="s">
        <v>12</v>
      </c>
      <c r="B29" s="35">
        <v>18910.3</v>
      </c>
      <c r="C29" s="35">
        <v>8800</v>
      </c>
      <c r="D29" s="35">
        <v>6424.61</v>
      </c>
      <c r="E29" s="33">
        <f t="shared" si="0"/>
        <v>33.97413050030936</v>
      </c>
      <c r="F29" s="33">
        <f t="shared" si="1"/>
        <v>73.00693181818183</v>
      </c>
      <c r="G29" s="35">
        <v>7996.31</v>
      </c>
      <c r="H29" s="33">
        <f t="shared" si="2"/>
        <v>80.3446839854883</v>
      </c>
      <c r="I29" s="35">
        <v>971.34</v>
      </c>
    </row>
    <row r="30" spans="1:9" ht="25.5">
      <c r="A30" s="5" t="s">
        <v>104</v>
      </c>
      <c r="B30" s="35">
        <v>58</v>
      </c>
      <c r="C30" s="35">
        <v>28.8</v>
      </c>
      <c r="D30" s="35">
        <v>33.6</v>
      </c>
      <c r="E30" s="33">
        <f t="shared" si="0"/>
        <v>57.931034482758626</v>
      </c>
      <c r="F30" s="33">
        <f t="shared" si="1"/>
        <v>116.66666666666667</v>
      </c>
      <c r="G30" s="35">
        <v>29.4</v>
      </c>
      <c r="H30" s="33">
        <f t="shared" si="2"/>
        <v>114.2857142857143</v>
      </c>
      <c r="I30" s="35">
        <v>1.6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32303.2</v>
      </c>
      <c r="D35" s="42">
        <f>D36+D39+D40</f>
        <v>23941.876000000004</v>
      </c>
      <c r="E35" s="33">
        <f t="shared" si="0"/>
        <v>33.79090404332801</v>
      </c>
      <c r="F35" s="33">
        <f t="shared" si="1"/>
        <v>74.11611233562002</v>
      </c>
      <c r="G35" s="42">
        <f>G36+G39+G40</f>
        <v>27786</v>
      </c>
      <c r="H35" s="33">
        <f>$D:$D/$G:$G*100</f>
        <v>86.16524868638884</v>
      </c>
      <c r="I35" s="42">
        <f>I36+I39+I40</f>
        <v>4244.21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31108.2</v>
      </c>
      <c r="D36" s="35">
        <f>D37+D38</f>
        <v>22377.031000000003</v>
      </c>
      <c r="E36" s="33">
        <f t="shared" si="0"/>
        <v>32.3092497859481</v>
      </c>
      <c r="F36" s="33">
        <f t="shared" si="1"/>
        <v>71.932901935824</v>
      </c>
      <c r="G36" s="35">
        <f>G37+G38</f>
        <v>25913.11</v>
      </c>
      <c r="H36" s="33">
        <f>$D:$D/$G:$G*100</f>
        <v>86.35409258093684</v>
      </c>
      <c r="I36" s="35">
        <f>I37+I38</f>
        <v>4171.54</v>
      </c>
    </row>
    <row r="37" spans="1:9" ht="81.75" customHeight="1">
      <c r="A37" s="1" t="s">
        <v>108</v>
      </c>
      <c r="B37" s="35">
        <v>44757.5</v>
      </c>
      <c r="C37" s="35">
        <v>19257.5</v>
      </c>
      <c r="D37" s="35">
        <v>11391.486</v>
      </c>
      <c r="E37" s="33">
        <f t="shared" si="0"/>
        <v>25.451569010780318</v>
      </c>
      <c r="F37" s="33">
        <f t="shared" si="1"/>
        <v>59.15350382967676</v>
      </c>
      <c r="G37" s="35">
        <v>15190.12</v>
      </c>
      <c r="H37" s="33">
        <f>$D:$D/$G:$G*100</f>
        <v>74.99273211798196</v>
      </c>
      <c r="I37" s="35">
        <v>1637.69</v>
      </c>
    </row>
    <row r="38" spans="1:9" ht="76.5">
      <c r="A38" s="3" t="s">
        <v>109</v>
      </c>
      <c r="B38" s="35">
        <v>24501.4</v>
      </c>
      <c r="C38" s="35">
        <v>11850.7</v>
      </c>
      <c r="D38" s="35">
        <v>10985.545</v>
      </c>
      <c r="E38" s="33">
        <f t="shared" si="0"/>
        <v>44.83639710383896</v>
      </c>
      <c r="F38" s="33">
        <f t="shared" si="1"/>
        <v>92.69954517454664</v>
      </c>
      <c r="G38" s="35">
        <v>10722.99</v>
      </c>
      <c r="H38" s="33">
        <f>$D:$D/$G:$G*100</f>
        <v>102.448524152312</v>
      </c>
      <c r="I38" s="35">
        <v>2533.85</v>
      </c>
    </row>
    <row r="39" spans="1:9" ht="51">
      <c r="A39" s="5" t="s">
        <v>110</v>
      </c>
      <c r="B39" s="35">
        <v>845</v>
      </c>
      <c r="C39" s="35">
        <v>845</v>
      </c>
      <c r="D39" s="35">
        <v>1033.715</v>
      </c>
      <c r="E39" s="33">
        <f t="shared" si="0"/>
        <v>122.33313609467456</v>
      </c>
      <c r="F39" s="33">
        <v>0</v>
      </c>
      <c r="G39" s="35">
        <v>1665.1</v>
      </c>
      <c r="H39" s="33">
        <f>$D:$D/$G:$G*100</f>
        <v>62.08125638099814</v>
      </c>
      <c r="I39" s="35">
        <v>0</v>
      </c>
    </row>
    <row r="40" spans="1:9" ht="76.5">
      <c r="A40" s="53" t="s">
        <v>127</v>
      </c>
      <c r="B40" s="35">
        <v>749.12</v>
      </c>
      <c r="C40" s="35">
        <v>350</v>
      </c>
      <c r="D40" s="35">
        <v>531.13</v>
      </c>
      <c r="E40" s="33">
        <f t="shared" si="0"/>
        <v>70.9005232806493</v>
      </c>
      <c r="F40" s="33">
        <f t="shared" si="1"/>
        <v>151.75142857142856</v>
      </c>
      <c r="G40" s="35">
        <v>207.79</v>
      </c>
      <c r="H40" s="33">
        <v>0</v>
      </c>
      <c r="I40" s="35">
        <v>72.67</v>
      </c>
    </row>
    <row r="41" spans="1:9" ht="25.5">
      <c r="A41" s="4" t="s">
        <v>15</v>
      </c>
      <c r="B41" s="34">
        <v>209</v>
      </c>
      <c r="C41" s="34">
        <v>209</v>
      </c>
      <c r="D41" s="34">
        <v>299.23</v>
      </c>
      <c r="E41" s="33">
        <f t="shared" si="0"/>
        <v>143.17224880382776</v>
      </c>
      <c r="F41" s="33">
        <f t="shared" si="1"/>
        <v>143.17224880382776</v>
      </c>
      <c r="G41" s="34">
        <v>309.6</v>
      </c>
      <c r="H41" s="33">
        <f aca="true" t="shared" si="3" ref="H41:H53">$D:$D/$G:$G*100</f>
        <v>96.65051679586563</v>
      </c>
      <c r="I41" s="34">
        <v>17.38</v>
      </c>
    </row>
    <row r="42" spans="1:9" ht="25.5">
      <c r="A42" s="12" t="s">
        <v>115</v>
      </c>
      <c r="B42" s="34">
        <v>4841.57</v>
      </c>
      <c r="C42" s="34">
        <v>3227.1</v>
      </c>
      <c r="D42" s="34">
        <v>3743.35</v>
      </c>
      <c r="E42" s="33">
        <f t="shared" si="0"/>
        <v>77.3168620922552</v>
      </c>
      <c r="F42" s="33">
        <f t="shared" si="1"/>
        <v>115.99733506863747</v>
      </c>
      <c r="G42" s="34">
        <v>2862.3</v>
      </c>
      <c r="H42" s="33">
        <f t="shared" si="3"/>
        <v>130.7811899521364</v>
      </c>
      <c r="I42" s="34">
        <v>1185.19</v>
      </c>
    </row>
    <row r="43" spans="1:9" ht="25.5">
      <c r="A43" s="8" t="s">
        <v>16</v>
      </c>
      <c r="B43" s="42">
        <f>B44+B45+B46</f>
        <v>6872.88</v>
      </c>
      <c r="C43" s="42">
        <f>C44+C45+C46</f>
        <v>635</v>
      </c>
      <c r="D43" s="42">
        <f>D44+D45+D46</f>
        <v>2547</v>
      </c>
      <c r="E43" s="33">
        <f t="shared" si="0"/>
        <v>37.05870028285086</v>
      </c>
      <c r="F43" s="33">
        <f t="shared" si="1"/>
        <v>401.1023622047244</v>
      </c>
      <c r="G43" s="42">
        <f>G44+G45+G46</f>
        <v>3309.52</v>
      </c>
      <c r="H43" s="33">
        <f t="shared" si="3"/>
        <v>76.95980081703692</v>
      </c>
      <c r="I43" s="42">
        <f>I44+I45+I46</f>
        <v>807.56</v>
      </c>
    </row>
    <row r="44" spans="1:9" ht="12.75">
      <c r="A44" s="3" t="s">
        <v>112</v>
      </c>
      <c r="B44" s="35">
        <v>40</v>
      </c>
      <c r="C44" s="35">
        <v>25</v>
      </c>
      <c r="D44" s="35">
        <v>22.28</v>
      </c>
      <c r="E44" s="33">
        <f t="shared" si="0"/>
        <v>55.7</v>
      </c>
      <c r="F44" s="33">
        <f t="shared" si="1"/>
        <v>89.12</v>
      </c>
      <c r="G44" s="35">
        <v>37.03</v>
      </c>
      <c r="H44" s="33">
        <f t="shared" si="3"/>
        <v>60.16743181204429</v>
      </c>
      <c r="I44" s="35">
        <v>1.47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128.3</v>
      </c>
      <c r="E45" s="33">
        <v>0</v>
      </c>
      <c r="F45" s="33">
        <v>0</v>
      </c>
      <c r="G45" s="35">
        <v>427.78</v>
      </c>
      <c r="H45" s="33">
        <f t="shared" si="3"/>
        <v>29.992051989340318</v>
      </c>
      <c r="I45" s="35">
        <v>21.29</v>
      </c>
    </row>
    <row r="46" spans="1:9" ht="12.75">
      <c r="A46" s="48" t="s">
        <v>111</v>
      </c>
      <c r="B46" s="35">
        <v>1400</v>
      </c>
      <c r="C46" s="35">
        <v>610</v>
      </c>
      <c r="D46" s="35">
        <v>2396.42</v>
      </c>
      <c r="E46" s="33">
        <f t="shared" si="0"/>
        <v>171.17285714285714</v>
      </c>
      <c r="F46" s="33">
        <f t="shared" si="1"/>
        <v>392.85573770491806</v>
      </c>
      <c r="G46" s="35">
        <v>2844.71</v>
      </c>
      <c r="H46" s="33">
        <f t="shared" si="3"/>
        <v>84.24127591213164</v>
      </c>
      <c r="I46" s="35">
        <v>784.8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4890.799999999999</v>
      </c>
      <c r="D47" s="42">
        <f>D48+D49+D50+D51+D52+D53+D54+D56+D57+D59+D60+D55</f>
        <v>3603.4049999999997</v>
      </c>
      <c r="E47" s="33">
        <f t="shared" si="0"/>
        <v>38.50696744961423</v>
      </c>
      <c r="F47" s="33">
        <f t="shared" si="1"/>
        <v>73.67721027234809</v>
      </c>
      <c r="G47" s="42">
        <f>G48+G49+G50+G51+G52+G53+G54+G56+G57+G59+G60+G55</f>
        <v>4641.83</v>
      </c>
      <c r="H47" s="33">
        <f t="shared" si="3"/>
        <v>77.62897391761439</v>
      </c>
      <c r="I47" s="42">
        <f>I48+I49+I50+I51+I52+I53+I54+I56+I57+I59+I60</f>
        <v>597.1</v>
      </c>
    </row>
    <row r="48" spans="1:9" ht="25.5">
      <c r="A48" s="3" t="s">
        <v>18</v>
      </c>
      <c r="B48" s="35">
        <v>189</v>
      </c>
      <c r="C48" s="35">
        <v>79.4</v>
      </c>
      <c r="D48" s="35">
        <v>58.8</v>
      </c>
      <c r="E48" s="33">
        <f t="shared" si="0"/>
        <v>31.11111111111111</v>
      </c>
      <c r="F48" s="33">
        <f t="shared" si="1"/>
        <v>74.05541561712845</v>
      </c>
      <c r="G48" s="35">
        <v>78.59</v>
      </c>
      <c r="H48" s="33">
        <f t="shared" si="3"/>
        <v>74.81867922127496</v>
      </c>
      <c r="I48" s="35">
        <v>14.21</v>
      </c>
    </row>
    <row r="49" spans="1:9" ht="63.75">
      <c r="A49" s="3" t="s">
        <v>125</v>
      </c>
      <c r="B49" s="35">
        <v>279.8</v>
      </c>
      <c r="C49" s="35">
        <v>118.8</v>
      </c>
      <c r="D49" s="35">
        <v>79.3</v>
      </c>
      <c r="E49" s="33">
        <f t="shared" si="0"/>
        <v>28.341672623302355</v>
      </c>
      <c r="F49" s="33">
        <f t="shared" si="1"/>
        <v>66.75084175084174</v>
      </c>
      <c r="G49" s="35">
        <v>117.05</v>
      </c>
      <c r="H49" s="33">
        <f t="shared" si="3"/>
        <v>67.74882528833832</v>
      </c>
      <c r="I49" s="35">
        <v>8.3</v>
      </c>
    </row>
    <row r="50" spans="1:9" ht="52.5" customHeight="1">
      <c r="A50" s="5" t="s">
        <v>123</v>
      </c>
      <c r="B50" s="35">
        <v>159.1</v>
      </c>
      <c r="C50" s="35">
        <v>95.1</v>
      </c>
      <c r="D50" s="35">
        <v>42.3</v>
      </c>
      <c r="E50" s="33">
        <f t="shared" si="0"/>
        <v>26.587052168447517</v>
      </c>
      <c r="F50" s="33">
        <f t="shared" si="1"/>
        <v>44.479495268138805</v>
      </c>
      <c r="G50" s="35">
        <v>87.89</v>
      </c>
      <c r="H50" s="33">
        <f t="shared" si="3"/>
        <v>48.1283422459893</v>
      </c>
      <c r="I50" s="35">
        <v>0</v>
      </c>
    </row>
    <row r="51" spans="1:9" ht="38.25">
      <c r="A51" s="3" t="s">
        <v>19</v>
      </c>
      <c r="B51" s="35">
        <v>785.1</v>
      </c>
      <c r="C51" s="35">
        <v>237.6</v>
      </c>
      <c r="D51" s="35">
        <v>538.31</v>
      </c>
      <c r="E51" s="33">
        <f t="shared" si="0"/>
        <v>68.56578779773277</v>
      </c>
      <c r="F51" s="33">
        <f t="shared" si="1"/>
        <v>226.5614478114478</v>
      </c>
      <c r="G51" s="35">
        <v>239.55</v>
      </c>
      <c r="H51" s="33">
        <f t="shared" si="3"/>
        <v>224.71717804216235</v>
      </c>
      <c r="I51" s="35">
        <v>149.31</v>
      </c>
    </row>
    <row r="52" spans="1:9" ht="63.75">
      <c r="A52" s="3" t="s">
        <v>20</v>
      </c>
      <c r="B52" s="35">
        <v>2470.4</v>
      </c>
      <c r="C52" s="35">
        <v>1191.5</v>
      </c>
      <c r="D52" s="35">
        <v>995.36</v>
      </c>
      <c r="E52" s="33">
        <f t="shared" si="0"/>
        <v>40.29145077720207</v>
      </c>
      <c r="F52" s="33">
        <f t="shared" si="1"/>
        <v>83.5383969785984</v>
      </c>
      <c r="G52" s="35">
        <v>1181.46</v>
      </c>
      <c r="H52" s="33">
        <f t="shared" si="3"/>
        <v>84.24830294720091</v>
      </c>
      <c r="I52" s="35">
        <v>171.67</v>
      </c>
    </row>
    <row r="53" spans="1:9" ht="25.5">
      <c r="A53" s="3" t="s">
        <v>21</v>
      </c>
      <c r="B53" s="35">
        <v>149.7</v>
      </c>
      <c r="C53" s="35">
        <v>20.5</v>
      </c>
      <c r="D53" s="35">
        <v>20</v>
      </c>
      <c r="E53" s="33">
        <f t="shared" si="0"/>
        <v>13.360053440213763</v>
      </c>
      <c r="F53" s="33">
        <v>0</v>
      </c>
      <c r="G53" s="35">
        <v>20.86</v>
      </c>
      <c r="H53" s="33">
        <f t="shared" si="3"/>
        <v>95.87727708533077</v>
      </c>
      <c r="I53" s="35">
        <v>2.5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 t="e">
        <f>$D:$D/$G:$G*100</f>
        <v>#DIV/0!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14.43</v>
      </c>
      <c r="E56" s="33">
        <f t="shared" si="0"/>
        <v>288.6</v>
      </c>
      <c r="F56" s="33">
        <v>0</v>
      </c>
      <c r="G56" s="35">
        <v>1.6</v>
      </c>
      <c r="H56" s="33">
        <v>0</v>
      </c>
      <c r="I56" s="35">
        <v>3</v>
      </c>
    </row>
    <row r="57" spans="1:9" ht="79.5" customHeight="1">
      <c r="A57" s="3" t="s">
        <v>128</v>
      </c>
      <c r="B57" s="35">
        <v>2552.5</v>
      </c>
      <c r="C57" s="35">
        <v>1726.8</v>
      </c>
      <c r="D57" s="35">
        <v>597.79</v>
      </c>
      <c r="E57" s="33">
        <f t="shared" si="0"/>
        <v>23.419784524975512</v>
      </c>
      <c r="F57" s="33">
        <f t="shared" si="1"/>
        <v>34.61836923789669</v>
      </c>
      <c r="G57" s="35">
        <v>1389.82</v>
      </c>
      <c r="H57" s="33">
        <f>$D:$D/$G:$G*100</f>
        <v>43.012044725216214</v>
      </c>
      <c r="I57" s="35">
        <v>62.72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20.43</v>
      </c>
      <c r="E59" s="33">
        <v>0</v>
      </c>
      <c r="F59" s="33">
        <v>0</v>
      </c>
      <c r="G59" s="35">
        <v>8.68</v>
      </c>
      <c r="H59" s="33">
        <f>$D:$D/$G:$G*100</f>
        <v>235.36866359447006</v>
      </c>
      <c r="I59" s="35">
        <v>2</v>
      </c>
    </row>
    <row r="60" spans="1:9" ht="38.25">
      <c r="A60" s="3" t="s">
        <v>23</v>
      </c>
      <c r="B60" s="35">
        <v>2764.2</v>
      </c>
      <c r="C60" s="35">
        <v>1417.1</v>
      </c>
      <c r="D60" s="35">
        <v>1233.685</v>
      </c>
      <c r="E60" s="33">
        <f t="shared" si="0"/>
        <v>44.630815425801316</v>
      </c>
      <c r="F60" s="33">
        <f t="shared" si="1"/>
        <v>87.05701785336251</v>
      </c>
      <c r="G60" s="35">
        <v>1513.33</v>
      </c>
      <c r="H60" s="33">
        <f aca="true" t="shared" si="4" ref="H60:H67">$D:$D/$G:$G*100</f>
        <v>81.52121480443789</v>
      </c>
      <c r="I60" s="35">
        <v>183.39</v>
      </c>
    </row>
    <row r="61" spans="1:9" ht="12.75">
      <c r="A61" s="6" t="s">
        <v>24</v>
      </c>
      <c r="B61" s="34">
        <v>0</v>
      </c>
      <c r="C61" s="34">
        <v>0</v>
      </c>
      <c r="D61" s="34">
        <v>775.34</v>
      </c>
      <c r="E61" s="33">
        <v>0</v>
      </c>
      <c r="F61" s="33">
        <v>0</v>
      </c>
      <c r="G61" s="34">
        <v>789.98</v>
      </c>
      <c r="H61" s="33">
        <f t="shared" si="4"/>
        <v>98.1467885262918</v>
      </c>
      <c r="I61" s="34">
        <v>37.57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191009.95</v>
      </c>
      <c r="D62" s="42">
        <f>D8+D16+D21+D25+D28+D32+D35+D41+D42+D43+D61+D47</f>
        <v>170593.081</v>
      </c>
      <c r="E62" s="33">
        <f t="shared" si="0"/>
        <v>40.28715111293637</v>
      </c>
      <c r="F62" s="33">
        <f t="shared" si="1"/>
        <v>89.31109662088284</v>
      </c>
      <c r="G62" s="42">
        <f>G8+G16+G21+G25+G28+G32+G35+G41+G42+G43+G61+G47</f>
        <v>177740.83</v>
      </c>
      <c r="H62" s="33">
        <f t="shared" si="4"/>
        <v>95.97855540564316</v>
      </c>
      <c r="I62" s="42">
        <f>I8+I16+I21+I25+I28+I32+I35+I41+I42+I43+I61+I47</f>
        <v>26355.529999999995</v>
      </c>
    </row>
    <row r="63" spans="1:9" ht="12.75">
      <c r="A63" s="8" t="s">
        <v>26</v>
      </c>
      <c r="B63" s="42">
        <f>B64+B69</f>
        <v>1395791.4</v>
      </c>
      <c r="C63" s="42">
        <f>C64+C69</f>
        <v>712091.775</v>
      </c>
      <c r="D63" s="42">
        <f>D64+D69</f>
        <v>613113.74</v>
      </c>
      <c r="E63" s="33">
        <f t="shared" si="0"/>
        <v>43.92588606005167</v>
      </c>
      <c r="F63" s="33">
        <f t="shared" si="1"/>
        <v>86.10038221548058</v>
      </c>
      <c r="G63" s="42">
        <f>G64+G69</f>
        <v>708433.61</v>
      </c>
      <c r="H63" s="33">
        <f t="shared" si="4"/>
        <v>86.5449819638004</v>
      </c>
      <c r="I63" s="42">
        <f>I64+I69</f>
        <v>153823.21</v>
      </c>
    </row>
    <row r="64" spans="1:9" ht="25.5">
      <c r="A64" s="8" t="s">
        <v>27</v>
      </c>
      <c r="B64" s="42">
        <f>B65+B66+B67+B68</f>
        <v>1399633</v>
      </c>
      <c r="C64" s="42">
        <f>C65+C66+C67+C68</f>
        <v>715933.375</v>
      </c>
      <c r="D64" s="42">
        <f>D65+D66+D67+D68</f>
        <v>617287.22</v>
      </c>
      <c r="E64" s="33">
        <f t="shared" si="0"/>
        <v>44.10350570470973</v>
      </c>
      <c r="F64" s="33">
        <f t="shared" si="1"/>
        <v>86.22132192119135</v>
      </c>
      <c r="G64" s="42">
        <f>G65+G66+G67+G68</f>
        <v>712079.74</v>
      </c>
      <c r="H64" s="33">
        <f t="shared" si="4"/>
        <v>86.6879346967518</v>
      </c>
      <c r="I64" s="42">
        <f>I65+I66+I67+I68</f>
        <v>153862.36</v>
      </c>
    </row>
    <row r="65" spans="1:9" ht="12.75">
      <c r="A65" s="3" t="s">
        <v>28</v>
      </c>
      <c r="B65" s="35">
        <v>245447.3</v>
      </c>
      <c r="C65" s="35">
        <v>169490.8</v>
      </c>
      <c r="D65" s="35">
        <v>169490.8</v>
      </c>
      <c r="E65" s="33">
        <f t="shared" si="0"/>
        <v>69.05384577463268</v>
      </c>
      <c r="F65" s="33">
        <f t="shared" si="1"/>
        <v>100</v>
      </c>
      <c r="G65" s="35">
        <v>206712.7</v>
      </c>
      <c r="H65" s="33">
        <f t="shared" si="4"/>
        <v>81.99341404761293</v>
      </c>
      <c r="I65" s="35">
        <v>37257</v>
      </c>
    </row>
    <row r="66" spans="1:9" ht="12.75">
      <c r="A66" s="3" t="s">
        <v>29</v>
      </c>
      <c r="B66" s="35">
        <v>289889.2</v>
      </c>
      <c r="C66" s="35">
        <v>102291.045</v>
      </c>
      <c r="D66" s="35">
        <v>28177.74</v>
      </c>
      <c r="E66" s="33">
        <f t="shared" si="0"/>
        <v>9.720175846495833</v>
      </c>
      <c r="F66" s="33">
        <f t="shared" si="1"/>
        <v>27.546634214168016</v>
      </c>
      <c r="G66" s="35">
        <v>183249.9</v>
      </c>
      <c r="H66" s="33">
        <f t="shared" si="4"/>
        <v>15.376674148253288</v>
      </c>
      <c r="I66" s="35">
        <v>8477.18</v>
      </c>
    </row>
    <row r="67" spans="1:9" ht="12.75">
      <c r="A67" s="3" t="s">
        <v>30</v>
      </c>
      <c r="B67" s="35">
        <v>864289.1</v>
      </c>
      <c r="C67" s="35">
        <v>444151.53</v>
      </c>
      <c r="D67" s="35">
        <v>419618.68</v>
      </c>
      <c r="E67" s="33">
        <f t="shared" si="0"/>
        <v>48.550731462423855</v>
      </c>
      <c r="F67" s="33">
        <f t="shared" si="1"/>
        <v>94.47646842508905</v>
      </c>
      <c r="G67" s="35">
        <v>322117.14</v>
      </c>
      <c r="H67" s="33">
        <f t="shared" si="4"/>
        <v>130.2689698536377</v>
      </c>
      <c r="I67" s="35">
        <v>108128.18</v>
      </c>
    </row>
    <row r="68" spans="1:9" ht="24.75" customHeight="1">
      <c r="A68" s="3" t="s">
        <v>31</v>
      </c>
      <c r="B68" s="35">
        <v>7.4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-4173.48</v>
      </c>
      <c r="E69" s="33">
        <f t="shared" si="0"/>
        <v>108.63910870470636</v>
      </c>
      <c r="F69" s="33">
        <f t="shared" si="1"/>
        <v>108.63910870470636</v>
      </c>
      <c r="G69" s="34">
        <v>-3646.13</v>
      </c>
      <c r="H69" s="33">
        <f>$D:$D/$G:$G*100</f>
        <v>114.46328024508176</v>
      </c>
      <c r="I69" s="34">
        <v>-39.15</v>
      </c>
    </row>
    <row r="70" spans="1:9" ht="12.75">
      <c r="A70" s="6" t="s">
        <v>32</v>
      </c>
      <c r="B70" s="42">
        <f>B63+B62</f>
        <v>1819234.2999999998</v>
      </c>
      <c r="C70" s="42">
        <f>C63+C62</f>
        <v>903101.7250000001</v>
      </c>
      <c r="D70" s="42">
        <f>D63+D62</f>
        <v>783706.821</v>
      </c>
      <c r="E70" s="33">
        <f t="shared" si="0"/>
        <v>43.078938265401</v>
      </c>
      <c r="F70" s="33">
        <f t="shared" si="1"/>
        <v>86.77946230254405</v>
      </c>
      <c r="G70" s="42">
        <f>G63+G62</f>
        <v>886174.44</v>
      </c>
      <c r="H70" s="33">
        <f>$D:$D/$G:$G*100</f>
        <v>88.43708254550876</v>
      </c>
      <c r="I70" s="42">
        <f>I63+I62</f>
        <v>180178.74</v>
      </c>
    </row>
    <row r="71" spans="1:9" ht="12.75">
      <c r="A71" s="75" t="s">
        <v>34</v>
      </c>
      <c r="B71" s="76"/>
      <c r="C71" s="76"/>
      <c r="D71" s="76"/>
      <c r="E71" s="76"/>
      <c r="F71" s="76"/>
      <c r="G71" s="76"/>
      <c r="H71" s="76"/>
      <c r="I71" s="77"/>
    </row>
    <row r="72" spans="1:9" ht="12.75">
      <c r="A72" s="13" t="s">
        <v>35</v>
      </c>
      <c r="B72" s="42">
        <f>B73+B74+B75+B76+B77+B78+B79+B80</f>
        <v>90559.9</v>
      </c>
      <c r="C72" s="42">
        <f>C73+C74+C75+C76+C77+C79+C80</f>
        <v>43012.3</v>
      </c>
      <c r="D72" s="42">
        <f>D73+D74+D75+D76+D77+D78+D79+D80</f>
        <v>39166.5</v>
      </c>
      <c r="E72" s="33">
        <f>$D:$D/$B:$B*100</f>
        <v>43.249274789393546</v>
      </c>
      <c r="F72" s="33">
        <f>$D:$D/$C:$C*100</f>
        <v>91.05883665835121</v>
      </c>
      <c r="G72" s="42">
        <f>G73+G74+G75+G76+G77+G78+G79+G80</f>
        <v>29543.399999999998</v>
      </c>
      <c r="H72" s="33">
        <f>$D:$D/$G:$G*100</f>
        <v>132.5727573671277</v>
      </c>
      <c r="I72" s="42">
        <f>I73+I74+I75+I76+I77+I78+I79+I80</f>
        <v>7418.6</v>
      </c>
    </row>
    <row r="73" spans="1:9" ht="14.25" customHeight="1">
      <c r="A73" s="14" t="s">
        <v>36</v>
      </c>
      <c r="B73" s="43">
        <v>1278.6</v>
      </c>
      <c r="C73" s="43">
        <v>676.9</v>
      </c>
      <c r="D73" s="43">
        <v>676.9</v>
      </c>
      <c r="E73" s="36">
        <f>$D:$D/$B:$B*100</f>
        <v>52.94071640857187</v>
      </c>
      <c r="F73" s="36">
        <f>$D:$D/$C:$C*100</f>
        <v>100</v>
      </c>
      <c r="G73" s="43">
        <v>0</v>
      </c>
      <c r="H73" s="36">
        <v>0</v>
      </c>
      <c r="I73" s="43">
        <f>D73-май!D73</f>
        <v>192.29999999999995</v>
      </c>
    </row>
    <row r="74" spans="1:9" ht="12.75">
      <c r="A74" s="14" t="s">
        <v>37</v>
      </c>
      <c r="B74" s="43">
        <v>5837.1</v>
      </c>
      <c r="C74" s="43">
        <v>2763.1</v>
      </c>
      <c r="D74" s="43">
        <v>1594.8</v>
      </c>
      <c r="E74" s="36">
        <f>$D:$D/$B:$B*100</f>
        <v>27.32178650357198</v>
      </c>
      <c r="F74" s="36">
        <f>$D:$D/$C:$C*100</f>
        <v>57.7177807535015</v>
      </c>
      <c r="G74" s="43">
        <v>2054.6</v>
      </c>
      <c r="H74" s="36">
        <f>$D:$D/$G:$G*100</f>
        <v>77.62094811642169</v>
      </c>
      <c r="I74" s="43">
        <f>D74-май!D74</f>
        <v>183.70000000000005</v>
      </c>
    </row>
    <row r="75" spans="1:9" ht="25.5">
      <c r="A75" s="14" t="s">
        <v>38</v>
      </c>
      <c r="B75" s="43">
        <v>36025.3</v>
      </c>
      <c r="C75" s="43">
        <v>18080.3</v>
      </c>
      <c r="D75" s="43">
        <v>16402.5</v>
      </c>
      <c r="E75" s="36">
        <f>$D:$D/$B:$B*100</f>
        <v>45.530502174860445</v>
      </c>
      <c r="F75" s="36">
        <f>$D:$D/$C:$C*100</f>
        <v>90.72028672090619</v>
      </c>
      <c r="G75" s="43">
        <v>17053.1</v>
      </c>
      <c r="H75" s="36">
        <f>$D:$D/$G:$G*100</f>
        <v>96.18485788507662</v>
      </c>
      <c r="I75" s="43">
        <f>D75-май!D75</f>
        <v>2832.8999999999996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D76-май!D76</f>
        <v>0</v>
      </c>
    </row>
    <row r="77" spans="1:9" ht="25.5">
      <c r="A77" s="3" t="s">
        <v>39</v>
      </c>
      <c r="B77" s="43">
        <v>10289.6</v>
      </c>
      <c r="C77" s="43">
        <v>5651.5</v>
      </c>
      <c r="D77" s="43">
        <v>5606.3</v>
      </c>
      <c r="E77" s="36">
        <f>$D:$D/$B:$B*100</f>
        <v>54.485111180220805</v>
      </c>
      <c r="F77" s="36">
        <f>$D:$D/$C:$C*100</f>
        <v>99.20021233300893</v>
      </c>
      <c r="G77" s="43">
        <v>5159</v>
      </c>
      <c r="H77" s="36">
        <f>$D:$D/$G:$G*100</f>
        <v>108.67028493894166</v>
      </c>
      <c r="I77" s="43">
        <f>D77-май!D77</f>
        <v>1011.5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D78-май!D78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D79-май!D79</f>
        <v>0</v>
      </c>
    </row>
    <row r="80" spans="1:9" ht="12.75">
      <c r="A80" s="3" t="s">
        <v>42</v>
      </c>
      <c r="B80" s="43">
        <v>36819.6</v>
      </c>
      <c r="C80" s="43">
        <v>15840.5</v>
      </c>
      <c r="D80" s="43">
        <v>14886</v>
      </c>
      <c r="E80" s="36">
        <f>$D:$D/$B:$B*100</f>
        <v>40.42955382459342</v>
      </c>
      <c r="F80" s="36">
        <f>$D:$D/$C:$C*100</f>
        <v>93.97430636659196</v>
      </c>
      <c r="G80" s="43">
        <v>5276.7</v>
      </c>
      <c r="H80" s="36">
        <f>$D:$D/$G:$G*100</f>
        <v>282.1081357666724</v>
      </c>
      <c r="I80" s="43">
        <f>D80-май!D80</f>
        <v>3198.2000000000007</v>
      </c>
    </row>
    <row r="81" spans="1:9" ht="12.75">
      <c r="A81" s="13" t="s">
        <v>43</v>
      </c>
      <c r="B81" s="34">
        <v>269.1</v>
      </c>
      <c r="C81" s="34">
        <v>113.6</v>
      </c>
      <c r="D81" s="34">
        <v>105.7</v>
      </c>
      <c r="E81" s="33">
        <f>$D:$D/$B:$B*100</f>
        <v>39.27907840951319</v>
      </c>
      <c r="F81" s="33">
        <f>$D:$D/$C:$C*100</f>
        <v>93.04577464788734</v>
      </c>
      <c r="G81" s="34">
        <v>116.4</v>
      </c>
      <c r="H81" s="33">
        <f>$D:$D/$G:$G*100</f>
        <v>90.80756013745705</v>
      </c>
      <c r="I81" s="42">
        <f>D81-май!D81</f>
        <v>19.200000000000003</v>
      </c>
    </row>
    <row r="82" spans="1:9" ht="25.5">
      <c r="A82" s="15" t="s">
        <v>44</v>
      </c>
      <c r="B82" s="34">
        <v>2935.7</v>
      </c>
      <c r="C82" s="34">
        <v>1291.8</v>
      </c>
      <c r="D82" s="34">
        <v>939.5</v>
      </c>
      <c r="E82" s="33">
        <f>$D:$D/$B:$B*100</f>
        <v>32.00258882038355</v>
      </c>
      <c r="F82" s="33">
        <f>$D:$D/$C:$C*100</f>
        <v>72.72797646694535</v>
      </c>
      <c r="G82" s="34">
        <v>1098.5</v>
      </c>
      <c r="H82" s="33">
        <f>$D:$D/$G:$G*100</f>
        <v>85.52571688666363</v>
      </c>
      <c r="I82" s="42">
        <f>D82-май!D82</f>
        <v>174.5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82791.2</v>
      </c>
      <c r="D83" s="42">
        <f>D84+D85+D86+D87+D88</f>
        <v>32456.6</v>
      </c>
      <c r="E83" s="33">
        <f>$D:$D/$B:$B*100</f>
        <v>21.085682062689372</v>
      </c>
      <c r="F83" s="33">
        <f>$D:$D/$C:$C*100</f>
        <v>39.20295876856478</v>
      </c>
      <c r="G83" s="42">
        <f>G84+G85+G86+G87+G88</f>
        <v>31675.300000000003</v>
      </c>
      <c r="H83" s="33">
        <f>$D:$D/$G:$G*100</f>
        <v>102.466590687381</v>
      </c>
      <c r="I83" s="42">
        <f>I86+I87+I88</f>
        <v>6714.599999999998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6324.2</v>
      </c>
      <c r="D86" s="43">
        <v>6322.7</v>
      </c>
      <c r="E86" s="36">
        <f aca="true" t="shared" si="5" ref="E86:E111">$D:$D/$B:$B*100</f>
        <v>41.52022589965853</v>
      </c>
      <c r="F86" s="36">
        <f aca="true" t="shared" si="6" ref="F86:F101">$D:$D/$C:$C*100</f>
        <v>99.9762815850226</v>
      </c>
      <c r="G86" s="43">
        <v>5373.7</v>
      </c>
      <c r="H86" s="36">
        <f>$D:$D/$G:$G*100</f>
        <v>117.66008522991606</v>
      </c>
      <c r="I86" s="43">
        <f>D86-май!D86</f>
        <v>1289.5999999999995</v>
      </c>
    </row>
    <row r="87" spans="1:9" ht="12.75">
      <c r="A87" s="16" t="s">
        <v>89</v>
      </c>
      <c r="B87" s="35">
        <v>127315.6</v>
      </c>
      <c r="C87" s="35">
        <v>70773.4</v>
      </c>
      <c r="D87" s="35">
        <v>21397.3</v>
      </c>
      <c r="E87" s="36">
        <f t="shared" si="5"/>
        <v>16.806502895167597</v>
      </c>
      <c r="F87" s="36">
        <f t="shared" si="6"/>
        <v>30.233534067884264</v>
      </c>
      <c r="G87" s="35">
        <v>21687.5</v>
      </c>
      <c r="H87" s="36">
        <f>$D:$D/$G:$G*100</f>
        <v>98.66190201729106</v>
      </c>
      <c r="I87" s="43">
        <f>D87-май!D87</f>
        <v>4588.899999999998</v>
      </c>
    </row>
    <row r="88" spans="1:9" ht="12.75">
      <c r="A88" s="14" t="s">
        <v>47</v>
      </c>
      <c r="B88" s="43">
        <v>11383.6</v>
      </c>
      <c r="C88" s="43">
        <v>5693.6</v>
      </c>
      <c r="D88" s="43">
        <v>4736.6</v>
      </c>
      <c r="E88" s="36">
        <f t="shared" si="5"/>
        <v>41.60898134157912</v>
      </c>
      <c r="F88" s="36">
        <f t="shared" si="6"/>
        <v>83.19165378670789</v>
      </c>
      <c r="G88" s="43">
        <v>4614.1</v>
      </c>
      <c r="H88" s="36">
        <f>$D:$D/$G:$G*100</f>
        <v>102.65490561539627</v>
      </c>
      <c r="I88" s="43">
        <f>D88-май!D88</f>
        <v>836.1000000000004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41339.9</v>
      </c>
      <c r="D89" s="42">
        <f>D90+D91+D92+D93</f>
        <v>17639.5</v>
      </c>
      <c r="E89" s="33">
        <f t="shared" si="5"/>
        <v>17.701259695076118</v>
      </c>
      <c r="F89" s="33">
        <f t="shared" si="6"/>
        <v>42.66943074366411</v>
      </c>
      <c r="G89" s="42">
        <f>G90+G91+G92+G93</f>
        <v>171764.69999999998</v>
      </c>
      <c r="H89" s="33">
        <f>$D:$D/$G:$G*100</f>
        <v>10.269572269505902</v>
      </c>
      <c r="I89" s="42">
        <f>I90+I91+I92+I93</f>
        <v>3727.0999999999995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v>0</v>
      </c>
      <c r="G90" s="43">
        <v>137972.9</v>
      </c>
      <c r="H90" s="36">
        <v>0</v>
      </c>
      <c r="I90" s="43">
        <f>D90-май!D90</f>
        <v>0</v>
      </c>
    </row>
    <row r="91" spans="1:9" ht="12.75">
      <c r="A91" s="14" t="s">
        <v>50</v>
      </c>
      <c r="B91" s="43">
        <v>41358.4</v>
      </c>
      <c r="C91" s="43">
        <v>19635.5</v>
      </c>
      <c r="D91" s="43">
        <v>405.7</v>
      </c>
      <c r="E91" s="36">
        <f t="shared" si="5"/>
        <v>0.980937367016132</v>
      </c>
      <c r="F91" s="36">
        <f t="shared" si="6"/>
        <v>2.066155687402918</v>
      </c>
      <c r="G91" s="43">
        <v>2246</v>
      </c>
      <c r="H91" s="36">
        <v>0</v>
      </c>
      <c r="I91" s="43">
        <f>D91-май!D91</f>
        <v>0</v>
      </c>
    </row>
    <row r="92" spans="1:9" ht="12.75">
      <c r="A92" s="14" t="s">
        <v>51</v>
      </c>
      <c r="B92" s="43">
        <v>30743</v>
      </c>
      <c r="C92" s="43">
        <v>12844.4</v>
      </c>
      <c r="D92" s="43">
        <v>9887.9</v>
      </c>
      <c r="E92" s="36">
        <f t="shared" si="5"/>
        <v>32.163094037667115</v>
      </c>
      <c r="F92" s="36">
        <f t="shared" si="6"/>
        <v>76.98218678957367</v>
      </c>
      <c r="G92" s="43">
        <v>9608.3</v>
      </c>
      <c r="H92" s="36">
        <f aca="true" t="shared" si="7" ref="H92:H101">$D:$D/$G:$G*100</f>
        <v>102.90998407626739</v>
      </c>
      <c r="I92" s="43">
        <f>D92-май!D92</f>
        <v>2428</v>
      </c>
    </row>
    <row r="93" spans="1:9" ht="12.75">
      <c r="A93" s="14" t="s">
        <v>52</v>
      </c>
      <c r="B93" s="43">
        <v>26149.1</v>
      </c>
      <c r="C93" s="43">
        <v>7741.9</v>
      </c>
      <c r="D93" s="43">
        <v>7345.9</v>
      </c>
      <c r="E93" s="36">
        <f t="shared" si="5"/>
        <v>28.09236264345618</v>
      </c>
      <c r="F93" s="36">
        <f t="shared" si="6"/>
        <v>94.88497655614255</v>
      </c>
      <c r="G93" s="43">
        <v>21937.5</v>
      </c>
      <c r="H93" s="36">
        <f t="shared" si="7"/>
        <v>33.48558404558404</v>
      </c>
      <c r="I93" s="43">
        <f>D93-май!D93</f>
        <v>1299.0999999999995</v>
      </c>
    </row>
    <row r="94" spans="1:9" ht="12.75">
      <c r="A94" s="17" t="s">
        <v>53</v>
      </c>
      <c r="B94" s="42">
        <f>B95+B96+B97+B98</f>
        <v>1110590.7999999998</v>
      </c>
      <c r="C94" s="42">
        <f>C95+C96+C97+C98</f>
        <v>576751.9</v>
      </c>
      <c r="D94" s="42">
        <f>D95+D96+D97+D98</f>
        <v>559491.1000000001</v>
      </c>
      <c r="E94" s="33">
        <f t="shared" si="5"/>
        <v>50.37778991145976</v>
      </c>
      <c r="F94" s="33">
        <f t="shared" si="6"/>
        <v>97.00724002816463</v>
      </c>
      <c r="G94" s="42">
        <f>G95+G96+G97+G98</f>
        <v>507069.9</v>
      </c>
      <c r="H94" s="33">
        <f t="shared" si="7"/>
        <v>110.33806187273197</v>
      </c>
      <c r="I94" s="42">
        <f>I95+I96+I97+I98</f>
        <v>131147.20000000004</v>
      </c>
    </row>
    <row r="95" spans="1:9" ht="12.75">
      <c r="A95" s="14" t="s">
        <v>54</v>
      </c>
      <c r="B95" s="43">
        <v>434088.7</v>
      </c>
      <c r="C95" s="43">
        <v>210842.2</v>
      </c>
      <c r="D95" s="43">
        <v>202385.2</v>
      </c>
      <c r="E95" s="36">
        <f t="shared" si="5"/>
        <v>46.62300585110831</v>
      </c>
      <c r="F95" s="36">
        <f t="shared" si="6"/>
        <v>95.98894338989064</v>
      </c>
      <c r="G95" s="43">
        <f>181090.6+0.1</f>
        <v>181090.7</v>
      </c>
      <c r="H95" s="36">
        <f t="shared" si="7"/>
        <v>111.75902462136378</v>
      </c>
      <c r="I95" s="43">
        <f>D95-май!D95</f>
        <v>40951.70000000001</v>
      </c>
    </row>
    <row r="96" spans="1:9" ht="12.75">
      <c r="A96" s="14" t="s">
        <v>55</v>
      </c>
      <c r="B96" s="43">
        <v>595565</v>
      </c>
      <c r="C96" s="43">
        <v>324085.5</v>
      </c>
      <c r="D96" s="43">
        <v>318293.9</v>
      </c>
      <c r="E96" s="36">
        <f t="shared" si="5"/>
        <v>53.44402374216081</v>
      </c>
      <c r="F96" s="36">
        <f t="shared" si="6"/>
        <v>98.21294072089002</v>
      </c>
      <c r="G96" s="43">
        <v>289942.3</v>
      </c>
      <c r="H96" s="36">
        <f t="shared" si="7"/>
        <v>109.7783593494292</v>
      </c>
      <c r="I96" s="43">
        <f>D96-май!D96</f>
        <v>77740.00000000003</v>
      </c>
    </row>
    <row r="97" spans="1:9" ht="12.75">
      <c r="A97" s="14" t="s">
        <v>56</v>
      </c>
      <c r="B97" s="43">
        <v>35773.7</v>
      </c>
      <c r="C97" s="43">
        <v>20219.8</v>
      </c>
      <c r="D97" s="43">
        <v>18187.1</v>
      </c>
      <c r="E97" s="36">
        <f t="shared" si="5"/>
        <v>50.839303734307606</v>
      </c>
      <c r="F97" s="36">
        <f t="shared" si="6"/>
        <v>89.94698266056044</v>
      </c>
      <c r="G97" s="43">
        <v>13670.7</v>
      </c>
      <c r="H97" s="36">
        <f t="shared" si="7"/>
        <v>133.03707930098676</v>
      </c>
      <c r="I97" s="43">
        <f>D97-май!D97</f>
        <v>8251.599999999999</v>
      </c>
    </row>
    <row r="98" spans="1:9" ht="12.75">
      <c r="A98" s="14" t="s">
        <v>57</v>
      </c>
      <c r="B98" s="43">
        <v>45163.4</v>
      </c>
      <c r="C98" s="43">
        <v>21604.4</v>
      </c>
      <c r="D98" s="35">
        <v>20624.9</v>
      </c>
      <c r="E98" s="36">
        <f t="shared" si="5"/>
        <v>45.66728811382668</v>
      </c>
      <c r="F98" s="36">
        <f t="shared" si="6"/>
        <v>95.46620132935884</v>
      </c>
      <c r="G98" s="35">
        <v>22366.2</v>
      </c>
      <c r="H98" s="36">
        <f t="shared" si="7"/>
        <v>92.21459166063077</v>
      </c>
      <c r="I98" s="43">
        <f>D98-май!D98</f>
        <v>4203.9000000000015</v>
      </c>
    </row>
    <row r="99" spans="1:9" ht="25.5">
      <c r="A99" s="17" t="s">
        <v>58</v>
      </c>
      <c r="B99" s="42">
        <f>B100+B101</f>
        <v>206387.5</v>
      </c>
      <c r="C99" s="42">
        <f>C100+C101</f>
        <v>80607.8</v>
      </c>
      <c r="D99" s="42">
        <f>D100+D101</f>
        <v>41561</v>
      </c>
      <c r="E99" s="33">
        <f t="shared" si="5"/>
        <v>20.13736297014112</v>
      </c>
      <c r="F99" s="33">
        <f t="shared" si="6"/>
        <v>51.559526497435726</v>
      </c>
      <c r="G99" s="42">
        <f>G100+G101</f>
        <v>44389</v>
      </c>
      <c r="H99" s="33">
        <f t="shared" si="7"/>
        <v>93.62905224267274</v>
      </c>
      <c r="I99" s="42">
        <f>I100+I101</f>
        <v>8760.199999999997</v>
      </c>
    </row>
    <row r="100" spans="1:9" ht="12.75">
      <c r="A100" s="14" t="s">
        <v>59</v>
      </c>
      <c r="B100" s="43">
        <v>203466.1</v>
      </c>
      <c r="C100" s="43">
        <v>79136.3</v>
      </c>
      <c r="D100" s="43">
        <v>40103.1</v>
      </c>
      <c r="E100" s="36">
        <f t="shared" si="5"/>
        <v>19.709966426839653</v>
      </c>
      <c r="F100" s="36">
        <f t="shared" si="6"/>
        <v>50.675985609638055</v>
      </c>
      <c r="G100" s="43">
        <v>38574.6</v>
      </c>
      <c r="H100" s="36">
        <f t="shared" si="7"/>
        <v>103.96245197617084</v>
      </c>
      <c r="I100" s="43">
        <f>D100-май!D100</f>
        <v>8464.199999999997</v>
      </c>
    </row>
    <row r="101" spans="1:9" ht="25.5">
      <c r="A101" s="14" t="s">
        <v>60</v>
      </c>
      <c r="B101" s="43">
        <v>2921.4</v>
      </c>
      <c r="C101" s="43">
        <v>1471.5</v>
      </c>
      <c r="D101" s="43">
        <v>1457.9</v>
      </c>
      <c r="E101" s="36">
        <f t="shared" si="5"/>
        <v>49.904155541863496</v>
      </c>
      <c r="F101" s="36">
        <f t="shared" si="6"/>
        <v>99.07577302072715</v>
      </c>
      <c r="G101" s="43">
        <v>5814.4</v>
      </c>
      <c r="H101" s="36">
        <f t="shared" si="7"/>
        <v>25.073954320308207</v>
      </c>
      <c r="I101" s="43">
        <f>D101-май!D101</f>
        <v>296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4.8</v>
      </c>
      <c r="E102" s="33">
        <f t="shared" si="5"/>
        <v>10.714285714285715</v>
      </c>
      <c r="F102" s="33">
        <v>0</v>
      </c>
      <c r="G102" s="42">
        <f>G103</f>
        <v>4.8</v>
      </c>
      <c r="H102" s="33">
        <v>0</v>
      </c>
      <c r="I102" s="42">
        <f>D102-май!D102</f>
        <v>4.8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4.8</v>
      </c>
      <c r="E103" s="36">
        <f t="shared" si="5"/>
        <v>10.714285714285715</v>
      </c>
      <c r="F103" s="36">
        <v>0</v>
      </c>
      <c r="G103" s="43">
        <v>4.8</v>
      </c>
      <c r="H103" s="36">
        <v>0</v>
      </c>
      <c r="I103" s="43">
        <f>D103-май!D103</f>
        <v>4.8</v>
      </c>
    </row>
    <row r="104" spans="1:9" ht="12.75">
      <c r="A104" s="17" t="s">
        <v>61</v>
      </c>
      <c r="B104" s="42">
        <f>B105+B106+B107+B108+B109</f>
        <v>131503.3</v>
      </c>
      <c r="C104" s="42">
        <f>C105+C106+C107+C108+C109</f>
        <v>54840.700000000004</v>
      </c>
      <c r="D104" s="42">
        <f>D105+D106+D107+D108+D109</f>
        <v>49577.7</v>
      </c>
      <c r="E104" s="33">
        <f t="shared" si="5"/>
        <v>37.70072690191045</v>
      </c>
      <c r="F104" s="33">
        <f aca="true" t="shared" si="8" ref="F104:F111">$D:$D/$C:$C*100</f>
        <v>90.40311301642757</v>
      </c>
      <c r="G104" s="42">
        <f>G105+G106+G107+G108+G109</f>
        <v>46749</v>
      </c>
      <c r="H104" s="33">
        <f>$D:$D/$G:$G*100</f>
        <v>106.05082461656934</v>
      </c>
      <c r="I104" s="42">
        <f>I105+I106+I107+I108+I109</f>
        <v>9731.6</v>
      </c>
    </row>
    <row r="105" spans="1:9" ht="12.75">
      <c r="A105" s="14" t="s">
        <v>62</v>
      </c>
      <c r="B105" s="43">
        <v>800</v>
      </c>
      <c r="C105" s="43">
        <v>303</v>
      </c>
      <c r="D105" s="43">
        <v>262.6</v>
      </c>
      <c r="E105" s="36">
        <f t="shared" si="5"/>
        <v>32.825</v>
      </c>
      <c r="F105" s="36">
        <f t="shared" si="8"/>
        <v>86.66666666666667</v>
      </c>
      <c r="G105" s="43">
        <v>238.2</v>
      </c>
      <c r="H105" s="36">
        <f>$D:$D/$G:$G*100</f>
        <v>110.24349286314023</v>
      </c>
      <c r="I105" s="43">
        <f>D105-май!D105</f>
        <v>51.20000000000002</v>
      </c>
    </row>
    <row r="106" spans="1:9" ht="12.75">
      <c r="A106" s="14" t="s">
        <v>63</v>
      </c>
      <c r="B106" s="43">
        <v>49205.1</v>
      </c>
      <c r="C106" s="43">
        <v>20607.8</v>
      </c>
      <c r="D106" s="43">
        <v>20607.8</v>
      </c>
      <c r="E106" s="36">
        <f t="shared" si="5"/>
        <v>41.88143098987707</v>
      </c>
      <c r="F106" s="36">
        <f t="shared" si="8"/>
        <v>100</v>
      </c>
      <c r="G106" s="43">
        <v>23146.1</v>
      </c>
      <c r="H106" s="36">
        <f>$D:$D/$G:$G*100</f>
        <v>89.03357369060015</v>
      </c>
      <c r="I106" s="43">
        <f>D106-май!D106</f>
        <v>3742.2000000000007</v>
      </c>
    </row>
    <row r="107" spans="1:9" ht="12.75">
      <c r="A107" s="14" t="s">
        <v>64</v>
      </c>
      <c r="B107" s="43">
        <v>24827.8</v>
      </c>
      <c r="C107" s="43">
        <v>12824.1</v>
      </c>
      <c r="D107" s="43">
        <v>12133.7</v>
      </c>
      <c r="E107" s="36">
        <f t="shared" si="5"/>
        <v>48.87142638493947</v>
      </c>
      <c r="F107" s="36">
        <f t="shared" si="8"/>
        <v>94.61638633510344</v>
      </c>
      <c r="G107" s="43">
        <v>8962.4</v>
      </c>
      <c r="H107" s="36">
        <f>$D:$D/$G:$G*100</f>
        <v>135.38449522449346</v>
      </c>
      <c r="I107" s="43">
        <f>D107-май!D107</f>
        <v>2562.6000000000004</v>
      </c>
    </row>
    <row r="108" spans="1:9" ht="12.75">
      <c r="A108" s="14" t="s">
        <v>65</v>
      </c>
      <c r="B108" s="35">
        <v>31005</v>
      </c>
      <c r="C108" s="35">
        <v>7698.4</v>
      </c>
      <c r="D108" s="35">
        <v>3210.5</v>
      </c>
      <c r="E108" s="36">
        <f t="shared" si="5"/>
        <v>10.354781486856957</v>
      </c>
      <c r="F108" s="36">
        <f t="shared" si="8"/>
        <v>41.703470851085946</v>
      </c>
      <c r="G108" s="35">
        <v>1950.8</v>
      </c>
      <c r="H108" s="36">
        <v>0</v>
      </c>
      <c r="I108" s="43">
        <f>D108-май!D108</f>
        <v>732.5999999999999</v>
      </c>
    </row>
    <row r="109" spans="1:9" ht="12.75">
      <c r="A109" s="14" t="s">
        <v>66</v>
      </c>
      <c r="B109" s="43">
        <v>25665.4</v>
      </c>
      <c r="C109" s="43">
        <v>13407.4</v>
      </c>
      <c r="D109" s="43">
        <v>13363.1</v>
      </c>
      <c r="E109" s="36">
        <f t="shared" si="5"/>
        <v>52.066595494323096</v>
      </c>
      <c r="F109" s="36">
        <f t="shared" si="8"/>
        <v>99.66958545280966</v>
      </c>
      <c r="G109" s="43">
        <v>12451.5</v>
      </c>
      <c r="H109" s="36">
        <f>$D:$D/$G:$G*100</f>
        <v>107.32120628036783</v>
      </c>
      <c r="I109" s="43">
        <f>D109-май!D109</f>
        <v>2643</v>
      </c>
    </row>
    <row r="110" spans="1:9" ht="12.75">
      <c r="A110" s="17" t="s">
        <v>73</v>
      </c>
      <c r="B110" s="34">
        <f>B111+B112+B113</f>
        <v>30195.8</v>
      </c>
      <c r="C110" s="34">
        <f>C111+C113</f>
        <v>13676.1</v>
      </c>
      <c r="D110" s="34">
        <f>D111+D112+D113</f>
        <v>13676.1</v>
      </c>
      <c r="E110" s="33">
        <f t="shared" si="5"/>
        <v>45.29139814146338</v>
      </c>
      <c r="F110" s="33">
        <f t="shared" si="8"/>
        <v>100</v>
      </c>
      <c r="G110" s="34">
        <f>G111+G112+G113</f>
        <v>16593.7</v>
      </c>
      <c r="H110" s="33">
        <f>$D:$D/$G:$G*100</f>
        <v>82.41742347999542</v>
      </c>
      <c r="I110" s="42">
        <f>D110-март!D110</f>
        <v>7490.5</v>
      </c>
    </row>
    <row r="111" spans="1:9" ht="12.75">
      <c r="A111" s="51" t="s">
        <v>74</v>
      </c>
      <c r="B111" s="35">
        <v>24060.9</v>
      </c>
      <c r="C111" s="35">
        <v>12180.7</v>
      </c>
      <c r="D111" s="35">
        <v>12180.7</v>
      </c>
      <c r="E111" s="36">
        <f t="shared" si="5"/>
        <v>50.62445710675827</v>
      </c>
      <c r="F111" s="36">
        <f t="shared" si="8"/>
        <v>100</v>
      </c>
      <c r="G111" s="35">
        <v>11624.4</v>
      </c>
      <c r="H111" s="36">
        <f>$D:$D/$G:$G*100</f>
        <v>104.78562334400057</v>
      </c>
      <c r="I111" s="43">
        <f>D111-март!D111</f>
        <v>6642.1</v>
      </c>
    </row>
    <row r="112" spans="1:9" ht="24.75" customHeight="1">
      <c r="A112" s="18" t="s">
        <v>75</v>
      </c>
      <c r="B112" s="35">
        <v>3156.3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2978.6</v>
      </c>
      <c r="C113" s="35">
        <v>1495.4</v>
      </c>
      <c r="D113" s="35">
        <v>1495.4</v>
      </c>
      <c r="E113" s="36">
        <f>$D:$D/$B:$B*100</f>
        <v>50.20479419861681</v>
      </c>
      <c r="F113" s="36">
        <f>$D:$D/$C:$C*100</f>
        <v>100</v>
      </c>
      <c r="G113" s="35">
        <v>4969.3</v>
      </c>
      <c r="H113" s="36">
        <f>$D:$D/$G:$G*100</f>
        <v>30.09276960537702</v>
      </c>
      <c r="I113" s="43">
        <f>D113-март!D113</f>
        <v>848.4000000000001</v>
      </c>
    </row>
    <row r="114" spans="1:9" ht="26.25" customHeight="1">
      <c r="A114" s="19" t="s">
        <v>93</v>
      </c>
      <c r="B114" s="34">
        <v>425</v>
      </c>
      <c r="C114" s="34">
        <f>C115</f>
        <v>55.8</v>
      </c>
      <c r="D114" s="34">
        <f>D115</f>
        <v>55.8</v>
      </c>
      <c r="E114" s="33">
        <f>$D:$D/$B:$B*100</f>
        <v>13.129411764705882</v>
      </c>
      <c r="F114" s="33">
        <f>$D:$D/$C:$C*100</f>
        <v>100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55.8</v>
      </c>
      <c r="D115" s="35">
        <v>55.8</v>
      </c>
      <c r="E115" s="36">
        <f>$D:$D/$B:$B*100</f>
        <v>13.113983548766155</v>
      </c>
      <c r="F115" s="36">
        <f>$D:$D/$C:$C*100</f>
        <v>100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1826490.2</v>
      </c>
      <c r="C116" s="42">
        <f>C72+C81+C82+C83+C89+C94+C99+C102+C104+C110+C114</f>
        <v>894525.9</v>
      </c>
      <c r="D116" s="42">
        <f>D72+D81+D82+D83+D89+D94+D99+D102+D104+D110+D114</f>
        <v>754674.3000000002</v>
      </c>
      <c r="E116" s="33">
        <f>$D:$D/$B:$B*100</f>
        <v>41.31827808328784</v>
      </c>
      <c r="F116" s="33">
        <f>$D:$D/$C:$C*100</f>
        <v>84.36584116793043</v>
      </c>
      <c r="G116" s="42">
        <f>G72+G81+G82+G83+G89+G94+G99+G102+G104+G110+G114</f>
        <v>849016.2799999999</v>
      </c>
      <c r="H116" s="33">
        <f>$D:$D/$G:$G*100</f>
        <v>88.88808351236801</v>
      </c>
      <c r="I116" s="42">
        <f>I72+I81+I82+I83+I89+I94+I99+I102+I104+I110+I114</f>
        <v>175188.30000000002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8575.82500000007</v>
      </c>
      <c r="D117" s="37">
        <f>D70-D116</f>
        <v>29032.520999999833</v>
      </c>
      <c r="E117" s="37"/>
      <c r="F117" s="37"/>
      <c r="G117" s="37">
        <f>G70-G116</f>
        <v>37158.16000000003</v>
      </c>
      <c r="H117" s="37"/>
      <c r="I117" s="37">
        <f>I70-I116</f>
        <v>4990.439999999973</v>
      </c>
    </row>
    <row r="118" spans="1:9" ht="24" customHeight="1">
      <c r="A118" s="3" t="s">
        <v>69</v>
      </c>
      <c r="B118" s="35" t="s">
        <v>133</v>
      </c>
      <c r="C118" s="35"/>
      <c r="D118" s="35" t="s">
        <v>149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-29032.520999999833</v>
      </c>
      <c r="E119" s="35"/>
      <c r="F119" s="35"/>
      <c r="G119" s="47"/>
      <c r="H119" s="44"/>
      <c r="I119" s="34">
        <f>I121+I122</f>
        <v>9824.1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12089</v>
      </c>
      <c r="E121" s="35"/>
      <c r="F121" s="35"/>
      <c r="G121" s="35"/>
      <c r="H121" s="44"/>
      <c r="I121" s="35">
        <f>D121-май!D121</f>
        <v>8236.5</v>
      </c>
    </row>
    <row r="122" spans="1:9" ht="12.75">
      <c r="A122" s="3" t="s">
        <v>72</v>
      </c>
      <c r="B122" s="35">
        <v>1352</v>
      </c>
      <c r="C122" s="35"/>
      <c r="D122" s="35">
        <v>9199</v>
      </c>
      <c r="E122" s="35"/>
      <c r="F122" s="35"/>
      <c r="G122" s="35"/>
      <c r="H122" s="44"/>
      <c r="I122" s="35">
        <f>D122-май!D122</f>
        <v>1587.6000000000004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2016-07-13T02:33:37Z</cp:lastPrinted>
  <dcterms:created xsi:type="dcterms:W3CDTF">2010-09-10T01:16:58Z</dcterms:created>
  <dcterms:modified xsi:type="dcterms:W3CDTF">2016-07-14T07:17:13Z</dcterms:modified>
  <cp:category/>
  <cp:version/>
  <cp:contentType/>
  <cp:contentStatus/>
</cp:coreProperties>
</file>