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6.06.2022" sheetId="1" r:id="rId1"/>
  </sheets>
  <definedNames>
    <definedName name="_xlnm.Print_Titles" localSheetId="0">'16.06.2022'!$4:$6</definedName>
    <definedName name="_xlnm.Print_Area" localSheetId="0">'16.06.2022'!$A$1:$AD$31</definedName>
  </definedNames>
  <calcPr fullCalcOnLoad="1"/>
</workbook>
</file>

<file path=xl/sharedStrings.xml><?xml version="1.0" encoding="utf-8"?>
<sst xmlns="http://schemas.openxmlformats.org/spreadsheetml/2006/main" count="138" uniqueCount="107">
  <si>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</si>
  <si>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</si>
  <si>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</si>
  <si>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</si>
  <si>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</si>
  <si>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</si>
  <si>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</si>
  <si>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</si>
  <si>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</si>
  <si>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</si>
  <si>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</si>
  <si>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</si>
  <si>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</si>
  <si>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</si>
  <si>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</si>
  <si>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</si>
  <si>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</si>
  <si>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</si>
  <si>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</si>
  <si>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</si>
  <si>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</si>
  <si>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</si>
  <si>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</si>
  <si>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</si>
  <si>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</si>
  <si>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</si>
  <si>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</si>
  <si>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</si>
  <si>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</si>
  <si>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</si>
  <si>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</si>
  <si>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</si>
  <si>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</si>
  <si>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</si>
  <si>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</si>
  <si>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</si>
  <si>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</si>
  <si>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</si>
  <si>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</si>
  <si>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</si>
  <si>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</si>
  <si>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</si>
  <si>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</si>
  <si>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</si>
  <si>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</si>
  <si>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</si>
  <si>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</si>
  <si>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</si>
  <si>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</si>
  <si>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</si>
  <si>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</si>
  <si>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</si>
  <si>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</si>
  <si>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</si>
  <si>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</si>
  <si>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</si>
  <si>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</si>
  <si>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</si>
  <si>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</si>
  <si>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</si>
  <si>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</si>
  <si>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</si>
  <si>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</si>
  <si>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</si>
  <si>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</si>
  <si>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</si>
  <si>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</si>
  <si>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</si>
  <si>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</si>
  <si>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</si>
  <si>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</si>
  <si>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</si>
  <si>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</si>
  <si>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</si>
  <si>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</si>
  <si>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</si>
  <si>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</si>
  <si>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</si>
  <si>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</si>
  <si>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</si>
  <si>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</si>
  <si>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</si>
  <si>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</si>
  <si>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</si>
  <si>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</si>
  <si>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</si>
  <si>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</si>
  <si>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</si>
  <si>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</si>
  <si>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</si>
  <si>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</si>
  <si>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</si>
  <si>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</si>
  <si>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</si>
  <si>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</si>
  <si>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</si>
  <si>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</si>
  <si>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</si>
  <si>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</si>
  <si>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</si>
  <si>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</si>
  <si>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</si>
  <si>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</si>
  <si>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</si>
  <si>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</si>
  <si>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</si>
  <si>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по состоянию на 16.06.2022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</si>
</sst>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4" fontId="52" fillId="0" borderId="11" xfId="0" applyNumberFormat="1" applyFont="1" applyFill="1" applyBorder="1" applyAlignment="1">
      <alignment vertical="center"/>
    </xf>
    <xf numFmtId="4" fontId="52" fillId="0" borderId="12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right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1" fillId="0" borderId="14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2" fillId="0" borderId="15" xfId="0" applyNumberFormat="1" applyFon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2" fontId="51" fillId="0" borderId="10" xfId="0" applyNumberFormat="1" applyFont="1" applyFill="1" applyBorder="1" applyAlignment="1">
      <alignment wrapText="1"/>
    </xf>
    <xf numFmtId="4" fontId="53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wrapText="1"/>
    </xf>
    <xf numFmtId="0" fontId="55" fillId="0" borderId="2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wrapText="1"/>
    </xf>
    <xf numFmtId="0" fontId="53" fillId="0" borderId="20" xfId="0" applyFont="1" applyFill="1" applyBorder="1" applyAlignment="1">
      <alignment wrapText="1"/>
    </xf>
    <xf numFmtId="0" fontId="55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4" fontId="51" fillId="0" borderId="0" xfId="0" applyNumberFormat="1" applyFont="1" applyFill="1" applyAlignment="1">
      <alignment/>
    </xf>
    <xf numFmtId="4" fontId="51" fillId="0" borderId="23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E14" sqref="E14"/>
    </sheetView>
  </sheetViews>
  <sheetFormatPr defaultColWidth="9.140625" defaultRowHeight="15"/>
  <cols>
    <col min="1" max="1" width="16.57421875" style="17" customWidth="1"/>
    <col min="2" max="5" width="26.28125" style="17" customWidth="1"/>
    <col min="6" max="6" width="15.421875" style="17" customWidth="1"/>
    <col min="7" max="8" width="19.57421875" style="17" customWidth="1"/>
    <col min="9" max="9" width="14.140625" style="17" customWidth="1"/>
    <col min="10" max="10" width="14.57421875" style="17" bestFit="1" customWidth="1"/>
    <col min="11" max="12" width="14.00390625" style="17" customWidth="1"/>
    <col min="13" max="13" width="12.57421875" style="17" hidden="1" customWidth="1"/>
    <col min="14" max="14" width="14.421875" style="17" customWidth="1"/>
    <col min="15" max="16" width="14.28125" style="17" customWidth="1"/>
    <col min="17" max="17" width="13.7109375" style="17" customWidth="1"/>
    <col min="18" max="18" width="11.00390625" style="17" hidden="1" customWidth="1"/>
    <col min="19" max="19" width="15.140625" style="17" customWidth="1"/>
    <col min="20" max="20" width="16.28125" style="17" customWidth="1"/>
    <col min="21" max="21" width="14.7109375" style="17" customWidth="1"/>
    <col min="22" max="22" width="13.7109375" style="17" customWidth="1"/>
    <col min="23" max="23" width="11.421875" style="17" hidden="1" customWidth="1"/>
    <col min="24" max="28" width="14.57421875" style="17" hidden="1" customWidth="1"/>
    <col min="29" max="29" width="15.57421875" style="18" hidden="1" customWidth="1"/>
    <col min="30" max="30" width="0.71875" style="17" hidden="1" customWidth="1"/>
    <col min="31" max="31" width="14.00390625" style="17" bestFit="1" customWidth="1"/>
    <col min="32" max="16384" width="9.140625" style="17" customWidth="1"/>
  </cols>
  <sheetData>
    <row r="1" spans="1:23" ht="55.5" customHeight="1">
      <c r="A1" s="48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26.25" customHeight="1">
      <c r="A2" s="48" t="s">
        <v>106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ht="15.75" thickBot="1">
      <c r="W3" s="19" t="s">
        <v>12</v>
      </c>
    </row>
    <row r="4" spans="1:31" ht="15" customHeight="1">
      <c r="A4" s="49" t="s">
        <v>46</v>
      </c>
      <c r="B4" s="51" t="s">
        <v>2</v>
      </c>
      <c r="C4" s="51" t="s">
        <v>3</v>
      </c>
      <c r="D4" s="53"/>
      <c r="E4" s="54" t="s">
        <v>47</v>
      </c>
      <c r="F4" s="51" t="s">
        <v>33</v>
      </c>
      <c r="G4" s="51" t="s">
        <v>30</v>
      </c>
      <c r="H4" s="51" t="s">
        <v>17</v>
      </c>
      <c r="I4" s="51" t="s">
        <v>91</v>
      </c>
      <c r="J4" s="56"/>
      <c r="K4" s="56"/>
      <c r="L4" s="56"/>
      <c r="M4" s="56"/>
      <c r="N4" s="51" t="s">
        <v>92</v>
      </c>
      <c r="O4" s="56"/>
      <c r="P4" s="56"/>
      <c r="Q4" s="56"/>
      <c r="R4" s="56"/>
      <c r="S4" s="51" t="s">
        <v>48</v>
      </c>
      <c r="T4" s="56"/>
      <c r="U4" s="56"/>
      <c r="V4" s="56"/>
      <c r="W4" s="57"/>
      <c r="X4" s="40" t="s">
        <v>26</v>
      </c>
      <c r="Y4" s="41"/>
      <c r="Z4" s="41"/>
      <c r="AA4" s="41"/>
      <c r="AB4" s="42"/>
      <c r="AC4" s="20"/>
      <c r="AD4" s="21"/>
      <c r="AE4" s="46" t="s">
        <v>86</v>
      </c>
    </row>
    <row r="5" spans="1:31" ht="59.25" customHeight="1">
      <c r="A5" s="50"/>
      <c r="B5" s="52"/>
      <c r="C5" s="52"/>
      <c r="D5" s="52"/>
      <c r="E5" s="47"/>
      <c r="F5" s="58"/>
      <c r="G5" s="58"/>
      <c r="H5" s="58"/>
      <c r="I5" s="39" t="s">
        <v>4</v>
      </c>
      <c r="J5" s="39" t="s">
        <v>49</v>
      </c>
      <c r="K5" s="39" t="s">
        <v>1</v>
      </c>
      <c r="L5" s="39" t="s">
        <v>14</v>
      </c>
      <c r="M5" s="22" t="s">
        <v>19</v>
      </c>
      <c r="N5" s="39" t="s">
        <v>4</v>
      </c>
      <c r="O5" s="39" t="s">
        <v>64</v>
      </c>
      <c r="P5" s="39" t="s">
        <v>1</v>
      </c>
      <c r="Q5" s="39" t="s">
        <v>14</v>
      </c>
      <c r="R5" s="22" t="s">
        <v>19</v>
      </c>
      <c r="S5" s="39" t="s">
        <v>4</v>
      </c>
      <c r="T5" s="39" t="s">
        <v>64</v>
      </c>
      <c r="U5" s="39" t="s">
        <v>1</v>
      </c>
      <c r="V5" s="39" t="s">
        <v>14</v>
      </c>
      <c r="W5" s="23" t="s">
        <v>19</v>
      </c>
      <c r="X5" s="24" t="s">
        <v>4</v>
      </c>
      <c r="Y5" s="39" t="s">
        <v>0</v>
      </c>
      <c r="Z5" s="39" t="s">
        <v>1</v>
      </c>
      <c r="AA5" s="39" t="s">
        <v>14</v>
      </c>
      <c r="AB5" s="22" t="s">
        <v>19</v>
      </c>
      <c r="AC5" s="20"/>
      <c r="AD5" s="39" t="s">
        <v>85</v>
      </c>
      <c r="AE5" s="47"/>
    </row>
    <row r="6" spans="1:31" s="29" customFormat="1" ht="11.25">
      <c r="A6" s="25">
        <v>1</v>
      </c>
      <c r="B6" s="26">
        <v>2</v>
      </c>
      <c r="C6" s="26">
        <v>3</v>
      </c>
      <c r="D6" s="26" t="s">
        <v>15</v>
      </c>
      <c r="E6" s="26"/>
      <c r="F6" s="26" t="s">
        <v>31</v>
      </c>
      <c r="G6" s="26" t="s">
        <v>32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 t="s">
        <v>18</v>
      </c>
      <c r="N6" s="26">
        <v>9</v>
      </c>
      <c r="O6" s="26">
        <v>10</v>
      </c>
      <c r="P6" s="26">
        <v>11</v>
      </c>
      <c r="Q6" s="26">
        <v>12</v>
      </c>
      <c r="R6" s="26" t="s">
        <v>20</v>
      </c>
      <c r="S6" s="26">
        <v>13</v>
      </c>
      <c r="T6" s="26">
        <v>14</v>
      </c>
      <c r="U6" s="26">
        <v>15</v>
      </c>
      <c r="V6" s="26">
        <v>16</v>
      </c>
      <c r="W6" s="27" t="s">
        <v>25</v>
      </c>
      <c r="X6" s="28">
        <v>13</v>
      </c>
      <c r="Y6" s="26">
        <v>14</v>
      </c>
      <c r="Z6" s="26">
        <v>15</v>
      </c>
      <c r="AA6" s="26">
        <v>16</v>
      </c>
      <c r="AB6" s="26" t="s">
        <v>25</v>
      </c>
      <c r="AC6" s="26"/>
      <c r="AD6" s="26"/>
      <c r="AE6" s="26"/>
    </row>
    <row r="7" spans="1:31" s="29" customFormat="1" ht="18.75">
      <c r="A7" s="43" t="s">
        <v>11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  <c r="X7" s="28"/>
      <c r="Y7" s="26"/>
      <c r="Z7" s="26"/>
      <c r="AA7" s="26"/>
      <c r="AB7" s="26"/>
      <c r="AC7" s="26"/>
      <c r="AD7" s="26"/>
      <c r="AE7" s="26"/>
    </row>
    <row r="8" spans="1:31" s="29" customFormat="1" ht="18.75">
      <c r="A8" s="43" t="s">
        <v>23</v>
      </c>
      <c r="B8" s="44"/>
      <c r="C8" s="44"/>
      <c r="D8" s="44"/>
      <c r="E8" s="44"/>
      <c r="F8" s="44"/>
      <c r="G8" s="44"/>
      <c r="H8" s="26"/>
      <c r="I8" s="13">
        <f aca="true" t="shared" si="0" ref="I8:V8">I11+I12+I14+I16</f>
        <v>133664293.32</v>
      </c>
      <c r="J8" s="13">
        <f t="shared" si="0"/>
        <v>123231854.12</v>
      </c>
      <c r="K8" s="13">
        <f t="shared" si="0"/>
        <v>7367633.92</v>
      </c>
      <c r="L8" s="13">
        <f t="shared" si="0"/>
        <v>3064805.2800000003</v>
      </c>
      <c r="M8" s="13">
        <f t="shared" si="0"/>
        <v>0</v>
      </c>
      <c r="N8" s="13">
        <f t="shared" si="0"/>
        <v>17809980</v>
      </c>
      <c r="O8" s="13">
        <f t="shared" si="0"/>
        <v>16751993.32</v>
      </c>
      <c r="P8" s="13">
        <f t="shared" si="0"/>
        <v>881666.54</v>
      </c>
      <c r="Q8" s="13">
        <f t="shared" si="0"/>
        <v>176320.14</v>
      </c>
      <c r="R8" s="13">
        <f t="shared" si="0"/>
        <v>0</v>
      </c>
      <c r="S8" s="13">
        <f t="shared" si="0"/>
        <v>17809980</v>
      </c>
      <c r="T8" s="13">
        <f t="shared" si="0"/>
        <v>16751993.32</v>
      </c>
      <c r="U8" s="13">
        <f t="shared" si="0"/>
        <v>881666.54</v>
      </c>
      <c r="V8" s="13">
        <f t="shared" si="0"/>
        <v>176320.14</v>
      </c>
      <c r="W8" s="11" t="e">
        <f aca="true" t="shared" si="1" ref="W8:AB8">W11+W13+W14</f>
        <v>#REF!</v>
      </c>
      <c r="X8" s="12" t="e">
        <f t="shared" si="1"/>
        <v>#REF!</v>
      </c>
      <c r="Y8" s="13" t="e">
        <f t="shared" si="1"/>
        <v>#REF!</v>
      </c>
      <c r="Z8" s="13" t="e">
        <f t="shared" si="1"/>
        <v>#REF!</v>
      </c>
      <c r="AA8" s="13" t="e">
        <f t="shared" si="1"/>
        <v>#REF!</v>
      </c>
      <c r="AB8" s="13" t="e">
        <f t="shared" si="1"/>
        <v>#REF!</v>
      </c>
      <c r="AC8" s="26"/>
      <c r="AD8" s="13">
        <f>S8/I8*100</f>
        <v>13.324411147980925</v>
      </c>
      <c r="AE8" s="9">
        <f>S8/I8*100</f>
        <v>13.324411147980925</v>
      </c>
    </row>
    <row r="9" spans="1:31" s="10" customFormat="1" ht="96" customHeight="1">
      <c r="A9" s="60" t="s">
        <v>5</v>
      </c>
      <c r="B9" s="60" t="s">
        <v>8</v>
      </c>
      <c r="C9" s="60" t="s">
        <v>45</v>
      </c>
      <c r="D9" s="61" t="s">
        <v>93</v>
      </c>
      <c r="E9" s="62" t="s">
        <v>50</v>
      </c>
      <c r="F9" s="63" t="s">
        <v>72</v>
      </c>
      <c r="G9" s="63" t="s">
        <v>95</v>
      </c>
      <c r="H9" s="60" t="s">
        <v>16</v>
      </c>
      <c r="I9" s="64">
        <f>J9+K9+L9</f>
        <v>8094480</v>
      </c>
      <c r="J9" s="64">
        <v>7343710</v>
      </c>
      <c r="K9" s="64">
        <v>386510</v>
      </c>
      <c r="L9" s="64">
        <v>364260</v>
      </c>
      <c r="M9" s="64"/>
      <c r="N9" s="64">
        <f>O9+P9+Q9</f>
        <v>0</v>
      </c>
      <c r="O9" s="64"/>
      <c r="P9" s="64"/>
      <c r="Q9" s="64"/>
      <c r="R9" s="64">
        <v>0</v>
      </c>
      <c r="S9" s="64">
        <f>T9+U9+V9</f>
        <v>0</v>
      </c>
      <c r="T9" s="64"/>
      <c r="U9" s="64"/>
      <c r="V9" s="64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9">
        <f>S9/I9*100</f>
        <v>0</v>
      </c>
    </row>
    <row r="10" spans="1:31" s="10" customFormat="1" ht="96.75" customHeight="1">
      <c r="A10" s="60"/>
      <c r="B10" s="65"/>
      <c r="C10" s="66"/>
      <c r="D10" s="3" t="s">
        <v>94</v>
      </c>
      <c r="E10" s="62"/>
      <c r="F10" s="63"/>
      <c r="G10" s="63"/>
      <c r="H10" s="66"/>
      <c r="I10" s="64">
        <f>J10+K10+L10</f>
        <v>42152304.05</v>
      </c>
      <c r="J10" s="64">
        <v>38242684.83</v>
      </c>
      <c r="K10" s="64">
        <v>2012773.94</v>
      </c>
      <c r="L10" s="64">
        <v>1896845.28</v>
      </c>
      <c r="M10" s="64"/>
      <c r="N10" s="64">
        <f>O10+P10+Q10</f>
        <v>0</v>
      </c>
      <c r="O10" s="64"/>
      <c r="P10" s="64"/>
      <c r="Q10" s="64"/>
      <c r="R10" s="64"/>
      <c r="S10" s="64">
        <f>T10+U10+V10</f>
        <v>0</v>
      </c>
      <c r="T10" s="64"/>
      <c r="U10" s="64"/>
      <c r="V10" s="64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9">
        <f>S10/I10*100</f>
        <v>0</v>
      </c>
    </row>
    <row r="11" spans="1:31" s="10" customFormat="1" ht="22.5" customHeight="1">
      <c r="A11" s="60"/>
      <c r="B11" s="65"/>
      <c r="C11" s="66"/>
      <c r="D11" s="67" t="s">
        <v>13</v>
      </c>
      <c r="E11" s="68"/>
      <c r="F11" s="67"/>
      <c r="G11" s="67"/>
      <c r="H11" s="67"/>
      <c r="I11" s="69">
        <f>I10+I9</f>
        <v>50246784.05</v>
      </c>
      <c r="J11" s="69">
        <f aca="true" t="shared" si="4" ref="J11:AB11">J10+J9</f>
        <v>45586394.83</v>
      </c>
      <c r="K11" s="69">
        <f t="shared" si="4"/>
        <v>2399283.94</v>
      </c>
      <c r="L11" s="69">
        <f t="shared" si="4"/>
        <v>2261105.2800000003</v>
      </c>
      <c r="M11" s="69">
        <f t="shared" si="4"/>
        <v>0</v>
      </c>
      <c r="N11" s="69">
        <f>N10+N9</f>
        <v>0</v>
      </c>
      <c r="O11" s="69">
        <f t="shared" si="4"/>
        <v>0</v>
      </c>
      <c r="P11" s="69">
        <f t="shared" si="4"/>
        <v>0</v>
      </c>
      <c r="Q11" s="69">
        <f t="shared" si="4"/>
        <v>0</v>
      </c>
      <c r="R11" s="69">
        <f t="shared" si="4"/>
        <v>0</v>
      </c>
      <c r="S11" s="69">
        <f t="shared" si="4"/>
        <v>0</v>
      </c>
      <c r="T11" s="69">
        <f t="shared" si="4"/>
        <v>0</v>
      </c>
      <c r="U11" s="69">
        <f t="shared" si="4"/>
        <v>0</v>
      </c>
      <c r="V11" s="69">
        <f t="shared" si="4"/>
        <v>0</v>
      </c>
      <c r="W11" s="11">
        <f t="shared" si="4"/>
        <v>0</v>
      </c>
      <c r="X11" s="12">
        <f t="shared" si="4"/>
        <v>50246784.05</v>
      </c>
      <c r="Y11" s="13">
        <f t="shared" si="4"/>
        <v>45586394.83</v>
      </c>
      <c r="Z11" s="13">
        <f t="shared" si="4"/>
        <v>2399283.94</v>
      </c>
      <c r="AA11" s="7">
        <f>L11-V11</f>
        <v>2261105.2800000003</v>
      </c>
      <c r="AB11" s="13">
        <f t="shared" si="4"/>
        <v>0</v>
      </c>
      <c r="AC11" s="8"/>
      <c r="AD11" s="13">
        <f t="shared" si="3"/>
        <v>0</v>
      </c>
      <c r="AE11" s="14"/>
    </row>
    <row r="12" spans="1:31" s="10" customFormat="1" ht="73.5" customHeight="1" hidden="1">
      <c r="A12" s="60"/>
      <c r="B12" s="61" t="s">
        <v>65</v>
      </c>
      <c r="C12" s="61" t="s">
        <v>45</v>
      </c>
      <c r="D12" s="61" t="s">
        <v>97</v>
      </c>
      <c r="E12" s="61" t="s">
        <v>50</v>
      </c>
      <c r="F12" s="4" t="s">
        <v>73</v>
      </c>
      <c r="G12" s="61"/>
      <c r="H12" s="61" t="s">
        <v>16</v>
      </c>
      <c r="I12" s="64">
        <f>J12+K12+L12</f>
        <v>0</v>
      </c>
      <c r="J12" s="64"/>
      <c r="K12" s="64"/>
      <c r="L12" s="64"/>
      <c r="M12" s="64"/>
      <c r="N12" s="64">
        <f>O12+P12+Q12</f>
        <v>0</v>
      </c>
      <c r="O12" s="64"/>
      <c r="P12" s="64"/>
      <c r="Q12" s="64"/>
      <c r="R12" s="64"/>
      <c r="S12" s="64">
        <f>T12+U12+V12</f>
        <v>0</v>
      </c>
      <c r="T12" s="64"/>
      <c r="U12" s="64"/>
      <c r="V12" s="64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70" t="s">
        <v>28</v>
      </c>
      <c r="AD12" s="7" t="e">
        <f t="shared" si="3"/>
        <v>#DIV/0!</v>
      </c>
      <c r="AE12" s="14"/>
    </row>
    <row r="13" spans="1:31" s="10" customFormat="1" ht="12.75" hidden="1">
      <c r="A13" s="60"/>
      <c r="B13" s="3"/>
      <c r="C13" s="3"/>
      <c r="D13" s="67" t="s">
        <v>13</v>
      </c>
      <c r="E13" s="68"/>
      <c r="F13" s="67"/>
      <c r="G13" s="67"/>
      <c r="H13" s="67"/>
      <c r="I13" s="15">
        <f>I12</f>
        <v>0</v>
      </c>
      <c r="J13" s="15">
        <f aca="true" t="shared" si="5" ref="J13:V13">J12</f>
        <v>0</v>
      </c>
      <c r="K13" s="15">
        <f t="shared" si="5"/>
        <v>0</v>
      </c>
      <c r="L13" s="15">
        <f t="shared" si="5"/>
        <v>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11" t="e">
        <f>#REF!+W12</f>
        <v>#REF!</v>
      </c>
      <c r="X13" s="12" t="e">
        <f>#REF!+X12</f>
        <v>#REF!</v>
      </c>
      <c r="Y13" s="13" t="e">
        <f>#REF!+Y12</f>
        <v>#REF!</v>
      </c>
      <c r="Z13" s="13" t="e">
        <f>#REF!+Z12</f>
        <v>#REF!</v>
      </c>
      <c r="AA13" s="13" t="e">
        <f>#REF!+AA12</f>
        <v>#REF!</v>
      </c>
      <c r="AB13" s="13" t="e">
        <f>#REF!+AB12</f>
        <v>#REF!</v>
      </c>
      <c r="AC13" s="8"/>
      <c r="AD13" s="13" t="e">
        <f t="shared" si="3"/>
        <v>#DIV/0!</v>
      </c>
      <c r="AE13" s="14"/>
    </row>
    <row r="14" spans="1:32" s="10" customFormat="1" ht="182.25" customHeight="1">
      <c r="A14" s="3" t="s">
        <v>7</v>
      </c>
      <c r="B14" s="3" t="s">
        <v>10</v>
      </c>
      <c r="C14" s="3" t="s">
        <v>43</v>
      </c>
      <c r="D14" s="3"/>
      <c r="E14" s="61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71" t="s">
        <v>27</v>
      </c>
      <c r="AD14" s="7">
        <f t="shared" si="3"/>
        <v>0</v>
      </c>
      <c r="AE14" s="14"/>
      <c r="AF14" s="72"/>
    </row>
    <row r="15" spans="1:32" s="10" customFormat="1" ht="12.75">
      <c r="A15" s="62" t="s">
        <v>70</v>
      </c>
      <c r="B15" s="3"/>
      <c r="C15" s="3"/>
      <c r="D15" s="67" t="s">
        <v>13</v>
      </c>
      <c r="E15" s="67"/>
      <c r="F15" s="67"/>
      <c r="G15" s="67"/>
      <c r="H15" s="67"/>
      <c r="I15" s="15">
        <f>I16</f>
        <v>81181200</v>
      </c>
      <c r="J15" s="15">
        <f aca="true" t="shared" si="6" ref="J15:V15">J16</f>
        <v>76358700</v>
      </c>
      <c r="K15" s="15">
        <f t="shared" si="6"/>
        <v>4018800</v>
      </c>
      <c r="L15" s="15">
        <f t="shared" si="6"/>
        <v>803700</v>
      </c>
      <c r="M15" s="15">
        <f t="shared" si="6"/>
        <v>0</v>
      </c>
      <c r="N15" s="15">
        <f t="shared" si="6"/>
        <v>17809980</v>
      </c>
      <c r="O15" s="15">
        <f t="shared" si="6"/>
        <v>16751993.32</v>
      </c>
      <c r="P15" s="15">
        <f t="shared" si="6"/>
        <v>881666.54</v>
      </c>
      <c r="Q15" s="15">
        <f t="shared" si="6"/>
        <v>176320.14</v>
      </c>
      <c r="R15" s="15">
        <f t="shared" si="6"/>
        <v>0</v>
      </c>
      <c r="S15" s="15">
        <f t="shared" si="6"/>
        <v>17809980</v>
      </c>
      <c r="T15" s="15">
        <f t="shared" si="6"/>
        <v>16751993.32</v>
      </c>
      <c r="U15" s="15">
        <f t="shared" si="6"/>
        <v>881666.54</v>
      </c>
      <c r="V15" s="15">
        <f t="shared" si="6"/>
        <v>176320.14</v>
      </c>
      <c r="W15" s="73"/>
      <c r="X15" s="6"/>
      <c r="Y15" s="7"/>
      <c r="Z15" s="7"/>
      <c r="AA15" s="7"/>
      <c r="AB15" s="7"/>
      <c r="AC15" s="71"/>
      <c r="AD15" s="13">
        <f t="shared" si="3"/>
        <v>21.93855227565003</v>
      </c>
      <c r="AE15" s="14"/>
      <c r="AF15" s="72"/>
    </row>
    <row r="16" spans="1:32" s="10" customFormat="1" ht="117" customHeight="1">
      <c r="A16" s="62"/>
      <c r="B16" s="61" t="s">
        <v>66</v>
      </c>
      <c r="C16" s="61" t="s">
        <v>67</v>
      </c>
      <c r="D16" s="61" t="s">
        <v>68</v>
      </c>
      <c r="E16" s="61" t="s">
        <v>69</v>
      </c>
      <c r="F16" s="4" t="s">
        <v>96</v>
      </c>
      <c r="G16" s="4" t="s">
        <v>100</v>
      </c>
      <c r="H16" s="3" t="s">
        <v>16</v>
      </c>
      <c r="I16" s="64">
        <f>J16+K16+L16</f>
        <v>81181200</v>
      </c>
      <c r="J16" s="64">
        <v>76358700</v>
      </c>
      <c r="K16" s="64">
        <v>4018800</v>
      </c>
      <c r="L16" s="64">
        <v>803700</v>
      </c>
      <c r="M16" s="64"/>
      <c r="N16" s="64">
        <f>O16+P16+Q16</f>
        <v>17809980</v>
      </c>
      <c r="O16" s="64">
        <v>16751993.32</v>
      </c>
      <c r="P16" s="64">
        <v>881666.54</v>
      </c>
      <c r="Q16" s="64">
        <v>176320.14</v>
      </c>
      <c r="R16" s="64"/>
      <c r="S16" s="64">
        <f>T16+U16+V16</f>
        <v>17809980</v>
      </c>
      <c r="T16" s="64">
        <v>16751993.32</v>
      </c>
      <c r="U16" s="64">
        <v>881666.54</v>
      </c>
      <c r="V16" s="64">
        <v>176320.14</v>
      </c>
      <c r="W16" s="73"/>
      <c r="X16" s="6"/>
      <c r="Y16" s="7"/>
      <c r="Z16" s="7"/>
      <c r="AA16" s="7"/>
      <c r="AB16" s="7"/>
      <c r="AC16" s="71"/>
      <c r="AD16" s="7">
        <f t="shared" si="3"/>
        <v>21.93855227565003</v>
      </c>
      <c r="AE16" s="14"/>
      <c r="AF16" s="72"/>
    </row>
    <row r="17" spans="1:31" s="10" customFormat="1" ht="18.75">
      <c r="A17" s="55" t="s">
        <v>24</v>
      </c>
      <c r="B17" s="55"/>
      <c r="C17" s="55"/>
      <c r="D17" s="55"/>
      <c r="E17" s="55"/>
      <c r="F17" s="55"/>
      <c r="G17" s="55"/>
      <c r="H17" s="3"/>
      <c r="I17" s="15">
        <f>I19+I20+I21+I18</f>
        <v>47352984</v>
      </c>
      <c r="J17" s="15">
        <f aca="true" t="shared" si="7" ref="J17:V17">J19+J20+J21</f>
        <v>0</v>
      </c>
      <c r="K17" s="15">
        <f t="shared" si="7"/>
        <v>20329400</v>
      </c>
      <c r="L17" s="15">
        <f t="shared" si="7"/>
        <v>227184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0</v>
      </c>
      <c r="W17" s="13" t="e">
        <f>W19+W20+#REF!+W21</f>
        <v>#REF!</v>
      </c>
      <c r="X17" s="13" t="e">
        <f>X19+X20+#REF!</f>
        <v>#REF!</v>
      </c>
      <c r="Y17" s="13" t="e">
        <f>Y19+Y20+#REF!</f>
        <v>#REF!</v>
      </c>
      <c r="Z17" s="13" t="e">
        <f>Z19+Z20+#REF!</f>
        <v>#REF!</v>
      </c>
      <c r="AA17" s="13" t="e">
        <f>AA19+AA20+#REF!</f>
        <v>#REF!</v>
      </c>
      <c r="AB17" s="13" t="e">
        <f>AB19+AB20+#REF!</f>
        <v>#REF!</v>
      </c>
      <c r="AC17" s="13" t="e">
        <f>AC19+AC20+#REF!</f>
        <v>#VALUE!</v>
      </c>
      <c r="AD17" s="13">
        <f t="shared" si="3"/>
        <v>0</v>
      </c>
      <c r="AE17" s="14"/>
    </row>
    <row r="18" spans="1:31" s="10" customFormat="1" ht="127.5">
      <c r="A18" s="74" t="s">
        <v>101</v>
      </c>
      <c r="B18" s="61" t="s">
        <v>104</v>
      </c>
      <c r="C18" s="61" t="s">
        <v>103</v>
      </c>
      <c r="D18" s="61" t="s">
        <v>105</v>
      </c>
      <c r="E18" s="61" t="s">
        <v>52</v>
      </c>
      <c r="F18" s="4" t="s">
        <v>102</v>
      </c>
      <c r="G18" s="75"/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73"/>
      <c r="X18" s="6"/>
      <c r="Y18" s="7"/>
      <c r="Z18" s="7"/>
      <c r="AA18" s="7"/>
      <c r="AB18" s="7"/>
      <c r="AC18" s="7"/>
      <c r="AD18" s="7"/>
      <c r="AE18" s="14"/>
    </row>
    <row r="19" spans="1:31" s="10" customFormat="1" ht="195.75" customHeight="1">
      <c r="A19" s="76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/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0</v>
      </c>
      <c r="O19" s="2"/>
      <c r="P19" s="2"/>
      <c r="Q19" s="2"/>
      <c r="R19" s="2"/>
      <c r="S19" s="2">
        <f>T19+U19+V19</f>
        <v>0</v>
      </c>
      <c r="T19" s="2"/>
      <c r="U19" s="2"/>
      <c r="V19" s="2"/>
      <c r="W19" s="5">
        <v>0</v>
      </c>
      <c r="X19" s="6">
        <f>Y19+Z19+AA19</f>
        <v>20534800</v>
      </c>
      <c r="Y19" s="7">
        <f>J19-T19</f>
        <v>0</v>
      </c>
      <c r="Z19" s="7">
        <f>K19-U19</f>
        <v>20329400</v>
      </c>
      <c r="AA19" s="7">
        <f>L19-V19</f>
        <v>205400</v>
      </c>
      <c r="AB19" s="7"/>
      <c r="AC19" s="70" t="s">
        <v>29</v>
      </c>
      <c r="AD19" s="7">
        <f t="shared" si="3"/>
        <v>0</v>
      </c>
      <c r="AE19" s="14"/>
    </row>
    <row r="20" spans="1:31" s="10" customFormat="1" ht="216.75">
      <c r="A20" s="77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9450</v>
      </c>
      <c r="J20" s="2">
        <v>0</v>
      </c>
      <c r="K20" s="2">
        <v>0</v>
      </c>
      <c r="L20" s="2">
        <v>9450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14"/>
    </row>
    <row r="21" spans="1:31" s="10" customFormat="1" ht="220.5" customHeight="1">
      <c r="A21" s="78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/>
      <c r="H21" s="3" t="s">
        <v>22</v>
      </c>
      <c r="I21" s="2">
        <f>J21+K21+L21</f>
        <v>12334</v>
      </c>
      <c r="J21" s="2"/>
      <c r="K21" s="2"/>
      <c r="L21" s="2">
        <v>12334</v>
      </c>
      <c r="M21" s="2"/>
      <c r="N21" s="2">
        <f aca="true" t="shared" si="8" ref="N21:N28">O21+P21+Q21+R21</f>
        <v>0</v>
      </c>
      <c r="O21" s="2"/>
      <c r="P21" s="2"/>
      <c r="Q21" s="2"/>
      <c r="R21" s="2"/>
      <c r="S21" s="2">
        <f aca="true" t="shared" si="9" ref="S21:S28">T21+U21+V21</f>
        <v>0</v>
      </c>
      <c r="T21" s="2"/>
      <c r="U21" s="2"/>
      <c r="V21" s="2"/>
      <c r="W21" s="73">
        <v>0</v>
      </c>
      <c r="X21" s="6"/>
      <c r="Y21" s="7"/>
      <c r="Z21" s="7"/>
      <c r="AA21" s="7"/>
      <c r="AB21" s="7"/>
      <c r="AC21" s="70"/>
      <c r="AD21" s="7">
        <f t="shared" si="3"/>
        <v>0</v>
      </c>
      <c r="AE21" s="14"/>
    </row>
    <row r="22" spans="1:31" s="10" customFormat="1" ht="19.5" thickBot="1">
      <c r="A22" s="55" t="s">
        <v>38</v>
      </c>
      <c r="B22" s="55"/>
      <c r="C22" s="55"/>
      <c r="D22" s="55"/>
      <c r="E22" s="55"/>
      <c r="F22" s="55"/>
      <c r="G22" s="55"/>
      <c r="H22" s="55"/>
      <c r="I22" s="2">
        <f>I24+I25</f>
        <v>0</v>
      </c>
      <c r="J22" s="2">
        <f aca="true" t="shared" si="10" ref="J22:V22">J24+J25</f>
        <v>0</v>
      </c>
      <c r="K22" s="2">
        <f t="shared" si="10"/>
        <v>0</v>
      </c>
      <c r="L22" s="2">
        <f t="shared" si="10"/>
        <v>0</v>
      </c>
      <c r="M22" s="2">
        <f t="shared" si="10"/>
        <v>0</v>
      </c>
      <c r="N22" s="2">
        <f t="shared" si="10"/>
        <v>0</v>
      </c>
      <c r="O22" s="2">
        <f t="shared" si="10"/>
        <v>0</v>
      </c>
      <c r="P22" s="2">
        <f t="shared" si="10"/>
        <v>0</v>
      </c>
      <c r="Q22" s="2">
        <f t="shared" si="10"/>
        <v>0</v>
      </c>
      <c r="R22" s="2">
        <f t="shared" si="10"/>
        <v>0</v>
      </c>
      <c r="S22" s="2">
        <f t="shared" si="10"/>
        <v>0</v>
      </c>
      <c r="T22" s="2">
        <f t="shared" si="10"/>
        <v>0</v>
      </c>
      <c r="U22" s="2">
        <f t="shared" si="10"/>
        <v>0</v>
      </c>
      <c r="V22" s="2">
        <f t="shared" si="10"/>
        <v>0</v>
      </c>
      <c r="W22" s="13">
        <f>W23+W24</f>
        <v>0</v>
      </c>
      <c r="X22" s="12">
        <f>X23</f>
        <v>0</v>
      </c>
      <c r="Y22" s="7">
        <f aca="true" t="shared" si="11" ref="Y22:AA23">J22-T22</f>
        <v>0</v>
      </c>
      <c r="Z22" s="7">
        <f t="shared" si="11"/>
        <v>0</v>
      </c>
      <c r="AA22" s="7">
        <f t="shared" si="11"/>
        <v>0</v>
      </c>
      <c r="AB22" s="7"/>
      <c r="AC22" s="8"/>
      <c r="AD22" s="13" t="e">
        <f t="shared" si="3"/>
        <v>#DIV/0!</v>
      </c>
      <c r="AE22" s="14"/>
    </row>
    <row r="23" spans="1:31" s="10" customFormat="1" ht="114.75" hidden="1">
      <c r="A23" s="3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2" ref="I23:I28">J23+K23+L23</f>
        <v>0</v>
      </c>
      <c r="J23" s="2"/>
      <c r="K23" s="2"/>
      <c r="L23" s="2"/>
      <c r="M23" s="2">
        <v>0</v>
      </c>
      <c r="N23" s="2">
        <f t="shared" si="8"/>
        <v>0</v>
      </c>
      <c r="O23" s="2"/>
      <c r="P23" s="2"/>
      <c r="Q23" s="2"/>
      <c r="R23" s="2">
        <v>0</v>
      </c>
      <c r="S23" s="2">
        <f t="shared" si="9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1"/>
        <v>0</v>
      </c>
      <c r="Z23" s="7">
        <f t="shared" si="11"/>
        <v>0</v>
      </c>
      <c r="AA23" s="7">
        <f t="shared" si="11"/>
        <v>0</v>
      </c>
      <c r="AB23" s="7"/>
      <c r="AC23" s="8"/>
      <c r="AD23" s="13" t="e">
        <f t="shared" si="3"/>
        <v>#DIV/0!</v>
      </c>
      <c r="AE23" s="14"/>
    </row>
    <row r="24" spans="1:31" s="10" customFormat="1" ht="171" customHeight="1" hidden="1">
      <c r="A24" s="3" t="s">
        <v>56</v>
      </c>
      <c r="B24" s="16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2"/>
        <v>0</v>
      </c>
      <c r="J24" s="2"/>
      <c r="K24" s="2"/>
      <c r="L24" s="2"/>
      <c r="M24" s="2"/>
      <c r="N24" s="2">
        <f t="shared" si="8"/>
        <v>0</v>
      </c>
      <c r="O24" s="2"/>
      <c r="P24" s="2"/>
      <c r="Q24" s="2"/>
      <c r="R24" s="2"/>
      <c r="S24" s="2">
        <f t="shared" si="9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14"/>
    </row>
    <row r="25" spans="1:31" s="10" customFormat="1" ht="171" customHeight="1" hidden="1" thickBot="1">
      <c r="A25" s="3" t="s">
        <v>87</v>
      </c>
      <c r="B25" s="16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2"/>
        <v>0</v>
      </c>
      <c r="J25" s="2"/>
      <c r="K25" s="2"/>
      <c r="L25" s="2"/>
      <c r="M25" s="2"/>
      <c r="N25" s="2">
        <f t="shared" si="8"/>
        <v>0</v>
      </c>
      <c r="O25" s="2"/>
      <c r="P25" s="2"/>
      <c r="Q25" s="2"/>
      <c r="R25" s="2"/>
      <c r="S25" s="2">
        <f t="shared" si="9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14"/>
    </row>
    <row r="26" spans="1:31" s="10" customFormat="1" ht="18.75" hidden="1">
      <c r="A26" s="55" t="s">
        <v>36</v>
      </c>
      <c r="B26" s="55"/>
      <c r="C26" s="55"/>
      <c r="D26" s="55"/>
      <c r="E26" s="55"/>
      <c r="F26" s="55"/>
      <c r="G26" s="55"/>
      <c r="H26" s="55"/>
      <c r="I26" s="2">
        <f t="shared" si="12"/>
        <v>0</v>
      </c>
      <c r="J26" s="15">
        <f aca="true" t="shared" si="13" ref="J26:W26">J27</f>
        <v>0</v>
      </c>
      <c r="K26" s="15">
        <f t="shared" si="13"/>
        <v>0</v>
      </c>
      <c r="L26" s="15">
        <f t="shared" si="13"/>
        <v>0</v>
      </c>
      <c r="M26" s="15">
        <f t="shared" si="13"/>
        <v>0</v>
      </c>
      <c r="N26" s="2">
        <f t="shared" si="8"/>
        <v>0</v>
      </c>
      <c r="O26" s="15">
        <f t="shared" si="13"/>
        <v>0</v>
      </c>
      <c r="P26" s="15">
        <f t="shared" si="13"/>
        <v>0</v>
      </c>
      <c r="Q26" s="15">
        <f t="shared" si="13"/>
        <v>0</v>
      </c>
      <c r="R26" s="15">
        <f t="shared" si="13"/>
        <v>0</v>
      </c>
      <c r="S26" s="2">
        <f t="shared" si="9"/>
        <v>0</v>
      </c>
      <c r="T26" s="15">
        <f t="shared" si="13"/>
        <v>0</v>
      </c>
      <c r="U26" s="15">
        <f t="shared" si="13"/>
        <v>0</v>
      </c>
      <c r="V26" s="15">
        <f t="shared" si="13"/>
        <v>0</v>
      </c>
      <c r="W26" s="11">
        <f t="shared" si="13"/>
        <v>0</v>
      </c>
      <c r="X26" s="6"/>
      <c r="Y26" s="7"/>
      <c r="Z26" s="7"/>
      <c r="AA26" s="7"/>
      <c r="AB26" s="7"/>
      <c r="AC26" s="8"/>
      <c r="AD26" s="13" t="e">
        <f t="shared" si="3"/>
        <v>#DIV/0!</v>
      </c>
      <c r="AE26" s="14"/>
    </row>
    <row r="27" spans="1:31" s="10" customFormat="1" ht="165.75" hidden="1">
      <c r="A27" s="3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30" t="s">
        <v>77</v>
      </c>
      <c r="G27" s="4" t="s">
        <v>35</v>
      </c>
      <c r="H27" s="3" t="s">
        <v>80</v>
      </c>
      <c r="I27" s="2">
        <f t="shared" si="12"/>
        <v>0</v>
      </c>
      <c r="J27" s="2"/>
      <c r="K27" s="2"/>
      <c r="L27" s="2"/>
      <c r="M27" s="2"/>
      <c r="N27" s="2">
        <f t="shared" si="8"/>
        <v>0</v>
      </c>
      <c r="O27" s="2"/>
      <c r="P27" s="2"/>
      <c r="Q27" s="2"/>
      <c r="R27" s="2"/>
      <c r="S27" s="2">
        <f t="shared" si="9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14"/>
    </row>
    <row r="28" spans="1:31" s="10" customFormat="1" ht="13.5" hidden="1" thickBot="1">
      <c r="A28" s="3"/>
      <c r="B28" s="16"/>
      <c r="C28" s="3"/>
      <c r="D28" s="3"/>
      <c r="E28" s="3"/>
      <c r="F28" s="4"/>
      <c r="G28" s="3"/>
      <c r="H28" s="3"/>
      <c r="I28" s="2">
        <f t="shared" si="12"/>
        <v>0</v>
      </c>
      <c r="J28" s="2"/>
      <c r="K28" s="2"/>
      <c r="L28" s="2"/>
      <c r="M28" s="2"/>
      <c r="N28" s="2">
        <f t="shared" si="8"/>
        <v>0</v>
      </c>
      <c r="O28" s="2"/>
      <c r="P28" s="2"/>
      <c r="Q28" s="2"/>
      <c r="R28" s="2"/>
      <c r="S28" s="2">
        <f t="shared" si="9"/>
        <v>0</v>
      </c>
      <c r="T28" s="2"/>
      <c r="U28" s="2"/>
      <c r="V28" s="2"/>
      <c r="W28" s="31"/>
      <c r="X28" s="6"/>
      <c r="Y28" s="7"/>
      <c r="Z28" s="7"/>
      <c r="AA28" s="7"/>
      <c r="AB28" s="7"/>
      <c r="AC28" s="8"/>
      <c r="AD28" s="13"/>
      <c r="AE28" s="32"/>
    </row>
    <row r="29" spans="1:31" s="10" customFormat="1" ht="16.5" thickBot="1">
      <c r="A29" s="59" t="s">
        <v>44</v>
      </c>
      <c r="B29" s="59"/>
      <c r="C29" s="59"/>
      <c r="D29" s="59"/>
      <c r="E29" s="59"/>
      <c r="F29" s="59"/>
      <c r="G29" s="59"/>
      <c r="H29" s="59"/>
      <c r="I29" s="33">
        <f aca="true" t="shared" si="14" ref="I29:V29">I8+I17+I22+I26</f>
        <v>181017277.32</v>
      </c>
      <c r="J29" s="33">
        <f t="shared" si="14"/>
        <v>123231854.12</v>
      </c>
      <c r="K29" s="33">
        <f t="shared" si="14"/>
        <v>27697033.92</v>
      </c>
      <c r="L29" s="33">
        <f t="shared" si="14"/>
        <v>3291989.2800000003</v>
      </c>
      <c r="M29" s="33">
        <f t="shared" si="14"/>
        <v>0</v>
      </c>
      <c r="N29" s="33">
        <f t="shared" si="14"/>
        <v>17809980</v>
      </c>
      <c r="O29" s="33">
        <f t="shared" si="14"/>
        <v>16751993.32</v>
      </c>
      <c r="P29" s="33">
        <f t="shared" si="14"/>
        <v>881666.54</v>
      </c>
      <c r="Q29" s="33">
        <f t="shared" si="14"/>
        <v>176320.14</v>
      </c>
      <c r="R29" s="33">
        <f t="shared" si="14"/>
        <v>0</v>
      </c>
      <c r="S29" s="33">
        <f t="shared" si="14"/>
        <v>17809980</v>
      </c>
      <c r="T29" s="33">
        <f t="shared" si="14"/>
        <v>16751993.32</v>
      </c>
      <c r="U29" s="33">
        <f t="shared" si="14"/>
        <v>881666.54</v>
      </c>
      <c r="V29" s="33">
        <f t="shared" si="14"/>
        <v>176320.14</v>
      </c>
      <c r="W29" s="34" t="e">
        <f>W8+W17+#REF!+W22+W26</f>
        <v>#REF!</v>
      </c>
      <c r="X29" s="35" t="e">
        <f>X8+X17+#REF!+X22+X26</f>
        <v>#REF!</v>
      </c>
      <c r="Y29" s="36" t="e">
        <f>Y8+Y17+#REF!+Y22+Y26</f>
        <v>#REF!</v>
      </c>
      <c r="Z29" s="36" t="e">
        <f>Z8+Z17+#REF!+Z22+Z26</f>
        <v>#REF!</v>
      </c>
      <c r="AA29" s="36" t="e">
        <f>AA8+AA17+#REF!+AA22+AA26</f>
        <v>#REF!</v>
      </c>
      <c r="AB29" s="36" t="e">
        <f>AB8+AB17+#REF!+AB22+AB26</f>
        <v>#REF!</v>
      </c>
      <c r="AC29" s="8"/>
      <c r="AD29" s="13">
        <f t="shared" si="3"/>
        <v>9.838828792301273</v>
      </c>
      <c r="AE29" s="37">
        <f>S29/I29*100</f>
        <v>9.838828792301273</v>
      </c>
    </row>
    <row r="30" ht="57.75" customHeight="1">
      <c r="I30" s="38"/>
    </row>
    <row r="31" ht="15" customHeight="1"/>
    <row r="32" ht="19.5" customHeight="1"/>
    <row r="33" ht="18.75" customHeight="1"/>
    <row r="37" ht="15">
      <c r="I37" s="33"/>
    </row>
    <row r="39" ht="15">
      <c r="I39" s="38"/>
    </row>
  </sheetData>
  <sheetProtection/>
  <mergeCells count="29"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2022-06-16T06:09:32Z</dcterms:modified>
  <cp:category/>
  <cp:version/>
  <cp:contentType/>
  <cp:contentStatus/>
</cp:coreProperties>
</file>