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27.09.2023" sheetId="1" r:id="rId1"/>
  </sheets>
  <definedNames>
    <definedName name="_xlnm.Print_Titles" localSheetId="0">'27.09.2023'!$4:$6</definedName>
    <definedName name="_xlnm.Print_Area" localSheetId="0">'27.09.2023'!$A$1:$AE$30</definedName>
  </definedNames>
  <calcPr fullCalcOnLoad="1" refMode="R1C1"/>
</workbook>
</file>

<file path=xl/sharedStrings.xml><?xml version="1.0" encoding="utf-8"?>
<sst xmlns="http://schemas.openxmlformats.org/spreadsheetml/2006/main" count="135" uniqueCount="109">
  <si>
    <t>федеральные средства</t>
  </si>
  <si>
    <t>краевые средства</t>
  </si>
  <si>
    <t>Наименование субсидии</t>
  </si>
  <si>
    <t>Направление расходов</t>
  </si>
  <si>
    <t>Всего, в т.ч.</t>
  </si>
  <si>
    <t>Средства на реализацию мероприятий в рамках федерального проекта "Формирование комфортной городской среды" (F2)</t>
  </si>
  <si>
    <t>Средства на реализацию мероприятий в рамках федерального проекта "Безопасность дорожного движения" (R3)</t>
  </si>
  <si>
    <t>Средства на реализацию мероприятий в рамках федерального проекта "Обеспечение устойчивого сокращения непригодного для проживания жилищного фонда" (F3)</t>
  </si>
  <si>
    <t>Субсидии бюджетам муниципальных образований на софинансирование муниципальных программ формирования современной городской среды в рамках подпрограммы «Благоустройство дворовых и общественных территорий муниципальных образований» государственной программы Красноярского края «Содействие органам местного самоуправления в формировании современной городской среды»</t>
  </si>
  <si>
    <t>Субсидии бюджетам муниципальных образований на обеспечение мероприятий по переселению граждан из аварийного жилищного фонда в рамках подпрограммы «Переселение граждан из аварийного жилищного фонда» государственной программы Красноярского края «Создание условий для обеспечения доступным и комфортным жильем граждан»</t>
  </si>
  <si>
    <t>Реализация мероприятий в рамках национальных проектов</t>
  </si>
  <si>
    <t>(рублей)</t>
  </si>
  <si>
    <t>ВСЕГО</t>
  </si>
  <si>
    <t>бюджет города</t>
  </si>
  <si>
    <t>3.1.</t>
  </si>
  <si>
    <t>МКУ "Управление городского хозяйства"</t>
  </si>
  <si>
    <t>Исполнитель мероприятия</t>
  </si>
  <si>
    <t>8.1.</t>
  </si>
  <si>
    <t>в т.ч. ср-ва собственников</t>
  </si>
  <si>
    <t>12.1.</t>
  </si>
  <si>
    <t>Администрация города минусинска</t>
  </si>
  <si>
    <t>Управление образования администрации города Минусинска</t>
  </si>
  <si>
    <t>Национальный проект "Жильё и городская среда"</t>
  </si>
  <si>
    <t>16.1.</t>
  </si>
  <si>
    <t>отклонение</t>
  </si>
  <si>
    <t>экономия в результате проведения конкурсных процедур, средства в размере  1 290 133,80 будут возвращены в краевой бюджет в 2020 году</t>
  </si>
  <si>
    <t>экономия в результате проведения конкурсных процедур, средства из краевого бюджета не поступали</t>
  </si>
  <si>
    <t>Номер и дата соглашения</t>
  </si>
  <si>
    <t>3.2.</t>
  </si>
  <si>
    <t>3.3.</t>
  </si>
  <si>
    <t>Номер КЦСР</t>
  </si>
  <si>
    <t>Национальный проект "Образование"</t>
  </si>
  <si>
    <t xml:space="preserve">Средства на реализацию мероприятий в рамках федерального проекта  "Культурная среда" (A1)
</t>
  </si>
  <si>
    <t>Национальный проект "Культура"</t>
  </si>
  <si>
    <t>Отдел культуры администрации города Минусинска</t>
  </si>
  <si>
    <t>Приобретение музыкальных инструментов, оборудования и материалов для МБУ ДО ДМШ г.Минусинска</t>
  </si>
  <si>
    <t>Музыкальные инструменты (пианино, баян, аккордеон, саксофон и т.п.), оборудование (МФУ, принтенр, проектор, экран), учебные материалы</t>
  </si>
  <si>
    <t>ВСЕГО по национальным проектам</t>
  </si>
  <si>
    <t>Благоустройство дворовых и общественных территорий</t>
  </si>
  <si>
    <t>Наименование национального проекта/государственной программы</t>
  </si>
  <si>
    <t>Наименование муниципальной программы</t>
  </si>
  <si>
    <t>Исполнено</t>
  </si>
  <si>
    <t>федеральные средства/средства фонда</t>
  </si>
  <si>
    <t>Муниципальная программа "Обеспечение жизнедеятельности территории"</t>
  </si>
  <si>
    <t>Муниципальная программа "Обеспечение транспортной инфраструктуры муниципального образования город Минусинск"</t>
  </si>
  <si>
    <t>Муниципальная программа "Культура города Минусинска"</t>
  </si>
  <si>
    <t>Cубсидии бюджетам городских округов на поддержку отрасли культуры</t>
  </si>
  <si>
    <r>
      <t xml:space="preserve">Информация по национальным проектам 
</t>
    </r>
    <r>
      <rPr>
        <b/>
        <u val="single"/>
        <sz val="16"/>
        <color indexed="8"/>
        <rFont val="Times New Roman"/>
        <family val="1"/>
      </rPr>
      <t>город Минусинск</t>
    </r>
    <r>
      <rPr>
        <b/>
        <sz val="16"/>
        <color indexed="8"/>
        <rFont val="Times New Roman"/>
        <family val="1"/>
      </rPr>
      <t xml:space="preserve">
</t>
    </r>
  </si>
  <si>
    <t>федеральные средства/ средства фонда</t>
  </si>
  <si>
    <t>Субсидии бюджетам муниципальных образований на проведение мероприятий, направленных на обеспечение безопасного участия детей в дорожном движении, в рамках подпрограммы «Региональные проекты в области дорожного хозяйства и повышения безопасности дорожного движения, реализуемые в рамках национальных проектов» государственной программы Красноярского края «Развитие транспортной системы»</t>
  </si>
  <si>
    <t>201F255550</t>
  </si>
  <si>
    <t>043R310601</t>
  </si>
  <si>
    <t>% исполнения</t>
  </si>
  <si>
    <t>% процент исполнения</t>
  </si>
  <si>
    <t>Утверждено в бюджете на 2023 год</t>
  </si>
  <si>
    <t>Поступило в бюджет в 2023 год</t>
  </si>
  <si>
    <t>Субсидии бюджетам муниципальных образований на государственную поддержку отрасли культуры (модернизация детских школ искусств)</t>
  </si>
  <si>
    <t>023А155193</t>
  </si>
  <si>
    <t>Средства на реализацию мероприятий в рамках федерального проекта "Культурная среда" (А1)</t>
  </si>
  <si>
    <t>132R373980</t>
  </si>
  <si>
    <t>Муниципальная программа "Развитие образования города Минусинска", подпрограмма "Развитие дошкольного образования"</t>
  </si>
  <si>
    <t>Муниципальная программа "Развитие образования города Минусинска", подпрограмма "Развитие общего образования"</t>
  </si>
  <si>
    <t>модернизация детских школ искусств</t>
  </si>
  <si>
    <t>приобретение оборудования для муниципальных дошкольных организаций, позволяющего в игровой форме прививать навыки безопасного поведения на дороге</t>
  </si>
  <si>
    <t>Субсидии бюджетам муниципальных образований на реализацию мероприятий, направленных на повышение безопасности дорожного движения, за счет средств дорожного фонда Красноярского края в рамках подпрограммы «Региональные проекты в области дорожного хозяйства и повышения безопасности дорожного движения реализуемых в рамках национальных проектов» государственной программы Красноярского края «Развитие транспортной системы»</t>
  </si>
  <si>
    <t>замена и установка недостающей дорожно-знаковой информации; установка  сфетофорных объектов</t>
  </si>
  <si>
    <t>установка светофора, разметка термопластиком пешеходных переходов, установка дорожного знака</t>
  </si>
  <si>
    <t>Благоустройство общественных территорий  (сквер у Военкомата, Сквер им. П.Е.Щетинкина,  Сквер Декабристов)</t>
  </si>
  <si>
    <t>Благоустройство дворовых территорий (ул. Абаканская,61; ул. Скворцовская, 67; ул. Спартака, 31)</t>
  </si>
  <si>
    <t>Муниципальная программа "Формирование современной городской среды" на 2018-2025 годы</t>
  </si>
  <si>
    <t>041R153942</t>
  </si>
  <si>
    <t>Субсидии бюджетам муниципальных образований на капитальный ремонт и ремонт искусственных сооружений на автомобильных дорогах общего пользования за счет средств дорожного фонда Красноярского края в рамках подпрограммы «Региональные проекты в области дорожного хозяйства, реализуемые в рамках национальных проектов» государственной программы Красноярского края «Развитие транспортной системы»</t>
  </si>
  <si>
    <t>Средства на реализацию мероприятий в рамках федерального проекта  "Социальная активность" (E8)</t>
  </si>
  <si>
    <t xml:space="preserve">Поддержка деятельности  муниципальных ресурсных центров поддержки добровольчества (волонтерства) </t>
  </si>
  <si>
    <t>Муниципальная программа "Молодежь Минусинска"</t>
  </si>
  <si>
    <t>074Е876620</t>
  </si>
  <si>
    <t>Отдел  спорта и молодежной политики администрации города Минусинска</t>
  </si>
  <si>
    <t>Субсидии бюджетам муниципальных образований Красноярского края на поддержку деятельности муниципальных ресурсных центров поддержки добровольчества (волонтерства) в рамках подпрограммы "Вовлечение молодежи в социальную практику" государственной программы Красноярского края "Молодежь Красноярского края в ХХ1 веке"</t>
  </si>
  <si>
    <t>Национальный проект "Безопасные  качественные  дороги"</t>
  </si>
  <si>
    <t>Средства на реализацию мероприятий в рамках федерального проекта "региональная и местная дорожная сеть" (R1)</t>
  </si>
  <si>
    <t>Капитальный ремонт кровли  здания МБУ ДО "Детская музыкальная школа"</t>
  </si>
  <si>
    <t>131R373980</t>
  </si>
  <si>
    <t>Проведение мероприятий, направленных на обеспечение безопасного участия детей в дорожном движении, распространение световозвращающих приспособлений среди учащихся первых классов муниципальных общеобразовательных учреждений</t>
  </si>
  <si>
    <t>Световозвращающие приспособления для первокласников</t>
  </si>
  <si>
    <t>Капитальный ремонт и ремонт искусственных сооружений на автомобильных дорогах общего пользования местного значения</t>
  </si>
  <si>
    <t>приобретение оборудования</t>
  </si>
  <si>
    <t>Приобретение маркерной доски и канцелярских товаров</t>
  </si>
  <si>
    <t>053F367483 053F367484 053F36748S</t>
  </si>
  <si>
    <t>Капитальный ремонт автодорожного путепровода расположенного на а/д  Минусинск- Зеленый Бор</t>
  </si>
  <si>
    <t>Средства на реализацию  мероприятий в рамках федерального проекта "Патриотическое воспитание граждан Российской Федерации (ЕВ)</t>
  </si>
  <si>
    <t>Иные межбюджетные трансферты бюджетам муниципальных образований на обеспечение деятельности советников директоров по воспитанию и взаимодействиюс детскими общественными объединениями а общеобразовательных организациях в рамках подпрогаммы "Развитие дошкольного, общего и дополнительного образования" государственной программы  Красноярского края "Развитие образования"</t>
  </si>
  <si>
    <t>На обеспечение деятельности советников директора по воспитанию и взаимодействия с детьми общественных  объединений  в общеобразовательных организациях</t>
  </si>
  <si>
    <t>Муниципальная программа "Развитие образования"</t>
  </si>
  <si>
    <t>132ЕВ51790</t>
  </si>
  <si>
    <t>рублей</t>
  </si>
  <si>
    <t>Приобретения жилья для переселения граждан из аварийного жилищного фонда</t>
  </si>
  <si>
    <t>б/н от 10.10.2022</t>
  </si>
  <si>
    <t>Средства на реализацию мероприятий в рамках федерального проекта" Творческие люди" (А2)</t>
  </si>
  <si>
    <t>022А274820</t>
  </si>
  <si>
    <t>Субсидия бюджетам муниципальных образований для постоянно действующих коллектовов самодеятельного художественного творчества Красноярского края (любительских творческих коллективов) на поддержку творческих фестивалей и конкурсов, в т.ч. для детей и молодежи в рамках подпрограммы "Поддержка искусства и народного творчества"  государственной программы Красноярского края "Развитее культуры и туризма"</t>
  </si>
  <si>
    <t>Поддержка постоянно действующих коллективов самодеятельного художественного творчества</t>
  </si>
  <si>
    <t>Приобретение музыкальных инструментов,концертных костюмов и обуви для художественного коллектива - ансамбль народной песни "Синушка" в МАУК "ЦКР"</t>
  </si>
  <si>
    <t>№ 8 от 15.05.2023</t>
  </si>
  <si>
    <t>№ 04723000-1-2023-006 от 01.03.2023</t>
  </si>
  <si>
    <t>№ 235 от 11.05.2023</t>
  </si>
  <si>
    <t>№ 04723000-1-2023-008  от 12.05.2023</t>
  </si>
  <si>
    <t>№ 04723000-1-2023-002 от 25.01.2023</t>
  </si>
  <si>
    <t>50/с от 15.05.2023</t>
  </si>
  <si>
    <t>по состоянию на 27.09.2023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</si>
</sst>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000000"/>
    <numFmt numFmtId="165" formatCode="0.000000"/>
    <numFmt numFmtId="166" formatCode="0.00000"/>
    <numFmt numFmtId="167" formatCode="0.0000"/>
    <numFmt numFmtId="168" formatCode="0.000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8"/>
      <name val="Times New Roman"/>
      <family val="1"/>
    </font>
    <font>
      <b/>
      <u val="single"/>
      <sz val="16"/>
      <color indexed="8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8"/>
      <color theme="1"/>
      <name val="Times New Roman"/>
      <family val="1"/>
    </font>
    <font>
      <sz val="8"/>
      <color theme="1"/>
      <name val="Times New Roman"/>
      <family val="1"/>
    </font>
    <font>
      <b/>
      <sz val="14"/>
      <color theme="1"/>
      <name val="Times New Roman"/>
      <family val="1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/>
      <bottom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>
        <color indexed="63"/>
      </left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>
      <alignment/>
      <protection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4" fontId="50" fillId="33" borderId="10" xfId="0" applyNumberFormat="1" applyFont="1" applyFill="1" applyBorder="1" applyAlignment="1">
      <alignment vertical="center"/>
    </xf>
    <xf numFmtId="4" fontId="50" fillId="33" borderId="11" xfId="0" applyNumberFormat="1" applyFont="1" applyFill="1" applyBorder="1" applyAlignment="1">
      <alignment vertical="center"/>
    </xf>
    <xf numFmtId="4" fontId="50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/>
    </xf>
    <xf numFmtId="0" fontId="50" fillId="33" borderId="0" xfId="0" applyFont="1" applyFill="1" applyAlignment="1">
      <alignment/>
    </xf>
    <xf numFmtId="0" fontId="6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horizontal="right" vertical="center"/>
    </xf>
    <xf numFmtId="4" fontId="51" fillId="33" borderId="10" xfId="0" applyNumberFormat="1" applyFont="1" applyFill="1" applyBorder="1" applyAlignment="1">
      <alignment vertical="center"/>
    </xf>
    <xf numFmtId="4" fontId="51" fillId="33" borderId="11" xfId="0" applyNumberFormat="1" applyFont="1" applyFill="1" applyBorder="1" applyAlignment="1">
      <alignment vertical="center"/>
    </xf>
    <xf numFmtId="4" fontId="51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vertical="center" wrapText="1"/>
    </xf>
    <xf numFmtId="4" fontId="6" fillId="33" borderId="12" xfId="0" applyNumberFormat="1" applyFont="1" applyFill="1" applyBorder="1" applyAlignment="1">
      <alignment vertical="center"/>
    </xf>
    <xf numFmtId="4" fontId="4" fillId="33" borderId="12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 horizontal="left" vertical="center" wrapText="1"/>
    </xf>
    <xf numFmtId="4" fontId="50" fillId="33" borderId="0" xfId="0" applyNumberFormat="1" applyFont="1" applyFill="1" applyAlignment="1">
      <alignment/>
    </xf>
    <xf numFmtId="4" fontId="50" fillId="33" borderId="13" xfId="0" applyNumberFormat="1" applyFont="1" applyFill="1" applyBorder="1" applyAlignment="1">
      <alignment vertical="center"/>
    </xf>
    <xf numFmtId="0" fontId="4" fillId="33" borderId="12" xfId="0" applyNumberFormat="1" applyFont="1" applyFill="1" applyBorder="1" applyAlignment="1">
      <alignment vertical="center" wrapText="1"/>
    </xf>
    <xf numFmtId="4" fontId="50" fillId="33" borderId="14" xfId="0" applyNumberFormat="1" applyFont="1" applyFill="1" applyBorder="1" applyAlignment="1">
      <alignment vertical="center"/>
    </xf>
    <xf numFmtId="0" fontId="50" fillId="33" borderId="12" xfId="0" applyFont="1" applyFill="1" applyBorder="1" applyAlignment="1">
      <alignment/>
    </xf>
    <xf numFmtId="4" fontId="6" fillId="33" borderId="12" xfId="0" applyNumberFormat="1" applyFont="1" applyFill="1" applyBorder="1" applyAlignment="1">
      <alignment/>
    </xf>
    <xf numFmtId="4" fontId="51" fillId="33" borderId="15" xfId="0" applyNumberFormat="1" applyFont="1" applyFill="1" applyBorder="1" applyAlignment="1">
      <alignment/>
    </xf>
    <xf numFmtId="4" fontId="51" fillId="33" borderId="11" xfId="0" applyNumberFormat="1" applyFont="1" applyFill="1" applyBorder="1" applyAlignment="1">
      <alignment/>
    </xf>
    <xf numFmtId="4" fontId="51" fillId="33" borderId="12" xfId="0" applyNumberFormat="1" applyFont="1" applyFill="1" applyBorder="1" applyAlignment="1">
      <alignment/>
    </xf>
    <xf numFmtId="0" fontId="4" fillId="33" borderId="12" xfId="0" applyFont="1" applyFill="1" applyBorder="1" applyAlignment="1">
      <alignment horizontal="left" vertical="center" wrapText="1"/>
    </xf>
    <xf numFmtId="0" fontId="4" fillId="33" borderId="12" xfId="0" applyFont="1" applyFill="1" applyBorder="1" applyAlignment="1">
      <alignment vertical="center" wrapText="1"/>
    </xf>
    <xf numFmtId="0" fontId="52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52" fillId="33" borderId="0" xfId="0" applyFont="1" applyFill="1" applyAlignment="1">
      <alignment horizontal="right"/>
    </xf>
    <xf numFmtId="0" fontId="52" fillId="33" borderId="12" xfId="0" applyFont="1" applyFill="1" applyBorder="1" applyAlignment="1">
      <alignment vertical="center"/>
    </xf>
    <xf numFmtId="0" fontId="53" fillId="33" borderId="12" xfId="0" applyFont="1" applyFill="1" applyBorder="1" applyAlignment="1">
      <alignment horizontal="center" vertical="center" wrapText="1"/>
    </xf>
    <xf numFmtId="0" fontId="54" fillId="33" borderId="12" xfId="0" applyFont="1" applyFill="1" applyBorder="1" applyAlignment="1">
      <alignment horizontal="center" vertical="center" wrapText="1"/>
    </xf>
    <xf numFmtId="0" fontId="54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0" fontId="55" fillId="33" borderId="16" xfId="0" applyFont="1" applyFill="1" applyBorder="1" applyAlignment="1">
      <alignment horizontal="center" vertical="center"/>
    </xf>
    <xf numFmtId="0" fontId="55" fillId="33" borderId="12" xfId="0" applyFont="1" applyFill="1" applyBorder="1" applyAlignment="1">
      <alignment horizontal="center" vertical="center"/>
    </xf>
    <xf numFmtId="0" fontId="55" fillId="33" borderId="10" xfId="0" applyFont="1" applyFill="1" applyBorder="1" applyAlignment="1">
      <alignment horizontal="center" vertical="center"/>
    </xf>
    <xf numFmtId="0" fontId="55" fillId="33" borderId="11" xfId="0" applyFont="1" applyFill="1" applyBorder="1" applyAlignment="1">
      <alignment horizontal="center" vertical="center"/>
    </xf>
    <xf numFmtId="0" fontId="55" fillId="33" borderId="0" xfId="0" applyFont="1" applyFill="1" applyAlignment="1">
      <alignment horizontal="center" vertical="center"/>
    </xf>
    <xf numFmtId="4" fontId="4" fillId="33" borderId="12" xfId="0" applyNumberFormat="1" applyFont="1" applyFill="1" applyBorder="1" applyAlignment="1">
      <alignment horizontal="right" vertical="center"/>
    </xf>
    <xf numFmtId="4" fontId="52" fillId="33" borderId="0" xfId="0" applyNumberFormat="1" applyFont="1" applyFill="1" applyAlignment="1">
      <alignment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5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vertical="center" wrapText="1"/>
    </xf>
    <xf numFmtId="0" fontId="6" fillId="0" borderId="12" xfId="0" applyFont="1" applyFill="1" applyBorder="1" applyAlignment="1">
      <alignment horizontal="left" vertical="center" wrapText="1"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2" xfId="0" applyNumberFormat="1" applyFont="1" applyFill="1" applyBorder="1" applyAlignment="1">
      <alignment vertical="center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wrapText="1"/>
    </xf>
    <xf numFmtId="0" fontId="4" fillId="0" borderId="19" xfId="0" applyFont="1" applyFill="1" applyBorder="1" applyAlignment="1">
      <alignment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2" xfId="0" applyNumberFormat="1" applyFont="1" applyFill="1" applyBorder="1" applyAlignment="1">
      <alignment vertical="center" wrapText="1"/>
    </xf>
    <xf numFmtId="11" fontId="4" fillId="0" borderId="12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right" vertical="center"/>
    </xf>
    <xf numFmtId="0" fontId="53" fillId="33" borderId="19" xfId="0" applyFont="1" applyFill="1" applyBorder="1" applyAlignment="1">
      <alignment horizontal="center" vertical="center" wrapText="1"/>
    </xf>
    <xf numFmtId="0" fontId="52" fillId="33" borderId="13" xfId="0" applyFont="1" applyFill="1" applyBorder="1" applyAlignment="1">
      <alignment/>
    </xf>
    <xf numFmtId="0" fontId="53" fillId="33" borderId="13" xfId="0" applyFont="1" applyFill="1" applyBorder="1" applyAlignment="1">
      <alignment horizontal="center" vertical="center" wrapText="1"/>
    </xf>
    <xf numFmtId="0" fontId="51" fillId="33" borderId="12" xfId="0" applyFont="1" applyFill="1" applyBorder="1" applyAlignment="1">
      <alignment vertical="center"/>
    </xf>
    <xf numFmtId="0" fontId="52" fillId="33" borderId="20" xfId="0" applyFont="1" applyFill="1" applyBorder="1" applyAlignment="1">
      <alignment vertical="center" wrapText="1"/>
    </xf>
    <xf numFmtId="4" fontId="6" fillId="33" borderId="0" xfId="0" applyNumberFormat="1" applyFont="1" applyFill="1" applyBorder="1" applyAlignment="1">
      <alignment/>
    </xf>
    <xf numFmtId="0" fontId="53" fillId="33" borderId="21" xfId="0" applyFont="1" applyFill="1" applyBorder="1" applyAlignment="1">
      <alignment horizontal="center" vertical="center" wrapText="1"/>
    </xf>
    <xf numFmtId="0" fontId="53" fillId="33" borderId="22" xfId="0" applyFont="1" applyFill="1" applyBorder="1" applyAlignment="1">
      <alignment horizontal="center" vertical="center" wrapText="1"/>
    </xf>
    <xf numFmtId="0" fontId="53" fillId="33" borderId="23" xfId="0" applyFont="1" applyFill="1" applyBorder="1" applyAlignment="1">
      <alignment horizontal="center" vertical="center" wrapText="1"/>
    </xf>
    <xf numFmtId="0" fontId="53" fillId="33" borderId="24" xfId="0" applyFont="1" applyFill="1" applyBorder="1" applyAlignment="1">
      <alignment horizontal="center" vertical="center" wrapText="1"/>
    </xf>
    <xf numFmtId="0" fontId="52" fillId="33" borderId="24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0" fontId="56" fillId="33" borderId="16" xfId="0" applyFont="1" applyFill="1" applyBorder="1" applyAlignment="1">
      <alignment horizontal="left" vertical="center"/>
    </xf>
    <xf numFmtId="0" fontId="56" fillId="33" borderId="12" xfId="0" applyFont="1" applyFill="1" applyBorder="1" applyAlignment="1">
      <alignment horizontal="left" vertical="center"/>
    </xf>
    <xf numFmtId="0" fontId="57" fillId="33" borderId="0" xfId="0" applyFont="1" applyFill="1" applyAlignment="1">
      <alignment horizontal="center" vertical="center" wrapText="1"/>
    </xf>
    <xf numFmtId="0" fontId="53" fillId="33" borderId="25" xfId="0" applyFont="1" applyFill="1" applyBorder="1" applyAlignment="1">
      <alignment horizontal="center" vertical="center" wrapText="1"/>
    </xf>
    <xf numFmtId="0" fontId="52" fillId="33" borderId="16" xfId="0" applyFont="1" applyFill="1" applyBorder="1" applyAlignment="1">
      <alignment wrapText="1"/>
    </xf>
    <xf numFmtId="0" fontId="53" fillId="33" borderId="26" xfId="0" applyFont="1" applyFill="1" applyBorder="1" applyAlignment="1">
      <alignment horizontal="center" vertical="center" wrapText="1"/>
    </xf>
    <xf numFmtId="0" fontId="52" fillId="33" borderId="12" xfId="0" applyFont="1" applyFill="1" applyBorder="1" applyAlignment="1">
      <alignment wrapText="1"/>
    </xf>
    <xf numFmtId="0" fontId="52" fillId="33" borderId="26" xfId="0" applyFont="1" applyFill="1" applyBorder="1" applyAlignment="1">
      <alignment wrapText="1"/>
    </xf>
    <xf numFmtId="0" fontId="53" fillId="33" borderId="17" xfId="0" applyFont="1" applyFill="1" applyBorder="1" applyAlignment="1">
      <alignment horizontal="center" vertical="center" wrapText="1"/>
    </xf>
    <xf numFmtId="0" fontId="53" fillId="33" borderId="19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left" vertical="center"/>
    </xf>
    <xf numFmtId="0" fontId="52" fillId="33" borderId="26" xfId="0" applyFont="1" applyFill="1" applyBorder="1" applyAlignment="1">
      <alignment horizontal="center" vertical="center" wrapText="1"/>
    </xf>
    <xf numFmtId="0" fontId="52" fillId="33" borderId="27" xfId="0" applyFont="1" applyFill="1" applyBorder="1" applyAlignment="1">
      <alignment horizontal="center" vertical="center" wrapText="1"/>
    </xf>
    <xf numFmtId="0" fontId="53" fillId="33" borderId="12" xfId="0" applyFont="1" applyFill="1" applyBorder="1" applyAlignment="1">
      <alignment horizontal="center" vertical="center" wrapText="1"/>
    </xf>
    <xf numFmtId="0" fontId="53" fillId="33" borderId="28" xfId="0" applyFont="1" applyFill="1" applyBorder="1" applyAlignment="1">
      <alignment horizontal="center" vertical="center" wrapText="1"/>
    </xf>
    <xf numFmtId="0" fontId="8" fillId="33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vertical="center" wrapText="1"/>
    </xf>
    <xf numFmtId="0" fontId="31" fillId="0" borderId="12" xfId="0" applyFont="1" applyFill="1" applyBorder="1" applyAlignment="1">
      <alignment vertical="center" wrapText="1"/>
    </xf>
    <xf numFmtId="0" fontId="4" fillId="33" borderId="12" xfId="0" applyFont="1" applyFill="1" applyBorder="1" applyAlignment="1">
      <alignment horizontal="left" vertical="center" wrapText="1"/>
    </xf>
    <xf numFmtId="0" fontId="7" fillId="33" borderId="12" xfId="0" applyFont="1" applyFill="1" applyBorder="1" applyAlignment="1">
      <alignment horizontal="left" vertical="center"/>
    </xf>
    <xf numFmtId="0" fontId="5" fillId="0" borderId="12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horizontal="left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44"/>
  <sheetViews>
    <sheetView tabSelected="1" zoomScale="70" zoomScaleNormal="70" zoomScaleSheetLayoutView="75" zoomScalePageLayoutView="0" workbookViewId="0" topLeftCell="A1">
      <pane ySplit="6" topLeftCell="A27" activePane="bottomLeft" state="frozen"/>
      <selection pane="topLeft" activeCell="A2" sqref="A2"/>
      <selection pane="bottomLeft" activeCell="J34" sqref="J34"/>
    </sheetView>
  </sheetViews>
  <sheetFormatPr defaultColWidth="9.140625" defaultRowHeight="15"/>
  <cols>
    <col min="1" max="1" width="16.57421875" style="26" customWidth="1"/>
    <col min="2" max="2" width="26.28125" style="26" customWidth="1"/>
    <col min="3" max="3" width="20.140625" style="26" customWidth="1"/>
    <col min="4" max="4" width="18.421875" style="26" customWidth="1"/>
    <col min="5" max="5" width="20.140625" style="26" customWidth="1"/>
    <col min="6" max="6" width="14.00390625" style="26" customWidth="1"/>
    <col min="7" max="7" width="16.28125" style="26" customWidth="1"/>
    <col min="8" max="8" width="15.421875" style="26" customWidth="1"/>
    <col min="9" max="9" width="14.140625" style="26" customWidth="1"/>
    <col min="10" max="10" width="14.8515625" style="26" customWidth="1"/>
    <col min="11" max="11" width="14.28125" style="26" customWidth="1"/>
    <col min="12" max="12" width="12.28125" style="26" customWidth="1"/>
    <col min="13" max="13" width="10.28125" style="26" customWidth="1"/>
    <col min="14" max="15" width="14.28125" style="26" customWidth="1"/>
    <col min="16" max="16" width="12.421875" style="26" customWidth="1"/>
    <col min="17" max="17" width="12.140625" style="26" customWidth="1"/>
    <col min="18" max="18" width="10.57421875" style="26" customWidth="1"/>
    <col min="19" max="19" width="13.57421875" style="26" customWidth="1"/>
    <col min="20" max="20" width="14.8515625" style="26" customWidth="1"/>
    <col min="21" max="22" width="12.28125" style="26" customWidth="1"/>
    <col min="23" max="23" width="13.7109375" style="26" customWidth="1"/>
    <col min="24" max="24" width="11.421875" style="26" hidden="1" customWidth="1"/>
    <col min="25" max="29" width="14.57421875" style="26" hidden="1" customWidth="1"/>
    <col min="30" max="30" width="15.57421875" style="27" hidden="1" customWidth="1"/>
    <col min="31" max="31" width="0.71875" style="26" hidden="1" customWidth="1"/>
    <col min="32" max="16384" width="9.140625" style="26" customWidth="1"/>
  </cols>
  <sheetData>
    <row r="1" spans="1:24" ht="55.5" customHeight="1">
      <c r="A1" s="76" t="s">
        <v>47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</row>
    <row r="2" spans="1:24" ht="26.25" customHeight="1">
      <c r="A2" s="76" t="s">
        <v>108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</row>
    <row r="3" spans="23:24" ht="15.75" thickBot="1">
      <c r="W3" s="26" t="s">
        <v>94</v>
      </c>
      <c r="X3" s="28" t="s">
        <v>11</v>
      </c>
    </row>
    <row r="4" spans="1:31" ht="15" customHeight="1" thickBot="1">
      <c r="A4" s="77" t="s">
        <v>39</v>
      </c>
      <c r="B4" s="79" t="s">
        <v>2</v>
      </c>
      <c r="C4" s="79" t="s">
        <v>3</v>
      </c>
      <c r="D4" s="81"/>
      <c r="E4" s="89" t="s">
        <v>40</v>
      </c>
      <c r="F4" s="79" t="s">
        <v>30</v>
      </c>
      <c r="G4" s="79" t="s">
        <v>27</v>
      </c>
      <c r="H4" s="79" t="s">
        <v>16</v>
      </c>
      <c r="I4" s="79" t="s">
        <v>54</v>
      </c>
      <c r="J4" s="86"/>
      <c r="K4" s="86"/>
      <c r="L4" s="86"/>
      <c r="M4" s="86"/>
      <c r="N4" s="79" t="s">
        <v>55</v>
      </c>
      <c r="O4" s="86"/>
      <c r="P4" s="86"/>
      <c r="Q4" s="86"/>
      <c r="R4" s="87"/>
      <c r="S4" s="68" t="s">
        <v>41</v>
      </c>
      <c r="T4" s="69"/>
      <c r="U4" s="69"/>
      <c r="V4" s="70"/>
      <c r="W4" s="82" t="s">
        <v>53</v>
      </c>
      <c r="X4" s="66"/>
      <c r="Y4" s="71" t="s">
        <v>24</v>
      </c>
      <c r="Z4" s="72"/>
      <c r="AA4" s="72"/>
      <c r="AB4" s="72"/>
      <c r="AC4" s="73"/>
      <c r="AD4" s="29"/>
      <c r="AE4" s="63"/>
    </row>
    <row r="5" spans="1:31" ht="59.25" customHeight="1">
      <c r="A5" s="78"/>
      <c r="B5" s="80"/>
      <c r="C5" s="80"/>
      <c r="D5" s="80"/>
      <c r="E5" s="83"/>
      <c r="F5" s="88"/>
      <c r="G5" s="88"/>
      <c r="H5" s="88"/>
      <c r="I5" s="30" t="s">
        <v>4</v>
      </c>
      <c r="J5" s="30" t="s">
        <v>42</v>
      </c>
      <c r="K5" s="30" t="s">
        <v>1</v>
      </c>
      <c r="L5" s="30" t="s">
        <v>13</v>
      </c>
      <c r="M5" s="31" t="s">
        <v>18</v>
      </c>
      <c r="N5" s="30" t="s">
        <v>4</v>
      </c>
      <c r="O5" s="30" t="s">
        <v>48</v>
      </c>
      <c r="P5" s="30" t="s">
        <v>1</v>
      </c>
      <c r="Q5" s="30" t="s">
        <v>13</v>
      </c>
      <c r="R5" s="31" t="s">
        <v>18</v>
      </c>
      <c r="S5" s="62" t="s">
        <v>4</v>
      </c>
      <c r="T5" s="62" t="s">
        <v>48</v>
      </c>
      <c r="U5" s="62" t="s">
        <v>1</v>
      </c>
      <c r="V5" s="62" t="s">
        <v>13</v>
      </c>
      <c r="W5" s="83"/>
      <c r="X5" s="32" t="s">
        <v>18</v>
      </c>
      <c r="Y5" s="33" t="s">
        <v>4</v>
      </c>
      <c r="Z5" s="30" t="s">
        <v>0</v>
      </c>
      <c r="AA5" s="30" t="s">
        <v>1</v>
      </c>
      <c r="AB5" s="30" t="s">
        <v>13</v>
      </c>
      <c r="AC5" s="31" t="s">
        <v>18</v>
      </c>
      <c r="AD5" s="29"/>
      <c r="AE5" s="64" t="s">
        <v>52</v>
      </c>
    </row>
    <row r="6" spans="1:31" s="38" customFormat="1" ht="11.25">
      <c r="A6" s="34">
        <v>1</v>
      </c>
      <c r="B6" s="35">
        <v>2</v>
      </c>
      <c r="C6" s="35">
        <v>3</v>
      </c>
      <c r="D6" s="35" t="s">
        <v>14</v>
      </c>
      <c r="E6" s="35"/>
      <c r="F6" s="35" t="s">
        <v>28</v>
      </c>
      <c r="G6" s="35" t="s">
        <v>29</v>
      </c>
      <c r="H6" s="35">
        <v>4</v>
      </c>
      <c r="I6" s="35">
        <v>5</v>
      </c>
      <c r="J6" s="35">
        <v>6</v>
      </c>
      <c r="K6" s="35">
        <v>7</v>
      </c>
      <c r="L6" s="35">
        <v>8</v>
      </c>
      <c r="M6" s="35" t="s">
        <v>17</v>
      </c>
      <c r="N6" s="35">
        <v>9</v>
      </c>
      <c r="O6" s="35">
        <v>10</v>
      </c>
      <c r="P6" s="35">
        <v>11</v>
      </c>
      <c r="Q6" s="35">
        <v>12</v>
      </c>
      <c r="R6" s="35" t="s">
        <v>19</v>
      </c>
      <c r="S6" s="35">
        <v>13</v>
      </c>
      <c r="T6" s="35">
        <v>14</v>
      </c>
      <c r="U6" s="35">
        <v>15</v>
      </c>
      <c r="V6" s="35">
        <v>16</v>
      </c>
      <c r="W6" s="35">
        <v>17</v>
      </c>
      <c r="X6" s="36" t="s">
        <v>23</v>
      </c>
      <c r="Y6" s="37">
        <v>13</v>
      </c>
      <c r="Z6" s="35">
        <v>14</v>
      </c>
      <c r="AA6" s="35">
        <v>15</v>
      </c>
      <c r="AB6" s="35">
        <v>16</v>
      </c>
      <c r="AC6" s="35" t="s">
        <v>23</v>
      </c>
      <c r="AD6" s="35"/>
      <c r="AE6" s="35"/>
    </row>
    <row r="7" spans="1:31" s="38" customFormat="1" ht="18.75">
      <c r="A7" s="74" t="s">
        <v>10</v>
      </c>
      <c r="B7" s="75"/>
      <c r="C7" s="75"/>
      <c r="D7" s="75"/>
      <c r="E7" s="75"/>
      <c r="F7" s="75"/>
      <c r="G7" s="75"/>
      <c r="H7" s="75"/>
      <c r="I7" s="75"/>
      <c r="J7" s="75"/>
      <c r="K7" s="75"/>
      <c r="L7" s="75"/>
      <c r="M7" s="75"/>
      <c r="N7" s="75"/>
      <c r="O7" s="75"/>
      <c r="P7" s="75"/>
      <c r="Q7" s="75"/>
      <c r="R7" s="75"/>
      <c r="S7" s="75"/>
      <c r="T7" s="75"/>
      <c r="U7" s="75"/>
      <c r="V7" s="75"/>
      <c r="W7" s="75"/>
      <c r="X7" s="75"/>
      <c r="Y7" s="37"/>
      <c r="Z7" s="35"/>
      <c r="AA7" s="35"/>
      <c r="AB7" s="35"/>
      <c r="AC7" s="35"/>
      <c r="AD7" s="35"/>
      <c r="AE7" s="35"/>
    </row>
    <row r="8" spans="1:31" s="38" customFormat="1" ht="18.75">
      <c r="A8" s="74" t="s">
        <v>22</v>
      </c>
      <c r="B8" s="75"/>
      <c r="C8" s="75"/>
      <c r="D8" s="75"/>
      <c r="E8" s="75"/>
      <c r="F8" s="75"/>
      <c r="G8" s="75"/>
      <c r="H8" s="35"/>
      <c r="I8" s="10">
        <f>I11+I13+I15</f>
        <v>58749823.07</v>
      </c>
      <c r="J8" s="10">
        <f aca="true" t="shared" si="0" ref="J8:Q8">J11+J13+J15</f>
        <v>47943892.96</v>
      </c>
      <c r="K8" s="10">
        <f t="shared" si="0"/>
        <v>9214497.35</v>
      </c>
      <c r="L8" s="10">
        <f t="shared" si="0"/>
        <v>1591432.76</v>
      </c>
      <c r="M8" s="10">
        <f t="shared" si="0"/>
        <v>0</v>
      </c>
      <c r="N8" s="10">
        <f t="shared" si="0"/>
        <v>14072495.02</v>
      </c>
      <c r="O8" s="10">
        <f t="shared" si="0"/>
        <v>7000000</v>
      </c>
      <c r="P8" s="10">
        <f t="shared" si="0"/>
        <v>6769412.26</v>
      </c>
      <c r="Q8" s="10">
        <f t="shared" si="0"/>
        <v>303082.76</v>
      </c>
      <c r="R8" s="10">
        <f>R11+R13+R15</f>
        <v>0</v>
      </c>
      <c r="S8" s="10">
        <f>S11+S13+S15</f>
        <v>14072495.02</v>
      </c>
      <c r="T8" s="10">
        <f>T11+T13+T15</f>
        <v>7000000</v>
      </c>
      <c r="U8" s="10">
        <f>U11+U13+U15</f>
        <v>6769412.26</v>
      </c>
      <c r="V8" s="10">
        <f>V11+V13+V15</f>
        <v>303082.76</v>
      </c>
      <c r="W8" s="10">
        <f>S8/I8*100</f>
        <v>23.953255149777593</v>
      </c>
      <c r="X8" s="8" t="e">
        <f aca="true" t="shared" si="1" ref="X8:AC8">X11+X12+X13</f>
        <v>#REF!</v>
      </c>
      <c r="Y8" s="9" t="e">
        <f t="shared" si="1"/>
        <v>#REF!</v>
      </c>
      <c r="Z8" s="10" t="e">
        <f t="shared" si="1"/>
        <v>#REF!</v>
      </c>
      <c r="AA8" s="10" t="e">
        <f t="shared" si="1"/>
        <v>#REF!</v>
      </c>
      <c r="AB8" s="10" t="e">
        <f t="shared" si="1"/>
        <v>#REF!</v>
      </c>
      <c r="AC8" s="10" t="e">
        <f t="shared" si="1"/>
        <v>#REF!</v>
      </c>
      <c r="AD8" s="35"/>
      <c r="AE8" s="10">
        <f>S8/I8*100</f>
        <v>23.953255149777593</v>
      </c>
    </row>
    <row r="9" spans="1:31" s="5" customFormat="1" ht="96" customHeight="1">
      <c r="A9" s="91" t="s">
        <v>5</v>
      </c>
      <c r="B9" s="91" t="s">
        <v>8</v>
      </c>
      <c r="C9" s="91" t="s">
        <v>38</v>
      </c>
      <c r="D9" s="48" t="s">
        <v>68</v>
      </c>
      <c r="E9" s="96" t="s">
        <v>69</v>
      </c>
      <c r="F9" s="84" t="s">
        <v>50</v>
      </c>
      <c r="G9" s="84" t="s">
        <v>106</v>
      </c>
      <c r="H9" s="91" t="s">
        <v>15</v>
      </c>
      <c r="I9" s="61">
        <f>J9+K9+L9</f>
        <v>7980989.199999999</v>
      </c>
      <c r="J9" s="61">
        <v>7240752.45</v>
      </c>
      <c r="K9" s="61">
        <v>381092.23</v>
      </c>
      <c r="L9" s="61">
        <v>359144.52</v>
      </c>
      <c r="M9" s="39"/>
      <c r="N9" s="39">
        <f>O9+P9+Q9</f>
        <v>0</v>
      </c>
      <c r="O9" s="39"/>
      <c r="P9" s="39"/>
      <c r="Q9" s="39"/>
      <c r="R9" s="39">
        <v>0</v>
      </c>
      <c r="S9" s="13">
        <f>T9+U9+V9</f>
        <v>0</v>
      </c>
      <c r="T9" s="39"/>
      <c r="U9" s="39"/>
      <c r="V9" s="39"/>
      <c r="W9" s="3"/>
      <c r="X9" s="1">
        <v>0</v>
      </c>
      <c r="Y9" s="2">
        <f>Z9+AA9+AB9</f>
        <v>7980989.199999999</v>
      </c>
      <c r="Z9" s="3">
        <f>J9-T9</f>
        <v>7240752.45</v>
      </c>
      <c r="AA9" s="3">
        <f>K9-U9</f>
        <v>381092.23</v>
      </c>
      <c r="AB9" s="3">
        <f>L9-W9</f>
        <v>359144.52</v>
      </c>
      <c r="AC9" s="3">
        <f>M9-X9</f>
        <v>0</v>
      </c>
      <c r="AD9" s="4"/>
      <c r="AE9" s="3">
        <f aca="true" t="shared" si="2" ref="AE9:AE28">S9/I9*100</f>
        <v>0</v>
      </c>
    </row>
    <row r="10" spans="1:31" s="5" customFormat="1" ht="117" customHeight="1">
      <c r="A10" s="91"/>
      <c r="B10" s="95"/>
      <c r="C10" s="92"/>
      <c r="D10" s="46" t="s">
        <v>67</v>
      </c>
      <c r="E10" s="96"/>
      <c r="F10" s="84"/>
      <c r="G10" s="84"/>
      <c r="H10" s="92"/>
      <c r="I10" s="61">
        <f>J10+K10+L10</f>
        <v>20460558.73</v>
      </c>
      <c r="J10" s="61">
        <v>18554785.6</v>
      </c>
      <c r="K10" s="61">
        <v>976567.65</v>
      </c>
      <c r="L10" s="61">
        <v>929205.48</v>
      </c>
      <c r="M10" s="39"/>
      <c r="N10" s="39">
        <f>O10+P10+Q10</f>
        <v>0</v>
      </c>
      <c r="O10" s="39"/>
      <c r="P10" s="39"/>
      <c r="Q10" s="39"/>
      <c r="R10" s="39"/>
      <c r="S10" s="13">
        <f>T10+U10+V10</f>
        <v>0</v>
      </c>
      <c r="T10" s="39"/>
      <c r="U10" s="39"/>
      <c r="V10" s="39"/>
      <c r="W10" s="3"/>
      <c r="X10" s="1"/>
      <c r="Y10" s="2">
        <f>Z10+AA10+AB10</f>
        <v>20460558.73</v>
      </c>
      <c r="Z10" s="3">
        <f>J10-T10</f>
        <v>18554785.6</v>
      </c>
      <c r="AA10" s="3">
        <f>K10-U10</f>
        <v>976567.65</v>
      </c>
      <c r="AB10" s="3">
        <f>L10-W10</f>
        <v>929205.48</v>
      </c>
      <c r="AC10" s="3">
        <f>M10-X10</f>
        <v>0</v>
      </c>
      <c r="AD10" s="4"/>
      <c r="AE10" s="3">
        <f t="shared" si="2"/>
        <v>0</v>
      </c>
    </row>
    <row r="11" spans="1:31" s="5" customFormat="1" ht="22.5" customHeight="1">
      <c r="A11" s="91"/>
      <c r="B11" s="95"/>
      <c r="C11" s="92"/>
      <c r="D11" s="50" t="s">
        <v>12</v>
      </c>
      <c r="E11" s="51"/>
      <c r="F11" s="50"/>
      <c r="G11" s="50"/>
      <c r="H11" s="50"/>
      <c r="I11" s="52">
        <f>I10+I9</f>
        <v>28441547.93</v>
      </c>
      <c r="J11" s="52">
        <f aca="true" t="shared" si="3" ref="J11:AC11">J10+J9</f>
        <v>25795538.05</v>
      </c>
      <c r="K11" s="52">
        <f t="shared" si="3"/>
        <v>1357659.88</v>
      </c>
      <c r="L11" s="52">
        <f t="shared" si="3"/>
        <v>1288350</v>
      </c>
      <c r="M11" s="7">
        <f t="shared" si="3"/>
        <v>0</v>
      </c>
      <c r="N11" s="7">
        <f>N10+N9</f>
        <v>0</v>
      </c>
      <c r="O11" s="7">
        <f t="shared" si="3"/>
        <v>0</v>
      </c>
      <c r="P11" s="7">
        <f t="shared" si="3"/>
        <v>0</v>
      </c>
      <c r="Q11" s="7">
        <f t="shared" si="3"/>
        <v>0</v>
      </c>
      <c r="R11" s="7">
        <f t="shared" si="3"/>
        <v>0</v>
      </c>
      <c r="S11" s="7">
        <f t="shared" si="3"/>
        <v>0</v>
      </c>
      <c r="T11" s="7">
        <f t="shared" si="3"/>
        <v>0</v>
      </c>
      <c r="U11" s="7">
        <f t="shared" si="3"/>
        <v>0</v>
      </c>
      <c r="V11" s="7">
        <f t="shared" si="3"/>
        <v>0</v>
      </c>
      <c r="W11" s="3">
        <f>S11/I11*100</f>
        <v>0</v>
      </c>
      <c r="X11" s="8">
        <f t="shared" si="3"/>
        <v>0</v>
      </c>
      <c r="Y11" s="9">
        <f t="shared" si="3"/>
        <v>28441547.93</v>
      </c>
      <c r="Z11" s="10">
        <f t="shared" si="3"/>
        <v>25795538.05</v>
      </c>
      <c r="AA11" s="10">
        <f t="shared" si="3"/>
        <v>1357659.88</v>
      </c>
      <c r="AB11" s="3">
        <f>L11-W11</f>
        <v>1288350</v>
      </c>
      <c r="AC11" s="10">
        <f t="shared" si="3"/>
        <v>0</v>
      </c>
      <c r="AD11" s="4"/>
      <c r="AE11" s="10">
        <f t="shared" si="2"/>
        <v>0</v>
      </c>
    </row>
    <row r="12" spans="1:31" s="5" customFormat="1" ht="12.75">
      <c r="A12" s="91"/>
      <c r="B12" s="46"/>
      <c r="C12" s="46"/>
      <c r="D12" s="50" t="s">
        <v>12</v>
      </c>
      <c r="E12" s="51"/>
      <c r="F12" s="50"/>
      <c r="G12" s="50"/>
      <c r="H12" s="50"/>
      <c r="I12" s="53">
        <f aca="true" t="shared" si="4" ref="I12:V12">I13</f>
        <v>30308275.14</v>
      </c>
      <c r="J12" s="53">
        <f t="shared" si="4"/>
        <v>22148354.91</v>
      </c>
      <c r="K12" s="53">
        <f t="shared" si="4"/>
        <v>7856837.47</v>
      </c>
      <c r="L12" s="53">
        <f t="shared" si="4"/>
        <v>303082.76</v>
      </c>
      <c r="M12" s="53">
        <f t="shared" si="4"/>
        <v>0</v>
      </c>
      <c r="N12" s="12">
        <f t="shared" si="4"/>
        <v>14072495.02</v>
      </c>
      <c r="O12" s="12">
        <f t="shared" si="4"/>
        <v>7000000</v>
      </c>
      <c r="P12" s="12">
        <f t="shared" si="4"/>
        <v>6769412.26</v>
      </c>
      <c r="Q12" s="12">
        <f t="shared" si="4"/>
        <v>303082.76</v>
      </c>
      <c r="R12" s="12">
        <f t="shared" si="4"/>
        <v>0</v>
      </c>
      <c r="S12" s="12">
        <f>T12+U12+V12</f>
        <v>14072495.02</v>
      </c>
      <c r="T12" s="12">
        <f t="shared" si="4"/>
        <v>7000000</v>
      </c>
      <c r="U12" s="12">
        <f t="shared" si="4"/>
        <v>6769412.26</v>
      </c>
      <c r="V12" s="12">
        <f t="shared" si="4"/>
        <v>303082.76</v>
      </c>
      <c r="W12" s="10">
        <f>S12/I12*100</f>
        <v>46.431197272020015</v>
      </c>
      <c r="X12" s="8" t="e">
        <f>#REF!+#REF!</f>
        <v>#REF!</v>
      </c>
      <c r="Y12" s="9" t="e">
        <f>#REF!+#REF!</f>
        <v>#REF!</v>
      </c>
      <c r="Z12" s="10" t="e">
        <f>#REF!+#REF!</f>
        <v>#REF!</v>
      </c>
      <c r="AA12" s="10" t="e">
        <f>#REF!+#REF!</f>
        <v>#REF!</v>
      </c>
      <c r="AB12" s="10" t="e">
        <f>#REF!+#REF!</f>
        <v>#REF!</v>
      </c>
      <c r="AC12" s="10" t="e">
        <f>#REF!+#REF!</f>
        <v>#REF!</v>
      </c>
      <c r="AD12" s="65"/>
      <c r="AE12" s="10">
        <f t="shared" si="2"/>
        <v>46.431197272020015</v>
      </c>
    </row>
    <row r="13" spans="1:32" s="5" customFormat="1" ht="182.25" customHeight="1">
      <c r="A13" s="25" t="s">
        <v>7</v>
      </c>
      <c r="B13" s="25" t="s">
        <v>9</v>
      </c>
      <c r="C13" s="45" t="s">
        <v>95</v>
      </c>
      <c r="D13" s="25"/>
      <c r="E13" s="24" t="s">
        <v>43</v>
      </c>
      <c r="F13" s="47" t="s">
        <v>87</v>
      </c>
      <c r="G13" s="47" t="s">
        <v>96</v>
      </c>
      <c r="H13" s="25" t="s">
        <v>20</v>
      </c>
      <c r="I13" s="43">
        <f>J13+K13+L13</f>
        <v>30308275.14</v>
      </c>
      <c r="J13" s="43">
        <v>22148354.91</v>
      </c>
      <c r="K13" s="43">
        <v>7856837.47</v>
      </c>
      <c r="L13" s="43">
        <v>303082.76</v>
      </c>
      <c r="M13" s="13"/>
      <c r="N13" s="13">
        <f>O13+P13+Q13+R13</f>
        <v>14072495.02</v>
      </c>
      <c r="O13" s="13">
        <v>7000000</v>
      </c>
      <c r="P13" s="13">
        <v>6769412.26</v>
      </c>
      <c r="Q13" s="13">
        <v>303082.76</v>
      </c>
      <c r="R13" s="13"/>
      <c r="S13" s="13">
        <f>T13+U13+V13</f>
        <v>14072495.02</v>
      </c>
      <c r="T13" s="43">
        <v>7000000</v>
      </c>
      <c r="U13" s="43">
        <v>6769412.26</v>
      </c>
      <c r="V13" s="43">
        <v>303082.76</v>
      </c>
      <c r="W13" s="3">
        <f>S13/I13*100</f>
        <v>46.431197272020015</v>
      </c>
      <c r="X13" s="1"/>
      <c r="Y13" s="2">
        <f>Z13+AA13+AB13</f>
        <v>16538816.448802728</v>
      </c>
      <c r="Z13" s="3">
        <f>J13-T13</f>
        <v>15148354.91</v>
      </c>
      <c r="AA13" s="3">
        <f>K13-U13</f>
        <v>1087425.21</v>
      </c>
      <c r="AB13" s="3">
        <f>L13-W13</f>
        <v>303036.328802728</v>
      </c>
      <c r="AC13" s="3"/>
      <c r="AD13" s="14" t="s">
        <v>25</v>
      </c>
      <c r="AE13" s="3">
        <f t="shared" si="2"/>
        <v>46.431197272020015</v>
      </c>
      <c r="AF13" s="15"/>
    </row>
    <row r="14" spans="1:32" s="5" customFormat="1" ht="12.75">
      <c r="A14" s="93"/>
      <c r="B14" s="25"/>
      <c r="C14" s="25"/>
      <c r="D14" s="6" t="s">
        <v>12</v>
      </c>
      <c r="E14" s="6"/>
      <c r="F14" s="6"/>
      <c r="G14" s="6"/>
      <c r="H14" s="6"/>
      <c r="I14" s="53">
        <f>I15</f>
        <v>0</v>
      </c>
      <c r="J14" s="53">
        <f aca="true" t="shared" si="5" ref="J14:U14">J15</f>
        <v>0</v>
      </c>
      <c r="K14" s="53">
        <f t="shared" si="5"/>
        <v>0</v>
      </c>
      <c r="L14" s="53">
        <f t="shared" si="5"/>
        <v>0</v>
      </c>
      <c r="M14" s="12">
        <f t="shared" si="5"/>
        <v>0</v>
      </c>
      <c r="N14" s="12">
        <f t="shared" si="5"/>
        <v>0</v>
      </c>
      <c r="O14" s="12">
        <f t="shared" si="5"/>
        <v>0</v>
      </c>
      <c r="P14" s="12">
        <f t="shared" si="5"/>
        <v>0</v>
      </c>
      <c r="Q14" s="12">
        <f t="shared" si="5"/>
        <v>0</v>
      </c>
      <c r="R14" s="12">
        <f t="shared" si="5"/>
        <v>0</v>
      </c>
      <c r="S14" s="12">
        <f t="shared" si="5"/>
        <v>0</v>
      </c>
      <c r="T14" s="12">
        <f t="shared" si="5"/>
        <v>0</v>
      </c>
      <c r="U14" s="12">
        <f t="shared" si="5"/>
        <v>0</v>
      </c>
      <c r="V14" s="12"/>
      <c r="W14" s="19"/>
      <c r="X14" s="16"/>
      <c r="Y14" s="2"/>
      <c r="Z14" s="3"/>
      <c r="AA14" s="3"/>
      <c r="AB14" s="3"/>
      <c r="AC14" s="3"/>
      <c r="AD14" s="14"/>
      <c r="AE14" s="10" t="e">
        <f t="shared" si="2"/>
        <v>#DIV/0!</v>
      </c>
      <c r="AF14" s="15"/>
    </row>
    <row r="15" spans="1:32" s="5" customFormat="1" ht="49.5" customHeight="1" hidden="1">
      <c r="A15" s="93"/>
      <c r="B15" s="24"/>
      <c r="C15" s="24"/>
      <c r="D15" s="24"/>
      <c r="E15" s="24"/>
      <c r="F15" s="41"/>
      <c r="G15" s="44"/>
      <c r="H15" s="25"/>
      <c r="I15" s="61">
        <f>J15+K15+L15</f>
        <v>0</v>
      </c>
      <c r="J15" s="61"/>
      <c r="K15" s="61"/>
      <c r="L15" s="61"/>
      <c r="M15" s="39"/>
      <c r="N15" s="39">
        <f>O15+P15+Q15</f>
        <v>0</v>
      </c>
      <c r="O15" s="39"/>
      <c r="P15" s="39"/>
      <c r="Q15" s="39"/>
      <c r="R15" s="39"/>
      <c r="S15" s="39">
        <f>T15+U15+W15</f>
        <v>0</v>
      </c>
      <c r="T15" s="39"/>
      <c r="U15" s="39"/>
      <c r="V15" s="39"/>
      <c r="W15" s="39"/>
      <c r="X15" s="16"/>
      <c r="Y15" s="2"/>
      <c r="Z15" s="3"/>
      <c r="AA15" s="3"/>
      <c r="AB15" s="3"/>
      <c r="AC15" s="3"/>
      <c r="AD15" s="14"/>
      <c r="AE15" s="3" t="e">
        <f t="shared" si="2"/>
        <v>#DIV/0!</v>
      </c>
      <c r="AF15" s="15"/>
    </row>
    <row r="16" spans="1:31" s="5" customFormat="1" ht="18.75">
      <c r="A16" s="94" t="s">
        <v>78</v>
      </c>
      <c r="B16" s="94"/>
      <c r="C16" s="94"/>
      <c r="D16" s="94"/>
      <c r="E16" s="94"/>
      <c r="F16" s="94"/>
      <c r="G16" s="94"/>
      <c r="H16" s="25"/>
      <c r="I16" s="53">
        <f>I17+I18+I19+I20</f>
        <v>61369050</v>
      </c>
      <c r="J16" s="53">
        <f>J17+J18+J19+J20</f>
        <v>38000000</v>
      </c>
      <c r="K16" s="53">
        <f>K17+K18+K19+K20</f>
        <v>23115700</v>
      </c>
      <c r="L16" s="53">
        <f>L17+L18+L19+L20</f>
        <v>253350</v>
      </c>
      <c r="M16" s="12">
        <f>M17+M18+M19+M20</f>
        <v>0</v>
      </c>
      <c r="N16" s="12">
        <f>N17+N19+N20</f>
        <v>10280000</v>
      </c>
      <c r="O16" s="12">
        <f>O17+O19+O20</f>
        <v>9756231.58</v>
      </c>
      <c r="P16" s="12">
        <f>P17+P19+P20</f>
        <v>513485.87</v>
      </c>
      <c r="Q16" s="12">
        <f>Q17+Q19+Q20</f>
        <v>10282.55</v>
      </c>
      <c r="R16" s="12">
        <f>R17+R19+R20</f>
        <v>0</v>
      </c>
      <c r="S16" s="12">
        <f>T16+U16+V16</f>
        <v>10280000</v>
      </c>
      <c r="T16" s="12">
        <f>T17+T20</f>
        <v>9756231.58</v>
      </c>
      <c r="U16" s="12">
        <f>U17+U20</f>
        <v>513485.87</v>
      </c>
      <c r="V16" s="12">
        <f>V17+V20</f>
        <v>10282.55</v>
      </c>
      <c r="W16" s="10">
        <f>S16/I16*100</f>
        <v>16.751114772022703</v>
      </c>
      <c r="X16" s="10" t="e">
        <f>X17+#REF!+#REF!+X19</f>
        <v>#REF!</v>
      </c>
      <c r="Y16" s="10" t="e">
        <f>Y17+#REF!+#REF!</f>
        <v>#REF!</v>
      </c>
      <c r="Z16" s="10" t="e">
        <f>Z17+#REF!+#REF!</f>
        <v>#REF!</v>
      </c>
      <c r="AA16" s="10" t="e">
        <f>AA17+#REF!+#REF!</f>
        <v>#REF!</v>
      </c>
      <c r="AB16" s="10" t="e">
        <f>AB17+#REF!+#REF!</f>
        <v>#REF!</v>
      </c>
      <c r="AC16" s="10" t="e">
        <f>AC17+#REF!+#REF!</f>
        <v>#REF!</v>
      </c>
      <c r="AD16" s="10" t="e">
        <f>AD17+#REF!+#REF!</f>
        <v>#VALUE!</v>
      </c>
      <c r="AE16" s="10">
        <f t="shared" si="2"/>
        <v>16.751114772022703</v>
      </c>
    </row>
    <row r="17" spans="1:31" s="5" customFormat="1" ht="243.75" customHeight="1">
      <c r="A17" s="54" t="s">
        <v>6</v>
      </c>
      <c r="B17" s="46" t="s">
        <v>64</v>
      </c>
      <c r="C17" s="46" t="s">
        <v>65</v>
      </c>
      <c r="D17" s="46" t="s">
        <v>66</v>
      </c>
      <c r="E17" s="46" t="s">
        <v>44</v>
      </c>
      <c r="F17" s="44" t="s">
        <v>51</v>
      </c>
      <c r="G17" s="46" t="s">
        <v>107</v>
      </c>
      <c r="H17" s="46" t="s">
        <v>15</v>
      </c>
      <c r="I17" s="43">
        <f>J17+K17+L17</f>
        <v>21329000</v>
      </c>
      <c r="J17" s="43"/>
      <c r="K17" s="43">
        <v>21115700</v>
      </c>
      <c r="L17" s="43">
        <v>213300</v>
      </c>
      <c r="M17" s="13"/>
      <c r="N17" s="13">
        <f>O17+P17+Q17+R17</f>
        <v>0</v>
      </c>
      <c r="O17" s="13"/>
      <c r="P17" s="13"/>
      <c r="Q17" s="13"/>
      <c r="R17" s="13"/>
      <c r="S17" s="13">
        <f>T17+U17+V17</f>
        <v>0</v>
      </c>
      <c r="T17" s="13"/>
      <c r="U17" s="13"/>
      <c r="V17" s="13"/>
      <c r="W17" s="13"/>
      <c r="X17" s="1">
        <v>0</v>
      </c>
      <c r="Y17" s="2">
        <f>Z17+AA17+AB17</f>
        <v>21329000</v>
      </c>
      <c r="Z17" s="3">
        <f>J17-T17</f>
        <v>0</v>
      </c>
      <c r="AA17" s="3">
        <f>K17-U17</f>
        <v>21115700</v>
      </c>
      <c r="AB17" s="3">
        <f>L17-W17</f>
        <v>213300</v>
      </c>
      <c r="AC17" s="3"/>
      <c r="AD17" s="11" t="s">
        <v>26</v>
      </c>
      <c r="AE17" s="3">
        <f t="shared" si="2"/>
        <v>0</v>
      </c>
    </row>
    <row r="18" spans="1:31" s="5" customFormat="1" ht="213.75" customHeight="1">
      <c r="A18" s="55"/>
      <c r="B18" s="46" t="s">
        <v>49</v>
      </c>
      <c r="C18" s="46" t="s">
        <v>63</v>
      </c>
      <c r="D18" s="46" t="s">
        <v>85</v>
      </c>
      <c r="E18" s="46" t="s">
        <v>60</v>
      </c>
      <c r="F18" s="44" t="s">
        <v>81</v>
      </c>
      <c r="G18" s="44"/>
      <c r="H18" s="46" t="s">
        <v>21</v>
      </c>
      <c r="I18" s="43">
        <f>J18+K18+L18</f>
        <v>0</v>
      </c>
      <c r="J18" s="43"/>
      <c r="K18" s="43"/>
      <c r="L18" s="43"/>
      <c r="M18" s="13"/>
      <c r="N18" s="13">
        <f aca="true" t="shared" si="6" ref="N18:N27">O18+P18+Q18+R18</f>
        <v>0</v>
      </c>
      <c r="O18" s="13"/>
      <c r="P18" s="13"/>
      <c r="Q18" s="13"/>
      <c r="R18" s="13"/>
      <c r="S18" s="13">
        <f>T18+U18+V18</f>
        <v>0</v>
      </c>
      <c r="T18" s="13"/>
      <c r="U18" s="13"/>
      <c r="V18" s="13"/>
      <c r="W18" s="13"/>
      <c r="X18" s="16"/>
      <c r="Y18" s="2"/>
      <c r="Z18" s="3"/>
      <c r="AA18" s="3"/>
      <c r="AB18" s="3"/>
      <c r="AC18" s="3"/>
      <c r="AD18" s="4"/>
      <c r="AE18" s="3"/>
    </row>
    <row r="19" spans="1:31" s="5" customFormat="1" ht="220.5" customHeight="1">
      <c r="A19" s="56"/>
      <c r="B19" s="46" t="s">
        <v>49</v>
      </c>
      <c r="C19" s="49" t="s">
        <v>82</v>
      </c>
      <c r="D19" s="49" t="s">
        <v>83</v>
      </c>
      <c r="E19" s="46" t="s">
        <v>61</v>
      </c>
      <c r="F19" s="44" t="s">
        <v>59</v>
      </c>
      <c r="G19" s="57"/>
      <c r="H19" s="46" t="s">
        <v>21</v>
      </c>
      <c r="I19" s="43">
        <f>J19+K19+L19</f>
        <v>0</v>
      </c>
      <c r="J19" s="43"/>
      <c r="K19" s="43"/>
      <c r="L19" s="43"/>
      <c r="M19" s="13"/>
      <c r="N19" s="13">
        <f t="shared" si="6"/>
        <v>0</v>
      </c>
      <c r="O19" s="13"/>
      <c r="P19" s="13"/>
      <c r="Q19" s="13"/>
      <c r="R19" s="13"/>
      <c r="S19" s="13">
        <f>T19+U19+V19</f>
        <v>0</v>
      </c>
      <c r="T19" s="13"/>
      <c r="U19" s="13"/>
      <c r="V19" s="13"/>
      <c r="W19" s="13"/>
      <c r="X19" s="16">
        <v>0</v>
      </c>
      <c r="Y19" s="2"/>
      <c r="Z19" s="3"/>
      <c r="AA19" s="3"/>
      <c r="AB19" s="3"/>
      <c r="AC19" s="3"/>
      <c r="AD19" s="11"/>
      <c r="AE19" s="3" t="e">
        <f t="shared" si="2"/>
        <v>#DIV/0!</v>
      </c>
    </row>
    <row r="20" spans="1:31" s="5" customFormat="1" ht="242.25" customHeight="1">
      <c r="A20" s="46" t="s">
        <v>79</v>
      </c>
      <c r="B20" s="46" t="s">
        <v>71</v>
      </c>
      <c r="C20" s="58" t="s">
        <v>84</v>
      </c>
      <c r="D20" s="46" t="s">
        <v>88</v>
      </c>
      <c r="E20" s="46" t="s">
        <v>44</v>
      </c>
      <c r="F20" s="44" t="s">
        <v>70</v>
      </c>
      <c r="G20" s="44" t="s">
        <v>105</v>
      </c>
      <c r="H20" s="46" t="s">
        <v>15</v>
      </c>
      <c r="I20" s="43">
        <f>J20+K20+L20</f>
        <v>40040050</v>
      </c>
      <c r="J20" s="43">
        <v>38000000</v>
      </c>
      <c r="K20" s="43">
        <v>2000000</v>
      </c>
      <c r="L20" s="43">
        <v>40050</v>
      </c>
      <c r="M20" s="13">
        <v>0</v>
      </c>
      <c r="N20" s="13">
        <f>O20+P20+Q20+R20</f>
        <v>10280000</v>
      </c>
      <c r="O20" s="13">
        <v>9756231.58</v>
      </c>
      <c r="P20" s="13">
        <v>513485.87</v>
      </c>
      <c r="Q20" s="13">
        <v>10282.55</v>
      </c>
      <c r="R20" s="13">
        <v>0</v>
      </c>
      <c r="S20" s="13">
        <f>T20+U20+V20</f>
        <v>10280000</v>
      </c>
      <c r="T20" s="13">
        <v>9756231.58</v>
      </c>
      <c r="U20" s="13">
        <v>513485.87</v>
      </c>
      <c r="V20" s="13">
        <v>10282.55</v>
      </c>
      <c r="W20" s="10">
        <f>S20/I20*100</f>
        <v>25.67429361351946</v>
      </c>
      <c r="X20" s="1"/>
      <c r="Y20" s="2" t="e">
        <f>Z20+AA20+AB20</f>
        <v>#REF!</v>
      </c>
      <c r="Z20" s="3" t="e">
        <f>#REF!-#REF!</f>
        <v>#REF!</v>
      </c>
      <c r="AA20" s="3" t="e">
        <f>#REF!-#REF!</f>
        <v>#REF!</v>
      </c>
      <c r="AB20" s="3" t="e">
        <f>#REF!-#REF!</f>
        <v>#REF!</v>
      </c>
      <c r="AC20" s="3"/>
      <c r="AD20" s="4"/>
      <c r="AE20" s="3">
        <f>S20/I20*100</f>
        <v>25.67429361351946</v>
      </c>
    </row>
    <row r="21" spans="1:31" s="5" customFormat="1" ht="18.75">
      <c r="A21" s="85" t="s">
        <v>33</v>
      </c>
      <c r="B21" s="85"/>
      <c r="C21" s="85"/>
      <c r="D21" s="85"/>
      <c r="E21" s="85"/>
      <c r="F21" s="85"/>
      <c r="G21" s="85"/>
      <c r="H21" s="85"/>
      <c r="I21" s="43">
        <f>I23+I24</f>
        <v>474750</v>
      </c>
      <c r="J21" s="43">
        <f aca="true" t="shared" si="7" ref="J21:V21">J23+J24</f>
        <v>0</v>
      </c>
      <c r="K21" s="43">
        <f t="shared" si="7"/>
        <v>470000</v>
      </c>
      <c r="L21" s="43">
        <f t="shared" si="7"/>
        <v>4750</v>
      </c>
      <c r="M21" s="13">
        <f t="shared" si="7"/>
        <v>0</v>
      </c>
      <c r="N21" s="13">
        <f t="shared" si="7"/>
        <v>474750</v>
      </c>
      <c r="O21" s="13">
        <f t="shared" si="7"/>
        <v>0</v>
      </c>
      <c r="P21" s="13">
        <f t="shared" si="7"/>
        <v>470000</v>
      </c>
      <c r="Q21" s="13">
        <f t="shared" si="7"/>
        <v>4750</v>
      </c>
      <c r="R21" s="13">
        <f t="shared" si="7"/>
        <v>0</v>
      </c>
      <c r="S21" s="13">
        <f t="shared" si="7"/>
        <v>474750</v>
      </c>
      <c r="T21" s="13">
        <f t="shared" si="7"/>
        <v>0</v>
      </c>
      <c r="U21" s="13">
        <f t="shared" si="7"/>
        <v>470000</v>
      </c>
      <c r="V21" s="13">
        <f t="shared" si="7"/>
        <v>4750</v>
      </c>
      <c r="W21" s="10">
        <f>S21/I21*100</f>
        <v>100</v>
      </c>
      <c r="X21" s="10">
        <f>X22+X23</f>
        <v>0</v>
      </c>
      <c r="Y21" s="9">
        <f>Y22</f>
        <v>0</v>
      </c>
      <c r="Z21" s="3">
        <f>J21-T21</f>
        <v>0</v>
      </c>
      <c r="AA21" s="3">
        <f>K21-U21</f>
        <v>0</v>
      </c>
      <c r="AB21" s="3">
        <f>L21-W21</f>
        <v>4650</v>
      </c>
      <c r="AC21" s="3"/>
      <c r="AD21" s="4"/>
      <c r="AE21" s="10">
        <f t="shared" si="2"/>
        <v>100</v>
      </c>
    </row>
    <row r="22" spans="1:31" s="5" customFormat="1" ht="114.75" hidden="1">
      <c r="A22" s="46" t="s">
        <v>32</v>
      </c>
      <c r="B22" s="46" t="s">
        <v>46</v>
      </c>
      <c r="C22" s="46" t="s">
        <v>35</v>
      </c>
      <c r="D22" s="46" t="s">
        <v>36</v>
      </c>
      <c r="E22" s="46" t="s">
        <v>45</v>
      </c>
      <c r="F22" s="44"/>
      <c r="G22" s="44"/>
      <c r="H22" s="46" t="s">
        <v>34</v>
      </c>
      <c r="I22" s="43">
        <f aca="true" t="shared" si="8" ref="I22:I27">J22+K22+L22</f>
        <v>0</v>
      </c>
      <c r="J22" s="43"/>
      <c r="K22" s="43"/>
      <c r="L22" s="43"/>
      <c r="M22" s="13">
        <v>0</v>
      </c>
      <c r="N22" s="13">
        <f t="shared" si="6"/>
        <v>0</v>
      </c>
      <c r="O22" s="13"/>
      <c r="P22" s="13"/>
      <c r="Q22" s="13"/>
      <c r="R22" s="13">
        <v>0</v>
      </c>
      <c r="S22" s="13">
        <f>T22+U22+W22</f>
        <v>0</v>
      </c>
      <c r="T22" s="13"/>
      <c r="U22" s="13"/>
      <c r="V22" s="13"/>
      <c r="W22" s="13"/>
      <c r="X22" s="1">
        <v>0</v>
      </c>
      <c r="Y22" s="2">
        <f>Z22+AA22+AB22</f>
        <v>0</v>
      </c>
      <c r="Z22" s="3">
        <f>J22-T22</f>
        <v>0</v>
      </c>
      <c r="AA22" s="3">
        <f>K22-U22</f>
        <v>0</v>
      </c>
      <c r="AB22" s="3">
        <f>L22-W22</f>
        <v>0</v>
      </c>
      <c r="AC22" s="3"/>
      <c r="AD22" s="4"/>
      <c r="AE22" s="10" t="e">
        <f t="shared" si="2"/>
        <v>#DIV/0!</v>
      </c>
    </row>
    <row r="23" spans="1:31" s="5" customFormat="1" ht="111.75" customHeight="1" hidden="1">
      <c r="A23" s="46" t="s">
        <v>58</v>
      </c>
      <c r="B23" s="59" t="s">
        <v>56</v>
      </c>
      <c r="C23" s="46" t="s">
        <v>62</v>
      </c>
      <c r="D23" s="46" t="s">
        <v>80</v>
      </c>
      <c r="E23" s="46" t="s">
        <v>45</v>
      </c>
      <c r="F23" s="44" t="s">
        <v>57</v>
      </c>
      <c r="G23" s="44"/>
      <c r="H23" s="46" t="s">
        <v>34</v>
      </c>
      <c r="I23" s="43">
        <f t="shared" si="8"/>
        <v>0</v>
      </c>
      <c r="J23" s="43"/>
      <c r="K23" s="43"/>
      <c r="L23" s="43"/>
      <c r="M23" s="13"/>
      <c r="N23" s="13">
        <f t="shared" si="6"/>
        <v>0</v>
      </c>
      <c r="O23" s="13"/>
      <c r="P23" s="13"/>
      <c r="Q23" s="13"/>
      <c r="R23" s="13"/>
      <c r="S23" s="13">
        <f>T23+U23+V23</f>
        <v>0</v>
      </c>
      <c r="T23" s="13"/>
      <c r="U23" s="13"/>
      <c r="V23" s="13"/>
      <c r="W23" s="13"/>
      <c r="X23" s="1">
        <v>0</v>
      </c>
      <c r="Y23" s="2"/>
      <c r="Z23" s="3"/>
      <c r="AA23" s="3"/>
      <c r="AB23" s="3"/>
      <c r="AC23" s="3"/>
      <c r="AD23" s="4"/>
      <c r="AE23" s="3" t="e">
        <f t="shared" si="2"/>
        <v>#DIV/0!</v>
      </c>
    </row>
    <row r="24" spans="1:31" s="5" customFormat="1" ht="224.25" customHeight="1">
      <c r="A24" s="46" t="s">
        <v>97</v>
      </c>
      <c r="B24" s="59" t="s">
        <v>99</v>
      </c>
      <c r="C24" s="46" t="s">
        <v>100</v>
      </c>
      <c r="D24" s="46" t="s">
        <v>101</v>
      </c>
      <c r="E24" s="46" t="s">
        <v>45</v>
      </c>
      <c r="F24" s="42" t="s">
        <v>98</v>
      </c>
      <c r="G24" s="44" t="s">
        <v>104</v>
      </c>
      <c r="H24" s="46" t="s">
        <v>34</v>
      </c>
      <c r="I24" s="43">
        <f t="shared" si="8"/>
        <v>474750</v>
      </c>
      <c r="J24" s="43"/>
      <c r="K24" s="43">
        <v>470000</v>
      </c>
      <c r="L24" s="43">
        <v>4750</v>
      </c>
      <c r="M24" s="13"/>
      <c r="N24" s="13">
        <f t="shared" si="6"/>
        <v>474750</v>
      </c>
      <c r="O24" s="13"/>
      <c r="P24" s="13">
        <v>470000</v>
      </c>
      <c r="Q24" s="43">
        <v>4750</v>
      </c>
      <c r="R24" s="13"/>
      <c r="S24" s="13">
        <f>T24+U24+V24</f>
        <v>474750</v>
      </c>
      <c r="T24" s="13"/>
      <c r="U24" s="13">
        <v>470000</v>
      </c>
      <c r="V24" s="43">
        <v>4750</v>
      </c>
      <c r="W24" s="10">
        <f>S24/I24*100</f>
        <v>100</v>
      </c>
      <c r="X24" s="1"/>
      <c r="Y24" s="2"/>
      <c r="Z24" s="3"/>
      <c r="AA24" s="3"/>
      <c r="AB24" s="3"/>
      <c r="AC24" s="3"/>
      <c r="AD24" s="4"/>
      <c r="AE24" s="3"/>
    </row>
    <row r="25" spans="1:31" s="5" customFormat="1" ht="18.75">
      <c r="A25" s="85" t="s">
        <v>31</v>
      </c>
      <c r="B25" s="85"/>
      <c r="C25" s="85"/>
      <c r="D25" s="85"/>
      <c r="E25" s="85"/>
      <c r="F25" s="85"/>
      <c r="G25" s="85"/>
      <c r="H25" s="85"/>
      <c r="I25" s="53">
        <f>J25+K25+L25</f>
        <v>1904113</v>
      </c>
      <c r="J25" s="53">
        <f>J26+J27</f>
        <v>1213956.81</v>
      </c>
      <c r="K25" s="53">
        <f>K26+K27</f>
        <v>683893.19</v>
      </c>
      <c r="L25" s="53">
        <f>L26+L27</f>
        <v>6263</v>
      </c>
      <c r="M25" s="12">
        <f>M26</f>
        <v>0</v>
      </c>
      <c r="N25" s="12">
        <f t="shared" si="6"/>
        <v>935000</v>
      </c>
      <c r="O25" s="12">
        <f>O26+O27</f>
        <v>299249.83</v>
      </c>
      <c r="P25" s="12">
        <f>P26+P27</f>
        <v>635750.17</v>
      </c>
      <c r="Q25" s="12">
        <f>Q26</f>
        <v>0</v>
      </c>
      <c r="R25" s="12">
        <f>R26</f>
        <v>0</v>
      </c>
      <c r="S25" s="12">
        <f>T25+U25+V25</f>
        <v>688110</v>
      </c>
      <c r="T25" s="12">
        <f>T26+T27</f>
        <v>299249.83</v>
      </c>
      <c r="U25" s="12">
        <f>U26+U27</f>
        <v>388860.17</v>
      </c>
      <c r="V25" s="12">
        <f>V26</f>
        <v>0</v>
      </c>
      <c r="W25" s="10">
        <f>S25/I25*100</f>
        <v>36.138086342564755</v>
      </c>
      <c r="X25" s="8">
        <f>X26</f>
        <v>0</v>
      </c>
      <c r="Y25" s="2"/>
      <c r="Z25" s="3"/>
      <c r="AA25" s="3"/>
      <c r="AB25" s="3"/>
      <c r="AC25" s="3"/>
      <c r="AD25" s="4"/>
      <c r="AE25" s="10">
        <f t="shared" si="2"/>
        <v>36.138086342564755</v>
      </c>
    </row>
    <row r="26" spans="1:31" s="5" customFormat="1" ht="191.25">
      <c r="A26" s="46" t="s">
        <v>72</v>
      </c>
      <c r="B26" s="46" t="s">
        <v>77</v>
      </c>
      <c r="C26" s="46" t="s">
        <v>73</v>
      </c>
      <c r="D26" s="46" t="s">
        <v>86</v>
      </c>
      <c r="E26" s="46" t="s">
        <v>74</v>
      </c>
      <c r="F26" s="60" t="s">
        <v>75</v>
      </c>
      <c r="G26" s="44" t="s">
        <v>102</v>
      </c>
      <c r="H26" s="46" t="s">
        <v>76</v>
      </c>
      <c r="I26" s="43">
        <f t="shared" si="8"/>
        <v>626263</v>
      </c>
      <c r="J26" s="43"/>
      <c r="K26" s="43">
        <v>620000</v>
      </c>
      <c r="L26" s="43">
        <v>6263</v>
      </c>
      <c r="M26" s="13"/>
      <c r="N26" s="13">
        <f t="shared" si="6"/>
        <v>620000</v>
      </c>
      <c r="O26" s="13"/>
      <c r="P26" s="13">
        <v>620000</v>
      </c>
      <c r="Q26" s="13"/>
      <c r="R26" s="13"/>
      <c r="S26" s="13">
        <f>T26+U26+V26</f>
        <v>373110</v>
      </c>
      <c r="T26" s="13"/>
      <c r="U26" s="13">
        <f>348110+25000</f>
        <v>373110</v>
      </c>
      <c r="V26" s="13"/>
      <c r="W26" s="3">
        <f>S26/I26*100</f>
        <v>59.57720638134458</v>
      </c>
      <c r="X26" s="1">
        <v>0</v>
      </c>
      <c r="Y26" s="2"/>
      <c r="Z26" s="3"/>
      <c r="AA26" s="3"/>
      <c r="AB26" s="3"/>
      <c r="AC26" s="3"/>
      <c r="AD26" s="4"/>
      <c r="AE26" s="3">
        <f t="shared" si="2"/>
        <v>59.57720638134458</v>
      </c>
    </row>
    <row r="27" spans="1:31" s="5" customFormat="1" ht="228" customHeight="1" thickBot="1">
      <c r="A27" s="45" t="s">
        <v>89</v>
      </c>
      <c r="B27" s="17" t="s">
        <v>90</v>
      </c>
      <c r="C27" s="45" t="s">
        <v>91</v>
      </c>
      <c r="D27" s="25"/>
      <c r="E27" s="45" t="s">
        <v>92</v>
      </c>
      <c r="F27" s="47" t="s">
        <v>93</v>
      </c>
      <c r="G27" s="45" t="s">
        <v>103</v>
      </c>
      <c r="H27" s="45" t="s">
        <v>21</v>
      </c>
      <c r="I27" s="43">
        <f t="shared" si="8"/>
        <v>1277850</v>
      </c>
      <c r="J27" s="43">
        <v>1213956.81</v>
      </c>
      <c r="K27" s="43">
        <v>63893.19</v>
      </c>
      <c r="L27" s="43"/>
      <c r="M27" s="13"/>
      <c r="N27" s="13">
        <f t="shared" si="6"/>
        <v>315000</v>
      </c>
      <c r="O27" s="13">
        <v>299249.83</v>
      </c>
      <c r="P27" s="13">
        <v>15750.17</v>
      </c>
      <c r="Q27" s="13"/>
      <c r="R27" s="13"/>
      <c r="S27" s="13">
        <f>T27+U27+V27</f>
        <v>315000</v>
      </c>
      <c r="T27" s="13">
        <v>299249.83</v>
      </c>
      <c r="U27" s="13">
        <v>15750.17</v>
      </c>
      <c r="V27" s="13"/>
      <c r="W27" s="3">
        <f>S27/I27*100</f>
        <v>24.65078060805259</v>
      </c>
      <c r="X27" s="18"/>
      <c r="Y27" s="2"/>
      <c r="Z27" s="3"/>
      <c r="AA27" s="3"/>
      <c r="AB27" s="3"/>
      <c r="AC27" s="3"/>
      <c r="AD27" s="4"/>
      <c r="AE27" s="10"/>
    </row>
    <row r="28" spans="1:31" s="5" customFormat="1" ht="16.5" thickBot="1">
      <c r="A28" s="90" t="s">
        <v>37</v>
      </c>
      <c r="B28" s="90"/>
      <c r="C28" s="90"/>
      <c r="D28" s="90"/>
      <c r="E28" s="90"/>
      <c r="F28" s="90"/>
      <c r="G28" s="90"/>
      <c r="H28" s="90"/>
      <c r="I28" s="20">
        <f aca="true" t="shared" si="9" ref="I28:V28">I8+I16+I21+I25</f>
        <v>122497736.07</v>
      </c>
      <c r="J28" s="20">
        <f t="shared" si="9"/>
        <v>87157849.77000001</v>
      </c>
      <c r="K28" s="20">
        <f t="shared" si="9"/>
        <v>33484090.540000003</v>
      </c>
      <c r="L28" s="20">
        <f t="shared" si="9"/>
        <v>1855795.76</v>
      </c>
      <c r="M28" s="20">
        <f t="shared" si="9"/>
        <v>0</v>
      </c>
      <c r="N28" s="20">
        <f t="shared" si="9"/>
        <v>25762245.02</v>
      </c>
      <c r="O28" s="20">
        <f t="shared" si="9"/>
        <v>17055481.41</v>
      </c>
      <c r="P28" s="20">
        <f t="shared" si="9"/>
        <v>8388648.3</v>
      </c>
      <c r="Q28" s="20">
        <f t="shared" si="9"/>
        <v>318115.31</v>
      </c>
      <c r="R28" s="20">
        <f t="shared" si="9"/>
        <v>0</v>
      </c>
      <c r="S28" s="20">
        <f t="shared" si="9"/>
        <v>25515355.02</v>
      </c>
      <c r="T28" s="20">
        <f t="shared" si="9"/>
        <v>17055481.41</v>
      </c>
      <c r="U28" s="20">
        <f t="shared" si="9"/>
        <v>8141758.3</v>
      </c>
      <c r="V28" s="20">
        <f t="shared" si="9"/>
        <v>318115.31</v>
      </c>
      <c r="W28" s="10">
        <f>S28/I28*100</f>
        <v>20.82924618739038</v>
      </c>
      <c r="X28" s="21" t="e">
        <f>X8+X16+#REF!+X21+X25</f>
        <v>#REF!</v>
      </c>
      <c r="Y28" s="22" t="e">
        <f>Y8+Y16+#REF!+Y21+Y25</f>
        <v>#REF!</v>
      </c>
      <c r="Z28" s="23" t="e">
        <f>Z8+Z16+#REF!+Z21+Z25</f>
        <v>#REF!</v>
      </c>
      <c r="AA28" s="23" t="e">
        <f>AA8+AA16+#REF!+AA21+AA25</f>
        <v>#REF!</v>
      </c>
      <c r="AB28" s="23" t="e">
        <f>AB8+AB16+#REF!+AB21+AB25</f>
        <v>#REF!</v>
      </c>
      <c r="AC28" s="23" t="e">
        <f>AC8+AC16+#REF!+AC21+AC25</f>
        <v>#REF!</v>
      </c>
      <c r="AD28" s="4"/>
      <c r="AE28" s="10">
        <f t="shared" si="2"/>
        <v>20.82924618739038</v>
      </c>
    </row>
    <row r="29" spans="9:11" ht="57.75" customHeight="1">
      <c r="I29" s="40"/>
      <c r="K29" s="40"/>
    </row>
    <row r="30" spans="10:15" ht="15" customHeight="1">
      <c r="J30" s="40"/>
      <c r="K30" s="40"/>
      <c r="O30" s="40"/>
    </row>
    <row r="31" spans="14:15" ht="19.5" customHeight="1">
      <c r="N31" s="40"/>
      <c r="O31" s="40"/>
    </row>
    <row r="32" spans="14:15" ht="18.75" customHeight="1">
      <c r="N32" s="40"/>
      <c r="O32" s="40"/>
    </row>
    <row r="33" spans="14:15" ht="15">
      <c r="N33" s="40"/>
      <c r="O33" s="40"/>
    </row>
    <row r="34" spans="14:15" ht="15">
      <c r="N34" s="40"/>
      <c r="O34" s="40"/>
    </row>
    <row r="35" spans="11:19" ht="15">
      <c r="K35" s="40"/>
      <c r="S35" s="40"/>
    </row>
    <row r="36" spans="9:11" ht="15">
      <c r="I36" s="67"/>
      <c r="K36" s="40"/>
    </row>
    <row r="37" ht="15">
      <c r="O37" s="40"/>
    </row>
    <row r="38" spans="9:15" ht="15">
      <c r="I38" s="40"/>
      <c r="O38" s="40"/>
    </row>
    <row r="40" ht="15">
      <c r="N40" s="40"/>
    </row>
    <row r="44" ht="15">
      <c r="N44" s="40"/>
    </row>
  </sheetData>
  <sheetProtection/>
  <mergeCells count="28">
    <mergeCell ref="A28:H28"/>
    <mergeCell ref="G9:G10"/>
    <mergeCell ref="H9:H10"/>
    <mergeCell ref="A14:A15"/>
    <mergeCell ref="A16:G16"/>
    <mergeCell ref="A21:H21"/>
    <mergeCell ref="A9:A12"/>
    <mergeCell ref="B9:B11"/>
    <mergeCell ref="C9:C11"/>
    <mergeCell ref="E9:E10"/>
    <mergeCell ref="F9:F10"/>
    <mergeCell ref="A25:H25"/>
    <mergeCell ref="I4:M4"/>
    <mergeCell ref="N4:R4"/>
    <mergeCell ref="F4:F5"/>
    <mergeCell ref="G4:G5"/>
    <mergeCell ref="H4:H5"/>
    <mergeCell ref="E4:E5"/>
    <mergeCell ref="S4:V4"/>
    <mergeCell ref="Y4:AC4"/>
    <mergeCell ref="A7:X7"/>
    <mergeCell ref="A8:G8"/>
    <mergeCell ref="A1:X1"/>
    <mergeCell ref="A2:X2"/>
    <mergeCell ref="A4:A5"/>
    <mergeCell ref="B4:B5"/>
    <mergeCell ref="C4:D5"/>
    <mergeCell ref="W4:W5"/>
  </mergeCells>
  <printOptions/>
  <pageMargins left="0" right="0" top="0.15748031496062992" bottom="0.1968503937007874" header="0.15748031496062992" footer="0.15748031496062992"/>
  <pageSetup fitToHeight="6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2023-09-28T05:23:44Z</dcterms:modified>
  <cp:category/>
  <cp:version/>
  <cp:contentType/>
  <cp:contentStatus/>
</cp:coreProperties>
</file>