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90" windowWidth="15480" windowHeight="11640"/>
  </bookViews>
  <sheets>
    <sheet name="2025" sheetId="3" r:id="rId1"/>
  </sheets>
  <definedNames>
    <definedName name="_xlnm._FilterDatabase" localSheetId="0" hidden="1">'2025'!$A$10:$O$10</definedName>
    <definedName name="bbi1iepey541b3erm5gspvzrtk" localSheetId="0">#REF!</definedName>
    <definedName name="bbi1iepey541b3erm5gspvzrtk">#REF!</definedName>
    <definedName name="eaho2ejrtdbq5dbiou1fruoidk" localSheetId="0">#REF!</definedName>
    <definedName name="eaho2ejrtdbq5dbiou1fruoidk">#REF!</definedName>
    <definedName name="frupzostrx2engzlq5coj1izgc" localSheetId="0">#REF!</definedName>
    <definedName name="frupzostrx2engzlq5coj1izgc">#REF!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macmxvbgdblzh0tvh4m0gadvc" localSheetId="0">#REF!</definedName>
    <definedName name="jmacmxvbgdblzh0tvh4m0gadvc">#REF!</definedName>
    <definedName name="lens0r1dzt0ivfvdjvc15ibd1c" localSheetId="0">#REF!</definedName>
    <definedName name="lens0r1dzt0ivfvdjvc15ibd1c">#REF!</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uebv3fbrh0nbhfkcvkdiuichg" localSheetId="0">#REF!</definedName>
    <definedName name="muebv3fbrh0nbhfkcvkdiuichg">#REF!</definedName>
    <definedName name="oishsvraxpbc3jz3kk3m5zcwm0" localSheetId="0">#REF!</definedName>
    <definedName name="oishsvraxpbc3jz3kk3m5zcwm0">#REF!</definedName>
    <definedName name="pf4ktio2ct2wb5lic4d0ij22zg" localSheetId="0">#REF!</definedName>
    <definedName name="pf4ktio2ct2wb5lic4d0ij22zg">#REF!</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qwxsrwtrd3p34nrtmvfunozag" localSheetId="0">#REF!</definedName>
    <definedName name="tqwxsrwtrd3p34nrtmvfunozag">#REF!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VALUE_PARAM_UnitMeasure3" localSheetId="0">'2025'!$N$7</definedName>
    <definedName name="VALUE_PARAM_UnitMeasure3">#REF!</definedName>
    <definedName name="vm2ikyzfyl3c3f2vbofwexhk2c" localSheetId="0">#REF!</definedName>
    <definedName name="vm2ikyzfyl3c3f2vbofwexhk2c">#REF!</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fiudkw3z5aq3govpiyzsxyki0" localSheetId="0">#REF!</definedName>
    <definedName name="xfiudkw3z5aq3govpiyzsxyki0">#REF!</definedName>
    <definedName name="_xlnm.Print_Titles" localSheetId="0">'2025'!$8:$9</definedName>
    <definedName name="_xlnm.Print_Area" localSheetId="0">'2025'!$A$1:$N$272</definedName>
  </definedNames>
  <calcPr calcId="125725"/>
</workbook>
</file>

<file path=xl/calcChain.xml><?xml version="1.0" encoding="utf-8"?>
<calcChain xmlns="http://schemas.openxmlformats.org/spreadsheetml/2006/main">
  <c r="M156" i="3"/>
  <c r="M157"/>
  <c r="M165"/>
  <c r="M187"/>
  <c r="M223"/>
  <c r="M255"/>
  <c r="M111"/>
  <c r="M100"/>
  <c r="M95"/>
  <c r="M81"/>
  <c r="M69"/>
  <c r="M56"/>
  <c r="M43"/>
  <c r="M152"/>
  <c r="L152"/>
  <c r="K152"/>
  <c r="L95"/>
  <c r="L91" s="1"/>
  <c r="K91"/>
  <c r="K95"/>
  <c r="N105" l="1"/>
  <c r="K157"/>
  <c r="K165"/>
  <c r="L267"/>
  <c r="K267"/>
  <c r="L221"/>
  <c r="K221"/>
  <c r="M268"/>
  <c r="M267" s="1"/>
  <c r="L268"/>
  <c r="K268"/>
  <c r="N270"/>
  <c r="N265"/>
  <c r="N264"/>
  <c r="N239"/>
  <c r="L187"/>
  <c r="K187"/>
  <c r="N220"/>
  <c r="N219"/>
  <c r="N218"/>
  <c r="N217"/>
  <c r="N216"/>
  <c r="N183"/>
  <c r="M182"/>
  <c r="L182"/>
  <c r="K182"/>
  <c r="N175"/>
  <c r="M174"/>
  <c r="L174"/>
  <c r="K174"/>
  <c r="M168"/>
  <c r="L168"/>
  <c r="K168"/>
  <c r="M166"/>
  <c r="N166" s="1"/>
  <c r="L166"/>
  <c r="K166"/>
  <c r="N169"/>
  <c r="N167"/>
  <c r="M150"/>
  <c r="L150"/>
  <c r="K150"/>
  <c r="M147"/>
  <c r="L147"/>
  <c r="K147"/>
  <c r="N149"/>
  <c r="M125"/>
  <c r="L125"/>
  <c r="K125"/>
  <c r="N127"/>
  <c r="M67"/>
  <c r="N67" s="1"/>
  <c r="L67"/>
  <c r="K67"/>
  <c r="N68"/>
  <c r="M16"/>
  <c r="L16"/>
  <c r="K16"/>
  <c r="N30"/>
  <c r="N29"/>
  <c r="N28"/>
  <c r="N27"/>
  <c r="N22"/>
  <c r="N21"/>
  <c r="N20"/>
  <c r="N19"/>
  <c r="M87"/>
  <c r="N174" l="1"/>
  <c r="N182"/>
  <c r="N168"/>
  <c r="N263"/>
  <c r="N251"/>
  <c r="M250"/>
  <c r="L250"/>
  <c r="K250"/>
  <c r="N214"/>
  <c r="N213"/>
  <c r="N208"/>
  <c r="N207"/>
  <c r="N197"/>
  <c r="N192"/>
  <c r="N151"/>
  <c r="M144"/>
  <c r="M143" s="1"/>
  <c r="L144"/>
  <c r="K144"/>
  <c r="N145"/>
  <c r="M119"/>
  <c r="L119"/>
  <c r="K119"/>
  <c r="N250" l="1"/>
  <c r="M109" l="1"/>
  <c r="L109"/>
  <c r="K109"/>
  <c r="N110"/>
  <c r="M104"/>
  <c r="N104" s="1"/>
  <c r="L104"/>
  <c r="L103" s="1"/>
  <c r="K104"/>
  <c r="K103" s="1"/>
  <c r="M101"/>
  <c r="L101"/>
  <c r="K101"/>
  <c r="N102"/>
  <c r="L223"/>
  <c r="K223"/>
  <c r="M47"/>
  <c r="L47"/>
  <c r="K47"/>
  <c r="L255"/>
  <c r="K255"/>
  <c r="N253"/>
  <c r="M252"/>
  <c r="L252"/>
  <c r="K252"/>
  <c r="N201"/>
  <c r="N199"/>
  <c r="N173"/>
  <c r="M172"/>
  <c r="L172"/>
  <c r="K172"/>
  <c r="N266"/>
  <c r="M245"/>
  <c r="L245"/>
  <c r="K245"/>
  <c r="M243"/>
  <c r="L243"/>
  <c r="K243"/>
  <c r="M241"/>
  <c r="L241"/>
  <c r="K241"/>
  <c r="M184"/>
  <c r="L184"/>
  <c r="K184"/>
  <c r="M180"/>
  <c r="L180"/>
  <c r="K180"/>
  <c r="M178"/>
  <c r="L178"/>
  <c r="K178"/>
  <c r="M176"/>
  <c r="L176"/>
  <c r="K176"/>
  <c r="M170"/>
  <c r="L170"/>
  <c r="L165" s="1"/>
  <c r="L157" s="1"/>
  <c r="K170"/>
  <c r="N48"/>
  <c r="N26"/>
  <c r="N25"/>
  <c r="N109" l="1"/>
  <c r="N101"/>
  <c r="M103"/>
  <c r="N103" s="1"/>
  <c r="N252"/>
  <c r="N172"/>
  <c r="N271"/>
  <c r="N262"/>
  <c r="N261"/>
  <c r="N260"/>
  <c r="N259"/>
  <c r="N258"/>
  <c r="N257"/>
  <c r="N256"/>
  <c r="L254"/>
  <c r="K254"/>
  <c r="N249"/>
  <c r="M248"/>
  <c r="L248"/>
  <c r="K248"/>
  <c r="N246"/>
  <c r="N245"/>
  <c r="N244"/>
  <c r="N243"/>
  <c r="N242"/>
  <c r="N241"/>
  <c r="N240"/>
  <c r="N238"/>
  <c r="N237"/>
  <c r="N236"/>
  <c r="N235"/>
  <c r="N234"/>
  <c r="N233"/>
  <c r="N232"/>
  <c r="N231"/>
  <c r="N230"/>
  <c r="N229"/>
  <c r="N228"/>
  <c r="N227"/>
  <c r="N226"/>
  <c r="N225"/>
  <c r="N224"/>
  <c r="M222"/>
  <c r="M221" s="1"/>
  <c r="L222"/>
  <c r="K222"/>
  <c r="N215"/>
  <c r="N212"/>
  <c r="N211"/>
  <c r="N210"/>
  <c r="N209"/>
  <c r="N206"/>
  <c r="N205"/>
  <c r="N204"/>
  <c r="N203"/>
  <c r="N202"/>
  <c r="N200"/>
  <c r="N198"/>
  <c r="N196"/>
  <c r="N195"/>
  <c r="N194"/>
  <c r="N193"/>
  <c r="N191"/>
  <c r="N190"/>
  <c r="N189"/>
  <c r="N188"/>
  <c r="L186"/>
  <c r="K186"/>
  <c r="N185"/>
  <c r="N184"/>
  <c r="N181"/>
  <c r="N180"/>
  <c r="N179"/>
  <c r="N178"/>
  <c r="N177"/>
  <c r="N176"/>
  <c r="N171"/>
  <c r="N170"/>
  <c r="N164"/>
  <c r="M163"/>
  <c r="L163"/>
  <c r="K163"/>
  <c r="N162"/>
  <c r="M161"/>
  <c r="L161"/>
  <c r="K161"/>
  <c r="N160"/>
  <c r="M159"/>
  <c r="L159"/>
  <c r="K159"/>
  <c r="N155"/>
  <c r="N154"/>
  <c r="N148"/>
  <c r="L143"/>
  <c r="K143"/>
  <c r="N146"/>
  <c r="N142"/>
  <c r="M141"/>
  <c r="L141"/>
  <c r="K141"/>
  <c r="N140"/>
  <c r="M139"/>
  <c r="L139"/>
  <c r="K139"/>
  <c r="N137"/>
  <c r="M136"/>
  <c r="L136"/>
  <c r="K136"/>
  <c r="N135"/>
  <c r="M134"/>
  <c r="L134"/>
  <c r="K134"/>
  <c r="N133"/>
  <c r="M132"/>
  <c r="L132"/>
  <c r="K132"/>
  <c r="N131"/>
  <c r="M130"/>
  <c r="L130"/>
  <c r="K130"/>
  <c r="N129"/>
  <c r="M128"/>
  <c r="L128"/>
  <c r="K128"/>
  <c r="N126"/>
  <c r="N125"/>
  <c r="N124"/>
  <c r="M123"/>
  <c r="L123"/>
  <c r="K123"/>
  <c r="N122"/>
  <c r="M121"/>
  <c r="L121"/>
  <c r="K121"/>
  <c r="N120"/>
  <c r="N118"/>
  <c r="M117"/>
  <c r="L117"/>
  <c r="K117"/>
  <c r="N116"/>
  <c r="M115"/>
  <c r="L115"/>
  <c r="K115"/>
  <c r="N114"/>
  <c r="M113"/>
  <c r="L113"/>
  <c r="K113"/>
  <c r="N108"/>
  <c r="M107"/>
  <c r="M106" s="1"/>
  <c r="L107"/>
  <c r="L106" s="1"/>
  <c r="L100" s="1"/>
  <c r="K107"/>
  <c r="K106" s="1"/>
  <c r="K100" s="1"/>
  <c r="N99"/>
  <c r="M98"/>
  <c r="L98"/>
  <c r="K98"/>
  <c r="N97"/>
  <c r="M96"/>
  <c r="L96"/>
  <c r="K96"/>
  <c r="N94"/>
  <c r="M93"/>
  <c r="M92" s="1"/>
  <c r="L93"/>
  <c r="K93"/>
  <c r="K92" s="1"/>
  <c r="N90"/>
  <c r="N89"/>
  <c r="N88"/>
  <c r="L87"/>
  <c r="L86" s="1"/>
  <c r="K87"/>
  <c r="K86" s="1"/>
  <c r="N85"/>
  <c r="M84"/>
  <c r="L84"/>
  <c r="K84"/>
  <c r="N83"/>
  <c r="M82"/>
  <c r="L82"/>
  <c r="K82"/>
  <c r="N80"/>
  <c r="M79"/>
  <c r="L79"/>
  <c r="L78" s="1"/>
  <c r="K79"/>
  <c r="K78" s="1"/>
  <c r="N77"/>
  <c r="M76"/>
  <c r="L76"/>
  <c r="K76"/>
  <c r="N75"/>
  <c r="M74"/>
  <c r="L74"/>
  <c r="K74"/>
  <c r="N73"/>
  <c r="M72"/>
  <c r="L72"/>
  <c r="K72"/>
  <c r="N71"/>
  <c r="M70"/>
  <c r="L70"/>
  <c r="K70"/>
  <c r="L64"/>
  <c r="N65"/>
  <c r="M64"/>
  <c r="K64"/>
  <c r="N63"/>
  <c r="M62"/>
  <c r="L62"/>
  <c r="K62"/>
  <c r="N60"/>
  <c r="M59"/>
  <c r="L59"/>
  <c r="K59"/>
  <c r="N58"/>
  <c r="M57"/>
  <c r="L57"/>
  <c r="K57"/>
  <c r="N55"/>
  <c r="M54"/>
  <c r="L54"/>
  <c r="K54"/>
  <c r="N52"/>
  <c r="M51"/>
  <c r="L51"/>
  <c r="K51"/>
  <c r="N50"/>
  <c r="M49"/>
  <c r="L49"/>
  <c r="K49"/>
  <c r="N45"/>
  <c r="N44"/>
  <c r="L43"/>
  <c r="L42" s="1"/>
  <c r="K43"/>
  <c r="K42" s="1"/>
  <c r="N41"/>
  <c r="M40"/>
  <c r="L40"/>
  <c r="K40"/>
  <c r="N39"/>
  <c r="M38"/>
  <c r="L38"/>
  <c r="K38"/>
  <c r="N37"/>
  <c r="M36"/>
  <c r="L36"/>
  <c r="K36"/>
  <c r="N35"/>
  <c r="M34"/>
  <c r="L34"/>
  <c r="K34"/>
  <c r="N31"/>
  <c r="N24"/>
  <c r="N23"/>
  <c r="N18"/>
  <c r="N17"/>
  <c r="N15"/>
  <c r="M14"/>
  <c r="M13" s="1"/>
  <c r="L14"/>
  <c r="L13" s="1"/>
  <c r="K14"/>
  <c r="K13" s="1"/>
  <c r="M112" l="1"/>
  <c r="M33"/>
  <c r="M32" s="1"/>
  <c r="L247"/>
  <c r="K247"/>
  <c r="M91"/>
  <c r="M42"/>
  <c r="N221"/>
  <c r="N134"/>
  <c r="N40"/>
  <c r="N57"/>
  <c r="N163"/>
  <c r="N96"/>
  <c r="N141"/>
  <c r="L138"/>
  <c r="K138"/>
  <c r="N128"/>
  <c r="K112"/>
  <c r="N130"/>
  <c r="N136"/>
  <c r="N117"/>
  <c r="N62"/>
  <c r="N144"/>
  <c r="N161"/>
  <c r="N248"/>
  <c r="N107"/>
  <c r="N98"/>
  <c r="N93"/>
  <c r="N113"/>
  <c r="K158"/>
  <c r="N268"/>
  <c r="L158"/>
  <c r="N47"/>
  <c r="N152"/>
  <c r="N36"/>
  <c r="N59"/>
  <c r="N187"/>
  <c r="N87"/>
  <c r="M86"/>
  <c r="N86" s="1"/>
  <c r="N76"/>
  <c r="N74"/>
  <c r="L69"/>
  <c r="N70"/>
  <c r="L56"/>
  <c r="L53" s="1"/>
  <c r="N84"/>
  <c r="K81"/>
  <c r="K66" s="1"/>
  <c r="N115"/>
  <c r="N121"/>
  <c r="L112"/>
  <c r="L111" s="1"/>
  <c r="N38"/>
  <c r="N72"/>
  <c r="N79"/>
  <c r="N82"/>
  <c r="N132"/>
  <c r="N139"/>
  <c r="N159"/>
  <c r="N255"/>
  <c r="N267"/>
  <c r="N119"/>
  <c r="K69"/>
  <c r="N123"/>
  <c r="N147"/>
  <c r="L61"/>
  <c r="K61"/>
  <c r="K56"/>
  <c r="K53" s="1"/>
  <c r="N54"/>
  <c r="N51"/>
  <c r="N49"/>
  <c r="N43"/>
  <c r="L33"/>
  <c r="L32" s="1"/>
  <c r="N34"/>
  <c r="K33"/>
  <c r="K32" s="1"/>
  <c r="K12"/>
  <c r="N16"/>
  <c r="N14"/>
  <c r="N222"/>
  <c r="N64"/>
  <c r="M12"/>
  <c r="M78"/>
  <c r="N78" s="1"/>
  <c r="M138"/>
  <c r="M186"/>
  <c r="L12"/>
  <c r="L92"/>
  <c r="N150"/>
  <c r="M158"/>
  <c r="M254"/>
  <c r="M247" s="1"/>
  <c r="N223"/>
  <c r="M61"/>
  <c r="L81"/>
  <c r="K111" l="1"/>
  <c r="M66"/>
  <c r="L66"/>
  <c r="N91"/>
  <c r="K156"/>
  <c r="L156"/>
  <c r="N254"/>
  <c r="N247"/>
  <c r="N143"/>
  <c r="N138"/>
  <c r="N106"/>
  <c r="N92"/>
  <c r="N81"/>
  <c r="N100"/>
  <c r="N95"/>
  <c r="N61"/>
  <c r="N42"/>
  <c r="N33"/>
  <c r="N32"/>
  <c r="N13"/>
  <c r="N158"/>
  <c r="N12"/>
  <c r="N112"/>
  <c r="N69"/>
  <c r="N186"/>
  <c r="N165"/>
  <c r="N56"/>
  <c r="M53"/>
  <c r="N53" s="1"/>
  <c r="M11" l="1"/>
  <c r="K11"/>
  <c r="L11"/>
  <c r="N111"/>
  <c r="N66"/>
  <c r="N11" l="1"/>
  <c r="N157"/>
  <c r="N156"/>
  <c r="N272"/>
</calcChain>
</file>

<file path=xl/sharedStrings.xml><?xml version="1.0" encoding="utf-8"?>
<sst xmlns="http://schemas.openxmlformats.org/spreadsheetml/2006/main" count="2119" uniqueCount="457">
  <si>
    <t>7514</t>
  </si>
  <si>
    <t>7518</t>
  </si>
  <si>
    <t>7519</t>
  </si>
  <si>
    <t>7552</t>
  </si>
  <si>
    <t>7554</t>
  </si>
  <si>
    <t>7564</t>
  </si>
  <si>
    <t>7566</t>
  </si>
  <si>
    <t>7604</t>
  </si>
  <si>
    <t>7588</t>
  </si>
  <si>
    <t>029</t>
  </si>
  <si>
    <t>ВСЕГО</t>
  </si>
  <si>
    <t xml:space="preserve">Налог на имущество физических лиц </t>
  </si>
  <si>
    <t>19</t>
  </si>
  <si>
    <t xml:space="preserve">ВОЗВРАТ ОСТАТКОВ СУБСИДИЙ, СУБВЕНЦИЙ И ИНЫХ МЕЖБЮДЖЕТНЫХ ТРАНСФЕРТОВ, ИМЕЮЩИХ ЦЕЛЕВОЕ НАЗНАЧЕНИЕ, ПРОШЛЫХ ЛЕТ  </t>
  </si>
  <si>
    <t>БЕЗВОЗМЕЗДНЫЕ ПОСТУПЛЕНИЯ ОТ ДРУГИХ БЮДЖЕТОВ БЮДЖЕТНОЙ СИСТЕМЫ РОССИЙСКОЙ ФЕДЕРАЦИИ</t>
  </si>
  <si>
    <t>7429</t>
  </si>
  <si>
    <t>080</t>
  </si>
  <si>
    <t>Уточненный план</t>
  </si>
  <si>
    <t>Исполнено</t>
  </si>
  <si>
    <t>Процент исполнения</t>
  </si>
  <si>
    <t>001</t>
  </si>
  <si>
    <t>30</t>
  </si>
  <si>
    <t>код группы</t>
  </si>
  <si>
    <t>код подгруппы</t>
  </si>
  <si>
    <t>код статьи</t>
  </si>
  <si>
    <t>код подстатьи</t>
  </si>
  <si>
    <t>000</t>
  </si>
  <si>
    <t>1</t>
  </si>
  <si>
    <t>00</t>
  </si>
  <si>
    <t>0000</t>
  </si>
  <si>
    <t>НАЛОГОВЫЕ И НЕНАЛОГОВЫЕ ДОХОДЫ</t>
  </si>
  <si>
    <t>01</t>
  </si>
  <si>
    <t>НАЛОГИ НА ПРИБЫЛЬ, ДОХОДЫ</t>
  </si>
  <si>
    <t>11</t>
  </si>
  <si>
    <t>110</t>
  </si>
  <si>
    <t>Налог на прибыль организаций</t>
  </si>
  <si>
    <t>010</t>
  </si>
  <si>
    <t>012</t>
  </si>
  <si>
    <t>02</t>
  </si>
  <si>
    <t>Налог на доходы физических лиц</t>
  </si>
  <si>
    <t>020</t>
  </si>
  <si>
    <t>030</t>
  </si>
  <si>
    <t>040</t>
  </si>
  <si>
    <t>03</t>
  </si>
  <si>
    <t>НАЛОГИ НА ТОВАРЫ (РАБОТЫ, УСЛУГИ), РЕАЛИЗУЕМЫЕ НА ТЕРРИТОРИИ РОССИЙСКОЙ ФЕДЕРАЦИИ</t>
  </si>
  <si>
    <t>13</t>
  </si>
  <si>
    <t>Акцизы по подакцизным товарам (продукции), производимым на территории Российской Федерации</t>
  </si>
  <si>
    <t>150</t>
  </si>
  <si>
    <t>170</t>
  </si>
  <si>
    <t>180</t>
  </si>
  <si>
    <t>05</t>
  </si>
  <si>
    <t>НАЛОГИ НА СОВОКУПНЫЙ ДОХОД</t>
  </si>
  <si>
    <t>050</t>
  </si>
  <si>
    <t>Единый сельскохозяйственный налог</t>
  </si>
  <si>
    <t>06</t>
  </si>
  <si>
    <t>НАЛОГИ НА ИМУЩЕСТВО</t>
  </si>
  <si>
    <t>16</t>
  </si>
  <si>
    <t>04</t>
  </si>
  <si>
    <t>07</t>
  </si>
  <si>
    <t>17</t>
  </si>
  <si>
    <t>060</t>
  </si>
  <si>
    <t>08</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</si>
  <si>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</si>
  <si>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</si>
  <si>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120</t>
  </si>
  <si>
    <t>130</t>
  </si>
  <si>
    <t>140</t>
  </si>
  <si>
    <t>09</t>
  </si>
  <si>
    <t>ДОХОДЫ ОТ ИСПОЛЬЗОВАНИЯ ИМУЩЕСТВА, НАХОДЯЩЕГОСЯ В ГОСУДАРСТВЕННОЙ И МУНИЦИПАЛЬНОЙ СОБСТВЕННОСТИ</t>
  </si>
  <si>
    <t>12</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</si>
  <si>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</si>
  <si>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</si>
  <si>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</si>
  <si>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032</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</si>
  <si>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</si>
  <si>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</si>
  <si>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</si>
  <si>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</si>
  <si>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</si>
  <si>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 xml:space="preserve">Доходы от оказания платных услуг (работ) </t>
  </si>
  <si>
    <t>990</t>
  </si>
  <si>
    <t>Доходы от компенсации затрат государства</t>
  </si>
  <si>
    <t>14</t>
  </si>
  <si>
    <t>ДОХОДЫ ОТ ПРОДАЖИ МАТЕРИАЛЬНЫХ И НЕМАТЕРИАЛЬНЫХ АКТИВОВ</t>
  </si>
  <si>
    <t>430</t>
  </si>
  <si>
    <t>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</si>
  <si>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</si>
  <si>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</si>
  <si>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</si>
  <si>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 строки</t>
  </si>
  <si>
    <t>код элемента</t>
  </si>
  <si>
    <t>ПРОЧИЕ НЕНАЛОГОВЫЕ ДОХОДЫ</t>
  </si>
  <si>
    <t>2</t>
  </si>
  <si>
    <t>БЕЗВОЗМЕЗДНЫЕ ПОСТУПЛЕНИЯ</t>
  </si>
  <si>
    <t xml:space="preserve">Налог на прибыль организаций, зачисляемый в бюджеты бюджетной системы Российской Федерации по соответствующим ставкам </t>
  </si>
  <si>
    <t>3</t>
  </si>
  <si>
    <t>4</t>
  </si>
  <si>
    <t>5</t>
  </si>
  <si>
    <t>6</t>
  </si>
  <si>
    <t>7</t>
  </si>
  <si>
    <t>25</t>
  </si>
  <si>
    <t>(тыс. рублей)</t>
  </si>
  <si>
    <t xml:space="preserve">Оценка 
2013 года </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</si>
  <si>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</si>
  <si>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Единый налог на вмененный доход для отдельных видов деятельности</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</si>
  <si>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</si>
  <si>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t>
  </si>
  <si>
    <t>Налог на имущество физических лиц, взимаемый по ставкам, применяемым к объекту налогообложения, расположенным в границах городских округов</t>
  </si>
  <si>
    <t>Земельный налог</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</si>
  <si>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</si>
  <si>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</si>
  <si>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выдачу разрешения на установку рекламной конструкции</t>
  </si>
  <si>
    <t>034</t>
  </si>
  <si>
    <t>044</t>
  </si>
  <si>
    <t>Прочие поступления от использования имущества, находящегося в собственности городских округов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</si>
  <si>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994</t>
  </si>
  <si>
    <t>Прочие доходы от оказания платных услуг  (работ) получателями средств бюджетов городских округов</t>
  </si>
  <si>
    <t>Прочие доходы от компенсации затрат государства бюджетов городских округов</t>
  </si>
  <si>
    <t xml:space="preserve">Прочие неналоговые доходы бюджетов городских округов </t>
  </si>
  <si>
    <t>999</t>
  </si>
  <si>
    <t>7456</t>
  </si>
  <si>
    <t>7555</t>
  </si>
  <si>
    <t>024</t>
  </si>
  <si>
    <t>042</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</si>
  <si>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</si>
  <si>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</si>
  <si>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</si>
  <si>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</si>
  <si>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2654</t>
  </si>
  <si>
    <t>Код классификации доходов бюджета</t>
  </si>
  <si>
    <t>35</t>
  </si>
  <si>
    <t>7563</t>
  </si>
  <si>
    <t>7408</t>
  </si>
  <si>
    <t>7409</t>
  </si>
  <si>
    <t>код аналитической группы подвида</t>
  </si>
  <si>
    <t>код группы подвида</t>
  </si>
  <si>
    <t>Наименование кода классификации доходов бюджета</t>
  </si>
  <si>
    <t>15</t>
  </si>
  <si>
    <t>002</t>
  </si>
  <si>
    <t>20</t>
  </si>
  <si>
    <t>29</t>
  </si>
  <si>
    <t>082</t>
  </si>
  <si>
    <t xml:space="preserve"> - </t>
  </si>
  <si>
    <t>Доходы, поступающие в порядке возмещения расходов, понесенных в связи с эксплуатацией имущества</t>
  </si>
  <si>
    <t>519</t>
  </si>
  <si>
    <t>555</t>
  </si>
  <si>
    <t>7418</t>
  </si>
  <si>
    <t>7553</t>
  </si>
  <si>
    <t>60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</si>
  <si>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</si>
  <si>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</si>
  <si>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070</t>
  </si>
  <si>
    <t>074</t>
  </si>
  <si>
    <t>Доходы от сдачи в аренду имущества, составляющего казну городских округов (за исключением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</si>
  <si>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</si>
  <si>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от сдачи в аренду имущества, составляющего государственную (муниципальную) казну (за исключением земельных участков)</t>
  </si>
  <si>
    <t>497</t>
  </si>
  <si>
    <t>7649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</si>
  <si>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</si>
  <si>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</si>
  <si>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</si>
  <si>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</si>
  <si>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</si>
  <si>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</si>
  <si>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t>
  </si>
  <si>
    <t>ДОХОДЫ ОТ ОКАЗАНИЯ ПЛАТНЫХ УСЛУГ И КОМПЕНСАЦИИ ЗАТРАТ ГОСУДАРСТВА</t>
  </si>
  <si>
    <t>7488</t>
  </si>
  <si>
    <t>0289</t>
  </si>
  <si>
    <t>40</t>
  </si>
  <si>
    <t>49</t>
  </si>
  <si>
    <t>231</t>
  </si>
  <si>
    <t>241</t>
  </si>
  <si>
    <t>251</t>
  </si>
  <si>
    <t>261</t>
  </si>
  <si>
    <t>310</t>
  </si>
  <si>
    <t>312</t>
  </si>
  <si>
    <t>230</t>
  </si>
  <si>
    <t>240</t>
  </si>
  <si>
    <t>250</t>
  </si>
  <si>
    <t>260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</si>
  <si>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</si>
  <si>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</si>
  <si>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</si>
  <si>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</si>
  <si>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173</t>
  </si>
  <si>
    <t>300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</si>
  <si>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</si>
  <si>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государственная собственность на которые не разграничена</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</si>
  <si>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</si>
  <si>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</si>
  <si>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доходы от оказания платных услуг (работ)</t>
  </si>
  <si>
    <t>064</t>
  </si>
  <si>
    <t>Доходы, поступающие в порядке возмещения расходов, понесенных в связи с эксплуатацией имущества городских округов</t>
  </si>
  <si>
    <t>053</t>
  </si>
  <si>
    <t>063</t>
  </si>
  <si>
    <t>073</t>
  </si>
  <si>
    <t>083</t>
  </si>
  <si>
    <t>133</t>
  </si>
  <si>
    <t>143</t>
  </si>
  <si>
    <t>153</t>
  </si>
  <si>
    <t>190</t>
  </si>
  <si>
    <t>193</t>
  </si>
  <si>
    <t>200</t>
  </si>
  <si>
    <t>203</t>
  </si>
  <si>
    <t>10</t>
  </si>
  <si>
    <t>123</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</si>
  <si>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</si>
  <si>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</si>
  <si>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</si>
  <si>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</si>
  <si>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</si>
  <si>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</si>
  <si>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</si>
  <si>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</si>
  <si>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</si>
  <si>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</si>
  <si>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</si>
  <si>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</si>
  <si>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</si>
  <si>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</si>
  <si>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</si>
  <si>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</si>
  <si>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</si>
  <si>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</si>
  <si>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</si>
  <si>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</si>
  <si>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</si>
  <si>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</si>
  <si>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</si>
  <si>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Платежи в целях возмещения причиненного ущерба (убытков)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</si>
  <si>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</si>
  <si>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Платежи, уплачиваемые в целях возмещения вреда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</si>
  <si>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</si>
  <si>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304</t>
  </si>
  <si>
    <t>7428</t>
  </si>
  <si>
    <t>45</t>
  </si>
  <si>
    <t>303</t>
  </si>
  <si>
    <t>7745</t>
  </si>
  <si>
    <t>Возврат остатков субсидий, субвенций и иных межбюджетных трансфертов, имеющих целевое назначение, прошлых лет из бюджетов городских округов</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</si>
  <si>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</si>
  <si>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</si>
  <si>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 из бюджета субъекта Российской Федерации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</si>
  <si>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</si>
  <si>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</si>
  <si>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</si>
  <si>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</si>
  <si>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</si>
  <si>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</si>
  <si>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</si>
  <si>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реализацию мероприятий по обеспечению жильем молодых семей</t>
  </si>
  <si>
    <t>Субсидии бюджетам городских округов на реализацию мероприятий по обеспечению жильем молодых семей</t>
  </si>
  <si>
    <t>Субсидии бюджетам на реализацию программ формирования современной городской среды</t>
  </si>
  <si>
    <t>Субсидии бюджетам городских округов на реализацию программ формирования современной городской среды</t>
  </si>
  <si>
    <t>Прочие субсидии</t>
  </si>
  <si>
    <t>Прочие субсидии бюджетам городских округов</t>
  </si>
  <si>
    <t>090</t>
  </si>
  <si>
    <t>7397</t>
  </si>
  <si>
    <t>7412</t>
  </si>
  <si>
    <t>Приложение 2</t>
  </si>
  <si>
    <t>Минимальный налог, зачисляемый в бюджеты субъектов Российской Федерации (за налоговые периоды, истекшие до 1 января 2016 года)</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</si>
  <si>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</si>
  <si>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</si>
  <si>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</si>
  <si>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</si>
  <si>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</si>
  <si>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183</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</si>
  <si>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</si>
  <si>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</si>
  <si>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900</t>
  </si>
  <si>
    <t>2650</t>
  </si>
  <si>
    <t>7410</t>
  </si>
  <si>
    <t>7462</t>
  </si>
  <si>
    <t>7463</t>
  </si>
  <si>
    <t>7579</t>
  </si>
  <si>
    <t>7587</t>
  </si>
  <si>
    <t>7846</t>
  </si>
  <si>
    <t>Субсидии бюджетам субъектов Российской Федерации (муниципальных образований) из бюджета субъекта Российской Федерации (местного бюджета)</t>
  </si>
  <si>
    <t>Субсидии бюджетам городских округов из местных бюджетов</t>
  </si>
  <si>
    <t>Инициативные платежи, зачисляемые в бюджеты городских округов</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</si>
  <si>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</si>
  <si>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7568</t>
  </si>
  <si>
    <t>7661</t>
  </si>
  <si>
    <t>7668</t>
  </si>
  <si>
    <t>7844</t>
  </si>
  <si>
    <t>0853</t>
  </si>
  <si>
    <t>от _____________ № ________</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</si>
  <si>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</si>
  <si>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7510</t>
  </si>
  <si>
    <t>7675</t>
  </si>
  <si>
    <t>179</t>
  </si>
  <si>
    <t>Субсидии бюджетам на поддержку отрасли культуры</t>
  </si>
  <si>
    <t>Субсидии бюджетам городских округов на поддержку отрасли культуры</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</si>
  <si>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</si>
  <si>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</si>
  <si>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</si>
  <si>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</si>
  <si>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</si>
  <si>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</si>
  <si>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</si>
  <si>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</si>
  <si>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</si>
  <si>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Прочие межбюджетные трансферты, передаваемые бюджетам</t>
  </si>
  <si>
    <t>Прочие межбюджетные трансферты, передаваемые бюджетам городских округов</t>
  </si>
  <si>
    <t>410</t>
  </si>
  <si>
    <t>Доходы от продажи квартир</t>
  </si>
  <si>
    <t>Доходы от продажи квартир, находящихся в собственности городских округов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</si>
  <si>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</si>
  <si>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</si>
  <si>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</si>
  <si>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</si>
  <si>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031</t>
  </si>
  <si>
    <t>Возмещение ущерба при возникновении страховых случаев, когда выгодоприобретателями выступают получатели средств бюджета городского округа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</si>
  <si>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</si>
  <si>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7398</t>
  </si>
  <si>
    <t>7571</t>
  </si>
  <si>
    <t>7582</t>
  </si>
  <si>
    <t>7583</t>
  </si>
  <si>
    <t>7689</t>
  </si>
  <si>
    <t>7840</t>
  </si>
  <si>
    <t>7641</t>
  </si>
  <si>
    <t>Прочие субсидии бюджетам городских округов (на выполнение требований федеральных стандартов спортивной подготовки)</t>
  </si>
  <si>
    <t>Прочие субсидии бюджетам городских округов (на развитие детско-юношеского спорта)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</si>
  <si>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</si>
  <si>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</si>
  <si>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</si>
  <si>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Прочие субсидии бюджетам городских округов (на проведение работ по сохранению объектов культурного наследия)</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</si>
  <si>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</si>
  <si>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</si>
  <si>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</si>
  <si>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</si>
  <si>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Прочие субсидии бюджетам городских округов (на мероприятия по развитию добровольной пожарной охраны)</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</si>
  <si>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</si>
  <si>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</si>
  <si>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городских округов (на увеличение охвата детей, обучающихся по дополнительным общеразвивающим программам)</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</si>
  <si>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</si>
  <si>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</si>
  <si>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</si>
  <si>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</si>
  <si>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</si>
  <si>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</si>
  <si>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</si>
  <si>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</si>
  <si>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</si>
  <si>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Прочие субсидии бюджетам городских округов (на реализацию мероприятий по благоустройству территорий)</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</si>
  <si>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</si>
  <si>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</si>
  <si>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</si>
  <si>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</si>
  <si>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</si>
  <si>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</si>
  <si>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</si>
  <si>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</si>
  <si>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</si>
  <si>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</si>
  <si>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</si>
  <si>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</si>
  <si>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</si>
  <si>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</si>
  <si>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</si>
  <si>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</si>
  <si>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</si>
  <si>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</si>
  <si>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Прочие межбюджетные трансферты, передаваемые бюджетам городских округов (на обеспечение первичных мер пожарной безопасности)</t>
  </si>
  <si>
    <t>Прочие межбюджетные трансферты, передаваемые бюджетам городских округов (на поддержку физкультурно-спортивных клубов по месту жительства)</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</si>
  <si>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</si>
  <si>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</si>
  <si>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</si>
  <si>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Прочие межбюджетные трансферты, передаваемые бюджетам городских округов (за содействие развитию налогового потенциала)</t>
  </si>
  <si>
    <t>к решению Минусинского окружного Совета депутатов</t>
  </si>
  <si>
    <t>Доходы бюджета города по кодам классификации доходов бюджетов в 2025 году</t>
  </si>
  <si>
    <t>Утверждено Решением о бюджете (в ред. от 25.12.2025)</t>
  </si>
  <si>
    <t>021</t>
  </si>
  <si>
    <t>022</t>
  </si>
  <si>
    <t>023</t>
  </si>
  <si>
    <t>210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</si>
  <si>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</si>
  <si>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</si>
  <si>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</si>
  <si>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</si>
  <si>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</si>
  <si>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</si>
  <si>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</si>
  <si>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</si>
  <si>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</si>
  <si>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</si>
  <si>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</si>
  <si>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</si>
  <si>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</si>
  <si>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</si>
  <si>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</si>
  <si>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</si>
  <si>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</si>
  <si>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043</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</si>
  <si>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</si>
  <si>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</si>
  <si>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157</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</si>
  <si>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</si>
  <si>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</si>
  <si>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</si>
  <si>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</si>
  <si>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</si>
  <si>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</si>
  <si>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129</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</si>
  <si>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</si>
  <si>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299</t>
  </si>
  <si>
    <t>302</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</si>
  <si>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</si>
  <si>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</si>
  <si>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</si>
  <si>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</si>
  <si>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424</t>
  </si>
  <si>
    <t>441</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</si>
  <si>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</si>
  <si>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</si>
  <si>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на реализацию мероприятий комплексных планов по снижению выбросов загрязняющих веществ в атмосферный воздух</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</si>
  <si>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</si>
  <si>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750</t>
  </si>
  <si>
    <t>Субсидии бюджетам на реализацию мероприятий по модернизации школьных систем образования</t>
  </si>
  <si>
    <t>Субсидии бюджетам городских округов на реализацию мероприятий по модернизации школьных систем образования</t>
  </si>
  <si>
    <t>5558</t>
  </si>
  <si>
    <t>7470</t>
  </si>
  <si>
    <t>7475</t>
  </si>
  <si>
    <t>7559</t>
  </si>
  <si>
    <t>7572</t>
  </si>
  <si>
    <t>7694</t>
  </si>
  <si>
    <t>9112</t>
  </si>
  <si>
    <t>9113</t>
  </si>
  <si>
    <t>9114</t>
  </si>
  <si>
    <t>9116</t>
  </si>
  <si>
    <t>Прочие субсидии бюджетам городских округов (на поддержку и продвижение событийных мероприятий)</t>
  </si>
  <si>
    <t>Прочие субсидии бюджетам городских округов (на создание условий для предоставления горячего питания обучающимся общеобразовательных организаций)</t>
  </si>
  <si>
    <t>Прочие субсидии бюджетам городских округов (на обеспечение деятельности муниципальных архивов края)</t>
  </si>
  <si>
    <t>Прочие субсидии бюджетам городских округов (на проведение мероприятий по обеспечению антитеррористической защищенности объектов образования)</t>
  </si>
  <si>
    <t>Прочие субсидии бюджетам городских округов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</si>
  <si>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Прочие субсидии бюджетам городских округов (на выполнение работ по устройству мемориальных объектов на территории кладбищ, на которых расположены захоронения Героев Советского Союза)</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</si>
  <si>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</si>
  <si>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</si>
  <si>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территории за счет средств дорожного фонда Красноярского края)</t>
  </si>
  <si>
    <t>7570</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</si>
  <si>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</si>
  <si>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</si>
  <si>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</si>
  <si>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</si>
  <si>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1011</t>
  </si>
  <si>
    <t>1024</t>
  </si>
  <si>
    <t>1034</t>
  </si>
  <si>
    <t>5559</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</si>
  <si>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t>
  </si>
  <si>
    <t>Прочие межбюджетные трансферты, передаваемые бюджетам городских округов (резервный фонд Правительства Красноярского края)</t>
  </si>
  <si>
    <t>Прочие межбюджетные трансферты, передаваемые бюджетам городских округов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</si>
  <si>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выплат работникам при увольнении из подлежащих ликвидации органов местного самоуправления муниципальных образований)</t>
  </si>
  <si>
    <t>Прочие межбюджетные трансферты, передаваемые бюджетам городских округов (на оснащение предметных кабинетов общеобразовательных организаций средствами обучения и воспитания)</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</si>
  <si>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</si>
  <si>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</si>
  <si>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</si>
  <si>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Возврат остатков субсидий бюджетам муниципальных образований, имеющих целевое назначение, прошлых лет из бюджетов городских округов</t>
  </si>
  <si>
    <t>Невыясненные поступления, зачисляемые в бюджеты городских округов</t>
  </si>
</sst>
</file>

<file path=xl/styles.xml><?xml version="1.0" encoding="utf-8"?>
<styleSheet xmlns="http://schemas.openxmlformats.org/spreadsheetml/2006/main">
  <numFmts count="2">
    <numFmt numFmtId="164" formatCode="#,##0.0"/>
    <numFmt numFmtId="165" formatCode="?"/>
  </numFmts>
  <fonts count="29">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b/>
      <sz val="12"/>
      <name val="Times New Roman"/>
      <family val="1"/>
      <charset val="204"/>
    </font>
    <font>
      <b/>
      <sz val="10"/>
      <name val="Times New Roman"/>
      <family val="1"/>
      <charset val="204"/>
    </font>
    <font>
      <sz val="10"/>
      <name val="Times New Roman"/>
      <family val="1"/>
      <charset val="204"/>
    </font>
    <font>
      <b/>
      <sz val="9"/>
      <name val="Times New Roman"/>
      <family val="1"/>
      <charset val="204"/>
    </font>
    <font>
      <sz val="10"/>
      <color theme="1"/>
      <name val="Times New Roman"/>
      <family val="1"/>
      <charset val="204"/>
    </font>
    <font>
      <b/>
      <sz val="10"/>
      <color theme="1"/>
      <name val="Times New Roman"/>
      <family val="1"/>
      <charset val="204"/>
    </font>
    <font>
      <sz val="13"/>
      <name val="Times New Roman"/>
      <family val="1"/>
      <charset val="204"/>
    </font>
    <font>
      <sz val="13"/>
      <name val="Arial Cyr"/>
      <charset val="204"/>
    </font>
    <font>
      <b/>
      <sz val="13"/>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69">
    <xf numFmtId="0" fontId="0" fillId="0" borderId="0" xfId="0"/>
    <xf numFmtId="0" fontId="20" fillId="0" borderId="0" xfId="0" applyFont="1" applyAlignment="1">
      <alignment wrapText="1"/>
    </xf>
    <xf numFmtId="0" fontId="19" fillId="0" borderId="0" xfId="0" applyFont="1"/>
    <xf numFmtId="49" fontId="19" fillId="0" borderId="0" xfId="0" applyNumberFormat="1" applyFont="1"/>
    <xf numFmtId="0" fontId="23" fillId="0" borderId="0" xfId="0" applyFont="1" applyAlignment="1">
      <alignment wrapText="1"/>
    </xf>
    <xf numFmtId="0" fontId="22" fillId="0" borderId="0" xfId="0" applyFont="1"/>
    <xf numFmtId="49" fontId="22" fillId="0" borderId="0" xfId="0" applyNumberFormat="1" applyFont="1"/>
    <xf numFmtId="0" fontId="21" fillId="0" borderId="0" xfId="0" applyFont="1" applyFill="1" applyAlignment="1">
      <alignment wrapText="1"/>
    </xf>
    <xf numFmtId="0" fontId="22" fillId="0" borderId="0" xfId="0" applyFont="1" applyFill="1"/>
    <xf numFmtId="4" fontId="22" fillId="0" borderId="0" xfId="0" applyNumberFormat="1" applyFont="1"/>
    <xf numFmtId="49" fontId="22" fillId="0" borderId="10" xfId="0" applyNumberFormat="1" applyFont="1" applyFill="1" applyBorder="1" applyAlignment="1">
      <alignment horizontal="center" vertical="top"/>
    </xf>
    <xf numFmtId="0" fontId="22" fillId="0" borderId="10" xfId="0" applyNumberFormat="1" applyFont="1" applyFill="1" applyBorder="1" applyAlignment="1">
      <alignment vertical="top" wrapText="1"/>
    </xf>
    <xf numFmtId="164" fontId="21" fillId="0" borderId="10" xfId="0" applyNumberFormat="1" applyFont="1" applyFill="1" applyBorder="1" applyAlignment="1">
      <alignment vertical="top"/>
    </xf>
    <xf numFmtId="4" fontId="22" fillId="0" borderId="10" xfId="0" applyNumberFormat="1" applyFont="1" applyFill="1" applyBorder="1" applyAlignment="1">
      <alignment vertical="top"/>
    </xf>
    <xf numFmtId="0" fontId="21" fillId="0" borderId="0" xfId="0" applyFont="1" applyFill="1" applyBorder="1" applyAlignment="1">
      <alignment horizontal="center" wrapText="1"/>
    </xf>
    <xf numFmtId="0" fontId="20" fillId="0" borderId="0" xfId="0" applyFont="1" applyFill="1" applyAlignment="1">
      <alignment wrapText="1"/>
    </xf>
    <xf numFmtId="0" fontId="21" fillId="0" borderId="11" xfId="0" applyFont="1" applyFill="1" applyBorder="1" applyAlignment="1">
      <alignment horizontal="center" wrapText="1"/>
    </xf>
    <xf numFmtId="49" fontId="21" fillId="0" borderId="10" xfId="0" applyNumberFormat="1" applyFont="1" applyFill="1" applyBorder="1" applyAlignment="1">
      <alignment horizontal="center" vertical="center" textRotation="90" wrapText="1"/>
    </xf>
    <xf numFmtId="49" fontId="21" fillId="0" borderId="10" xfId="0" quotePrefix="1" applyNumberFormat="1" applyFont="1" applyFill="1" applyBorder="1" applyAlignment="1">
      <alignment horizontal="center" vertical="center" textRotation="90" wrapText="1"/>
    </xf>
    <xf numFmtId="49" fontId="21" fillId="0" borderId="10" xfId="0" applyNumberFormat="1" applyFont="1" applyFill="1" applyBorder="1" applyAlignment="1">
      <alignment horizontal="center" vertical="center" wrapText="1"/>
    </xf>
    <xf numFmtId="0" fontId="22" fillId="0" borderId="10" xfId="0" applyFont="1" applyFill="1" applyBorder="1" applyAlignment="1">
      <alignment horizontal="left" vertical="top"/>
    </xf>
    <xf numFmtId="49" fontId="21" fillId="0" borderId="10" xfId="0" applyNumberFormat="1" applyFont="1" applyFill="1" applyBorder="1" applyAlignment="1">
      <alignment horizontal="center" vertical="top"/>
    </xf>
    <xf numFmtId="49" fontId="21" fillId="0" borderId="10" xfId="0" applyNumberFormat="1" applyFont="1" applyFill="1" applyBorder="1" applyAlignment="1">
      <alignment vertical="top" wrapText="1"/>
    </xf>
    <xf numFmtId="4" fontId="21" fillId="0" borderId="10" xfId="0" applyNumberFormat="1" applyFont="1" applyFill="1" applyBorder="1" applyAlignment="1">
      <alignment vertical="top"/>
    </xf>
    <xf numFmtId="49" fontId="22" fillId="0" borderId="10" xfId="0" applyNumberFormat="1" applyFont="1" applyFill="1" applyBorder="1" applyAlignment="1">
      <alignment vertical="top" wrapText="1"/>
    </xf>
    <xf numFmtId="164" fontId="22" fillId="0" borderId="10" xfId="0" applyNumberFormat="1" applyFont="1" applyFill="1" applyBorder="1" applyAlignment="1">
      <alignment vertical="top"/>
    </xf>
    <xf numFmtId="49" fontId="21" fillId="0" borderId="10" xfId="0" applyNumberFormat="1" applyFont="1" applyFill="1" applyBorder="1" applyAlignment="1">
      <alignment horizontal="center" vertical="top" wrapText="1"/>
    </xf>
    <xf numFmtId="0" fontId="21" fillId="0" borderId="10" xfId="0" applyFont="1" applyFill="1" applyBorder="1" applyAlignment="1">
      <alignment horizontal="justify" vertical="top" wrapText="1"/>
    </xf>
    <xf numFmtId="0" fontId="21" fillId="0" borderId="10" xfId="0" applyFont="1" applyFill="1" applyBorder="1" applyAlignment="1">
      <alignment horizontal="left" vertical="top" wrapText="1"/>
    </xf>
    <xf numFmtId="49" fontId="22" fillId="0" borderId="10" xfId="0" applyNumberFormat="1" applyFont="1" applyFill="1" applyBorder="1" applyAlignment="1">
      <alignment horizontal="center" vertical="top" wrapText="1"/>
    </xf>
    <xf numFmtId="0" fontId="22" fillId="0" borderId="10" xfId="0" applyFont="1" applyFill="1" applyBorder="1" applyAlignment="1">
      <alignment horizontal="left" vertical="top" wrapText="1"/>
    </xf>
    <xf numFmtId="49" fontId="22" fillId="0" borderId="0" xfId="0" applyNumberFormat="1" applyFont="1" applyFill="1"/>
    <xf numFmtId="0" fontId="22" fillId="0" borderId="0" xfId="0" applyFont="1" applyFill="1" applyAlignment="1">
      <alignment horizontal="right" wrapText="1"/>
    </xf>
    <xf numFmtId="0" fontId="0" fillId="0" borderId="0" xfId="0" applyAlignment="1">
      <alignment wrapText="1"/>
    </xf>
    <xf numFmtId="164" fontId="24" fillId="0" borderId="10" xfId="0" applyNumberFormat="1" applyFont="1" applyFill="1" applyBorder="1" applyAlignment="1">
      <alignment horizontal="right" vertical="top"/>
    </xf>
    <xf numFmtId="164" fontId="25" fillId="0" borderId="10" xfId="0" applyNumberFormat="1" applyFont="1" applyFill="1" applyBorder="1" applyAlignment="1">
      <alignment horizontal="right" vertical="top"/>
    </xf>
    <xf numFmtId="0" fontId="0" fillId="0" borderId="0" xfId="0" applyFill="1" applyAlignment="1">
      <alignment wrapText="1"/>
    </xf>
    <xf numFmtId="0" fontId="19" fillId="0" borderId="0" xfId="0" applyFont="1" applyFill="1"/>
    <xf numFmtId="11" fontId="22" fillId="0" borderId="10" xfId="0" applyNumberFormat="1" applyFont="1" applyFill="1" applyBorder="1" applyAlignment="1">
      <alignment vertical="top" wrapText="1"/>
    </xf>
    <xf numFmtId="49" fontId="22" fillId="0" borderId="13" xfId="0" applyNumberFormat="1" applyFont="1" applyBorder="1" applyAlignment="1" applyProtection="1">
      <alignment horizontal="left" vertical="center" wrapText="1"/>
    </xf>
    <xf numFmtId="165" fontId="22" fillId="0" borderId="12" xfId="0" applyNumberFormat="1" applyFont="1" applyBorder="1" applyAlignment="1" applyProtection="1">
      <alignment horizontal="left" vertical="center" wrapText="1"/>
    </xf>
    <xf numFmtId="49" fontId="22" fillId="0" borderId="10" xfId="0" applyNumberFormat="1" applyFont="1" applyBorder="1" applyAlignment="1" applyProtection="1">
      <alignment horizontal="left" vertical="center" wrapText="1"/>
    </xf>
    <xf numFmtId="4" fontId="22" fillId="0" borderId="10" xfId="0" applyNumberFormat="1" applyFont="1" applyBorder="1" applyAlignment="1" applyProtection="1">
      <alignment horizontal="right" vertical="top" wrapText="1"/>
    </xf>
    <xf numFmtId="4" fontId="22" fillId="0" borderId="10" xfId="0" applyNumberFormat="1" applyFont="1" applyBorder="1" applyAlignment="1" applyProtection="1">
      <alignment horizontal="right" vertical="center" wrapText="1"/>
    </xf>
    <xf numFmtId="0" fontId="21" fillId="0" borderId="10" xfId="0" quotePrefix="1" applyFont="1" applyFill="1" applyBorder="1" applyAlignment="1">
      <alignment horizontal="center" vertical="center" wrapText="1"/>
    </xf>
    <xf numFmtId="0" fontId="22" fillId="0" borderId="11" xfId="0" applyFont="1" applyFill="1" applyBorder="1" applyAlignment="1">
      <alignment horizontal="right" wrapText="1"/>
    </xf>
    <xf numFmtId="0" fontId="21" fillId="0" borderId="10" xfId="0" quotePrefix="1" applyFont="1" applyFill="1" applyBorder="1" applyAlignment="1">
      <alignment horizontal="center" vertical="center" textRotation="90" wrapText="1"/>
    </xf>
    <xf numFmtId="0" fontId="21" fillId="0" borderId="10" xfId="0" quotePrefix="1" applyNumberFormat="1" applyFont="1" applyFill="1" applyBorder="1" applyAlignment="1">
      <alignment horizontal="center" vertical="center" wrapText="1"/>
    </xf>
    <xf numFmtId="165" fontId="22" fillId="0" borderId="13" xfId="0" applyNumberFormat="1" applyFont="1" applyBorder="1" applyAlignment="1" applyProtection="1">
      <alignment horizontal="left" wrapText="1"/>
    </xf>
    <xf numFmtId="49" fontId="22" fillId="0" borderId="13" xfId="0" applyNumberFormat="1" applyFont="1" applyBorder="1" applyAlignment="1" applyProtection="1">
      <alignment horizontal="left" wrapText="1"/>
    </xf>
    <xf numFmtId="49" fontId="22" fillId="0" borderId="12" xfId="0" applyNumberFormat="1" applyFont="1" applyBorder="1" applyAlignment="1" applyProtection="1">
      <alignment horizontal="left" wrapText="1"/>
    </xf>
    <xf numFmtId="165" fontId="22" fillId="0" borderId="12" xfId="0" applyNumberFormat="1" applyFont="1" applyBorder="1" applyAlignment="1" applyProtection="1">
      <alignment horizontal="left" vertical="top" wrapText="1"/>
    </xf>
    <xf numFmtId="165" fontId="22" fillId="0" borderId="12" xfId="0" applyNumberFormat="1" applyFont="1" applyBorder="1" applyAlignment="1" applyProtection="1">
      <alignment horizontal="left" wrapText="1"/>
    </xf>
    <xf numFmtId="49" fontId="22" fillId="0" borderId="12" xfId="0" applyNumberFormat="1" applyFont="1" applyBorder="1" applyAlignment="1" applyProtection="1">
      <alignment horizontal="left" vertical="top" wrapText="1"/>
    </xf>
    <xf numFmtId="49" fontId="22" fillId="0" borderId="13" xfId="0" applyNumberFormat="1" applyFont="1" applyBorder="1" applyAlignment="1" applyProtection="1">
      <alignment horizontal="left" vertical="top" wrapText="1"/>
    </xf>
    <xf numFmtId="165" fontId="22" fillId="0" borderId="13" xfId="0" applyNumberFormat="1" applyFont="1" applyBorder="1" applyAlignment="1" applyProtection="1">
      <alignment horizontal="left" vertical="top" wrapText="1"/>
    </xf>
    <xf numFmtId="0" fontId="21" fillId="0" borderId="10" xfId="0" applyFont="1" applyFill="1" applyBorder="1" applyAlignment="1">
      <alignment horizontal="center" vertical="center" wrapText="1"/>
    </xf>
    <xf numFmtId="0" fontId="21" fillId="0" borderId="10" xfId="0" quotePrefix="1" applyFont="1" applyFill="1" applyBorder="1" applyAlignment="1">
      <alignment horizontal="center" vertical="center" wrapText="1"/>
    </xf>
    <xf numFmtId="0" fontId="21" fillId="0" borderId="10" xfId="0" applyFont="1" applyFill="1" applyBorder="1" applyAlignment="1">
      <alignment horizontal="left" vertical="top"/>
    </xf>
    <xf numFmtId="0" fontId="26" fillId="0" borderId="0" xfId="0" applyFont="1" applyFill="1" applyAlignment="1">
      <alignment horizontal="right" wrapText="1"/>
    </xf>
    <xf numFmtId="0" fontId="27" fillId="0" borderId="0" xfId="0" applyFont="1" applyFill="1" applyAlignment="1">
      <alignment wrapText="1"/>
    </xf>
    <xf numFmtId="0" fontId="27" fillId="0" borderId="0" xfId="0" applyFont="1" applyAlignment="1">
      <alignment wrapText="1"/>
    </xf>
    <xf numFmtId="0" fontId="28" fillId="0" borderId="0" xfId="0" applyFont="1" applyFill="1" applyBorder="1" applyAlignment="1">
      <alignment horizontal="center" vertical="center" wrapText="1"/>
    </xf>
    <xf numFmtId="0" fontId="22" fillId="0" borderId="11" xfId="0" applyFont="1" applyFill="1" applyBorder="1" applyAlignment="1">
      <alignment horizontal="right" wrapText="1"/>
    </xf>
    <xf numFmtId="0" fontId="21" fillId="0" borderId="10" xfId="0" applyFont="1" applyFill="1" applyBorder="1" applyAlignment="1">
      <alignment horizontal="center" vertical="center" textRotation="90" wrapText="1"/>
    </xf>
    <xf numFmtId="0" fontId="21" fillId="0" borderId="10" xfId="0" quotePrefix="1" applyFont="1" applyFill="1" applyBorder="1" applyAlignment="1">
      <alignment horizontal="center" vertical="center" textRotation="90" wrapText="1"/>
    </xf>
    <xf numFmtId="0" fontId="21" fillId="0" borderId="10" xfId="0" applyFont="1" applyFill="1" applyBorder="1" applyAlignment="1">
      <alignment horizontal="center" wrapText="1"/>
    </xf>
    <xf numFmtId="0" fontId="21" fillId="0" borderId="10" xfId="0" applyNumberFormat="1" applyFont="1" applyFill="1" applyBorder="1" applyAlignment="1">
      <alignment horizontal="center" vertical="center" wrapText="1"/>
    </xf>
    <xf numFmtId="0" fontId="21" fillId="0" borderId="10" xfId="0" quotePrefix="1" applyNumberFormat="1" applyFont="1" applyFill="1" applyBorder="1" applyAlignment="1">
      <alignment horizontal="center" vertical="center" wrapText="1"/>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333"/>
  <sheetViews>
    <sheetView tabSelected="1" view="pageBreakPreview" zoomScaleSheetLayoutView="100" workbookViewId="0">
      <pane xSplit="9" ySplit="10" topLeftCell="K264" activePane="bottomRight" state="frozen"/>
      <selection pane="topRight" activeCell="K1" sqref="K1"/>
      <selection pane="bottomLeft" activeCell="A10" sqref="A10"/>
      <selection pane="bottomRight" activeCell="L271" sqref="L271"/>
    </sheetView>
  </sheetViews>
  <sheetFormatPr defaultRowHeight="15.75"/>
  <cols>
    <col min="1" max="1" width="4.85546875" style="2" customWidth="1"/>
    <col min="2" max="4" width="3.28515625" style="3" customWidth="1"/>
    <col min="5" max="5" width="5" style="3" customWidth="1"/>
    <col min="6" max="6" width="4" style="3" customWidth="1"/>
    <col min="7" max="7" width="6.28515625" style="3" customWidth="1"/>
    <col min="8" max="8" width="6.85546875" style="3" customWidth="1"/>
    <col min="9" max="9" width="96.140625" style="3" customWidth="1"/>
    <col min="10" max="10" width="12" style="2" hidden="1" customWidth="1"/>
    <col min="11" max="11" width="14.7109375" style="37" customWidth="1"/>
    <col min="12" max="12" width="14.140625" style="37" customWidth="1"/>
    <col min="13" max="13" width="13.5703125" style="37" customWidth="1"/>
    <col min="14" max="14" width="13.42578125" style="37" customWidth="1"/>
    <col min="15" max="16384" width="9.140625" style="2"/>
  </cols>
  <sheetData>
    <row r="1" spans="1:14" s="1" customFormat="1" ht="15.6" customHeight="1">
      <c r="A1" s="59" t="s">
        <v>258</v>
      </c>
      <c r="B1" s="60"/>
      <c r="C1" s="60"/>
      <c r="D1" s="60"/>
      <c r="E1" s="60"/>
      <c r="F1" s="60"/>
      <c r="G1" s="60"/>
      <c r="H1" s="60"/>
      <c r="I1" s="60"/>
      <c r="J1" s="60"/>
      <c r="K1" s="60"/>
      <c r="L1" s="60"/>
      <c r="M1" s="60"/>
      <c r="N1" s="60"/>
    </row>
    <row r="2" spans="1:14" s="1" customFormat="1" ht="15.6" customHeight="1">
      <c r="A2" s="59" t="s">
        <v>368</v>
      </c>
      <c r="B2" s="60"/>
      <c r="C2" s="60"/>
      <c r="D2" s="60"/>
      <c r="E2" s="60"/>
      <c r="F2" s="60"/>
      <c r="G2" s="60"/>
      <c r="H2" s="60"/>
      <c r="I2" s="60"/>
      <c r="J2" s="60"/>
      <c r="K2" s="60"/>
      <c r="L2" s="60"/>
      <c r="M2" s="60"/>
      <c r="N2" s="60"/>
    </row>
    <row r="3" spans="1:14" s="1" customFormat="1" ht="15.6" customHeight="1">
      <c r="A3" s="59" t="s">
        <v>285</v>
      </c>
      <c r="B3" s="61"/>
      <c r="C3" s="61"/>
      <c r="D3" s="61"/>
      <c r="E3" s="61"/>
      <c r="F3" s="61"/>
      <c r="G3" s="61"/>
      <c r="H3" s="61"/>
      <c r="I3" s="61"/>
      <c r="J3" s="61"/>
      <c r="K3" s="61"/>
      <c r="L3" s="61"/>
      <c r="M3" s="61"/>
      <c r="N3" s="61"/>
    </row>
    <row r="4" spans="1:14" s="1" customFormat="1" ht="15.6" customHeight="1">
      <c r="A4" s="32"/>
      <c r="B4" s="33"/>
      <c r="C4" s="33"/>
      <c r="D4" s="33"/>
      <c r="E4" s="33"/>
      <c r="F4" s="33"/>
      <c r="G4" s="33"/>
      <c r="H4" s="33"/>
      <c r="I4" s="33"/>
      <c r="J4" s="33"/>
      <c r="K4" s="36"/>
      <c r="L4" s="36"/>
      <c r="M4" s="36"/>
      <c r="N4" s="36"/>
    </row>
    <row r="5" spans="1:14" s="1" customFormat="1" ht="30" customHeight="1">
      <c r="A5" s="62" t="s">
        <v>369</v>
      </c>
      <c r="B5" s="62"/>
      <c r="C5" s="62"/>
      <c r="D5" s="62"/>
      <c r="E5" s="62"/>
      <c r="F5" s="62"/>
      <c r="G5" s="62"/>
      <c r="H5" s="62"/>
      <c r="I5" s="62"/>
      <c r="J5" s="62"/>
      <c r="K5" s="62"/>
      <c r="L5" s="62"/>
      <c r="M5" s="62"/>
      <c r="N5" s="62"/>
    </row>
    <row r="6" spans="1:14" s="1" customFormat="1" ht="15.6" customHeight="1">
      <c r="A6" s="14"/>
      <c r="B6" s="14"/>
      <c r="C6" s="14"/>
      <c r="D6" s="14"/>
      <c r="E6" s="14"/>
      <c r="F6" s="14"/>
      <c r="G6" s="14"/>
      <c r="H6" s="14"/>
      <c r="I6" s="14"/>
      <c r="J6" s="14"/>
      <c r="K6" s="15"/>
      <c r="L6" s="15"/>
      <c r="M6" s="15"/>
      <c r="N6" s="15"/>
    </row>
    <row r="7" spans="1:14" s="1" customFormat="1">
      <c r="A7" s="16"/>
      <c r="B7" s="16"/>
      <c r="C7" s="16"/>
      <c r="D7" s="16"/>
      <c r="E7" s="16"/>
      <c r="F7" s="16"/>
      <c r="G7" s="16"/>
      <c r="H7" s="16"/>
      <c r="I7" s="16"/>
      <c r="J7" s="45"/>
      <c r="K7" s="16"/>
      <c r="L7" s="63" t="s">
        <v>101</v>
      </c>
      <c r="M7" s="63"/>
      <c r="N7" s="63"/>
    </row>
    <row r="8" spans="1:14" s="4" customFormat="1" ht="23.25" customHeight="1">
      <c r="A8" s="64" t="s">
        <v>89</v>
      </c>
      <c r="B8" s="66" t="s">
        <v>129</v>
      </c>
      <c r="C8" s="66"/>
      <c r="D8" s="66"/>
      <c r="E8" s="66"/>
      <c r="F8" s="66"/>
      <c r="G8" s="66"/>
      <c r="H8" s="66"/>
      <c r="I8" s="67" t="s">
        <v>136</v>
      </c>
      <c r="J8" s="57" t="s">
        <v>102</v>
      </c>
      <c r="K8" s="56" t="s">
        <v>370</v>
      </c>
      <c r="L8" s="56" t="s">
        <v>17</v>
      </c>
      <c r="M8" s="56" t="s">
        <v>18</v>
      </c>
      <c r="N8" s="56" t="s">
        <v>19</v>
      </c>
    </row>
    <row r="9" spans="1:14" s="4" customFormat="1" ht="153.75" customHeight="1">
      <c r="A9" s="65"/>
      <c r="B9" s="18" t="s">
        <v>22</v>
      </c>
      <c r="C9" s="18" t="s">
        <v>23</v>
      </c>
      <c r="D9" s="18" t="s">
        <v>24</v>
      </c>
      <c r="E9" s="18" t="s">
        <v>25</v>
      </c>
      <c r="F9" s="17" t="s">
        <v>90</v>
      </c>
      <c r="G9" s="17" t="s">
        <v>135</v>
      </c>
      <c r="H9" s="17" t="s">
        <v>134</v>
      </c>
      <c r="I9" s="68"/>
      <c r="J9" s="57"/>
      <c r="K9" s="57"/>
      <c r="L9" s="57"/>
      <c r="M9" s="57"/>
      <c r="N9" s="57"/>
    </row>
    <row r="10" spans="1:14" s="7" customFormat="1" ht="12.75">
      <c r="A10" s="46"/>
      <c r="B10" s="19" t="s">
        <v>27</v>
      </c>
      <c r="C10" s="19" t="s">
        <v>92</v>
      </c>
      <c r="D10" s="19" t="s">
        <v>95</v>
      </c>
      <c r="E10" s="19" t="s">
        <v>96</v>
      </c>
      <c r="F10" s="19" t="s">
        <v>97</v>
      </c>
      <c r="G10" s="19" t="s">
        <v>98</v>
      </c>
      <c r="H10" s="19" t="s">
        <v>99</v>
      </c>
      <c r="I10" s="47">
        <v>8</v>
      </c>
      <c r="J10" s="44">
        <v>10</v>
      </c>
      <c r="K10" s="44">
        <v>9</v>
      </c>
      <c r="L10" s="44">
        <v>10</v>
      </c>
      <c r="M10" s="44">
        <v>11</v>
      </c>
      <c r="N10" s="44">
        <v>12</v>
      </c>
    </row>
    <row r="11" spans="1:14" s="5" customFormat="1" ht="12.75">
      <c r="A11" s="20">
        <v>1</v>
      </c>
      <c r="B11" s="21" t="s">
        <v>27</v>
      </c>
      <c r="C11" s="21" t="s">
        <v>28</v>
      </c>
      <c r="D11" s="21" t="s">
        <v>28</v>
      </c>
      <c r="E11" s="21" t="s">
        <v>26</v>
      </c>
      <c r="F11" s="21" t="s">
        <v>28</v>
      </c>
      <c r="G11" s="21" t="s">
        <v>29</v>
      </c>
      <c r="H11" s="21" t="s">
        <v>26</v>
      </c>
      <c r="I11" s="22" t="s">
        <v>30</v>
      </c>
      <c r="J11" s="12">
        <v>113824026.90000001</v>
      </c>
      <c r="K11" s="23">
        <f>K12+K32+K42+K53+K61+K66+K86+K91+K100+K111+K152</f>
        <v>1082421.28</v>
      </c>
      <c r="L11" s="23">
        <f>L12+L32+L42+L53+L61+L66+L86+L91+L100+L111+L152</f>
        <v>1082421.28</v>
      </c>
      <c r="M11" s="23">
        <f>M12+M32+M42+M53+M61+M66+M86+M91+M100+M111+M152</f>
        <v>1081122.03</v>
      </c>
      <c r="N11" s="35">
        <f t="shared" ref="N11:N83" si="0">ROUND(M11/L11*100,1)</f>
        <v>99.9</v>
      </c>
    </row>
    <row r="12" spans="1:14" s="5" customFormat="1" ht="12.75">
      <c r="A12" s="20">
        <v>2</v>
      </c>
      <c r="B12" s="21" t="s">
        <v>27</v>
      </c>
      <c r="C12" s="21" t="s">
        <v>31</v>
      </c>
      <c r="D12" s="21" t="s">
        <v>28</v>
      </c>
      <c r="E12" s="21" t="s">
        <v>26</v>
      </c>
      <c r="F12" s="21" t="s">
        <v>28</v>
      </c>
      <c r="G12" s="21" t="s">
        <v>29</v>
      </c>
      <c r="H12" s="21" t="s">
        <v>26</v>
      </c>
      <c r="I12" s="22" t="s">
        <v>32</v>
      </c>
      <c r="J12" s="12">
        <v>73397695</v>
      </c>
      <c r="K12" s="23">
        <f>K13+K16</f>
        <v>562591.76</v>
      </c>
      <c r="L12" s="23">
        <f>L13+L16</f>
        <v>562591.76</v>
      </c>
      <c r="M12" s="23">
        <f>M13+M16</f>
        <v>553004.25000000012</v>
      </c>
      <c r="N12" s="35">
        <f t="shared" si="0"/>
        <v>98.3</v>
      </c>
    </row>
    <row r="13" spans="1:14" s="5" customFormat="1" ht="12.75">
      <c r="A13" s="20">
        <v>3</v>
      </c>
      <c r="B13" s="10" t="s">
        <v>27</v>
      </c>
      <c r="C13" s="10" t="s">
        <v>31</v>
      </c>
      <c r="D13" s="10" t="s">
        <v>31</v>
      </c>
      <c r="E13" s="10" t="s">
        <v>26</v>
      </c>
      <c r="F13" s="10" t="s">
        <v>28</v>
      </c>
      <c r="G13" s="10" t="s">
        <v>29</v>
      </c>
      <c r="H13" s="10" t="s">
        <v>34</v>
      </c>
      <c r="I13" s="24" t="s">
        <v>35</v>
      </c>
      <c r="J13" s="12">
        <v>41676837.799999997</v>
      </c>
      <c r="K13" s="13">
        <f>K14</f>
        <v>20500</v>
      </c>
      <c r="L13" s="13">
        <f t="shared" ref="L13:M13" si="1">L14</f>
        <v>20500</v>
      </c>
      <c r="M13" s="13">
        <f t="shared" si="1"/>
        <v>21255.8</v>
      </c>
      <c r="N13" s="34">
        <f t="shared" si="0"/>
        <v>103.7</v>
      </c>
    </row>
    <row r="14" spans="1:14" s="5" customFormat="1" ht="25.5">
      <c r="A14" s="20">
        <v>4</v>
      </c>
      <c r="B14" s="10" t="s">
        <v>27</v>
      </c>
      <c r="C14" s="10" t="s">
        <v>31</v>
      </c>
      <c r="D14" s="10" t="s">
        <v>31</v>
      </c>
      <c r="E14" s="10" t="s">
        <v>36</v>
      </c>
      <c r="F14" s="10" t="s">
        <v>28</v>
      </c>
      <c r="G14" s="10" t="s">
        <v>29</v>
      </c>
      <c r="H14" s="10" t="s">
        <v>34</v>
      </c>
      <c r="I14" s="24" t="s">
        <v>94</v>
      </c>
      <c r="J14" s="25">
        <v>41676837.799999997</v>
      </c>
      <c r="K14" s="13">
        <f t="shared" ref="K14:M14" si="2">K15</f>
        <v>20500</v>
      </c>
      <c r="L14" s="13">
        <f t="shared" si="2"/>
        <v>20500</v>
      </c>
      <c r="M14" s="13">
        <f t="shared" si="2"/>
        <v>21255.8</v>
      </c>
      <c r="N14" s="34">
        <f t="shared" si="0"/>
        <v>103.7</v>
      </c>
    </row>
    <row r="15" spans="1:14" s="5" customFormat="1" ht="76.5">
      <c r="A15" s="20">
        <v>5</v>
      </c>
      <c r="B15" s="10" t="s">
        <v>27</v>
      </c>
      <c r="C15" s="10" t="s">
        <v>31</v>
      </c>
      <c r="D15" s="10" t="s">
        <v>31</v>
      </c>
      <c r="E15" s="10" t="s">
        <v>37</v>
      </c>
      <c r="F15" s="10" t="s">
        <v>38</v>
      </c>
      <c r="G15" s="10" t="s">
        <v>29</v>
      </c>
      <c r="H15" s="10" t="s">
        <v>34</v>
      </c>
      <c r="I15" s="48" t="s">
        <v>286</v>
      </c>
      <c r="J15" s="25">
        <v>41676837.799999997</v>
      </c>
      <c r="K15" s="13">
        <v>20500</v>
      </c>
      <c r="L15" s="13">
        <v>20500</v>
      </c>
      <c r="M15" s="13">
        <v>21255.8</v>
      </c>
      <c r="N15" s="34">
        <f t="shared" si="0"/>
        <v>103.7</v>
      </c>
    </row>
    <row r="16" spans="1:14" s="5" customFormat="1" ht="12.75">
      <c r="A16" s="20">
        <v>6</v>
      </c>
      <c r="B16" s="10" t="s">
        <v>27</v>
      </c>
      <c r="C16" s="10" t="s">
        <v>31</v>
      </c>
      <c r="D16" s="10" t="s">
        <v>38</v>
      </c>
      <c r="E16" s="10" t="s">
        <v>26</v>
      </c>
      <c r="F16" s="10" t="s">
        <v>31</v>
      </c>
      <c r="G16" s="10" t="s">
        <v>29</v>
      </c>
      <c r="H16" s="10" t="s">
        <v>34</v>
      </c>
      <c r="I16" s="50" t="s">
        <v>39</v>
      </c>
      <c r="J16" s="12">
        <v>31720857.199999999</v>
      </c>
      <c r="K16" s="13">
        <f>SUM(K17:K31)</f>
        <v>542091.76</v>
      </c>
      <c r="L16" s="13">
        <f t="shared" ref="L16:M16" si="3">SUM(L17:L31)</f>
        <v>542091.76</v>
      </c>
      <c r="M16" s="13">
        <f t="shared" si="3"/>
        <v>531748.45000000007</v>
      </c>
      <c r="N16" s="34">
        <f t="shared" si="0"/>
        <v>98.1</v>
      </c>
    </row>
    <row r="17" spans="1:14" s="5" customFormat="1" ht="102">
      <c r="A17" s="20">
        <v>7</v>
      </c>
      <c r="B17" s="10" t="s">
        <v>27</v>
      </c>
      <c r="C17" s="10" t="s">
        <v>31</v>
      </c>
      <c r="D17" s="10" t="s">
        <v>38</v>
      </c>
      <c r="E17" s="10" t="s">
        <v>36</v>
      </c>
      <c r="F17" s="10" t="s">
        <v>31</v>
      </c>
      <c r="G17" s="10" t="s">
        <v>29</v>
      </c>
      <c r="H17" s="10" t="s">
        <v>34</v>
      </c>
      <c r="I17" s="48" t="s">
        <v>375</v>
      </c>
      <c r="J17" s="25">
        <v>31100345.899999999</v>
      </c>
      <c r="K17" s="13">
        <v>362155.73</v>
      </c>
      <c r="L17" s="13">
        <v>362155.73</v>
      </c>
      <c r="M17" s="13">
        <v>337508.58</v>
      </c>
      <c r="N17" s="34">
        <f t="shared" si="0"/>
        <v>93.2</v>
      </c>
    </row>
    <row r="18" spans="1:14" s="5" customFormat="1" ht="76.5">
      <c r="A18" s="20">
        <v>8</v>
      </c>
      <c r="B18" s="10" t="s">
        <v>27</v>
      </c>
      <c r="C18" s="10" t="s">
        <v>31</v>
      </c>
      <c r="D18" s="10" t="s">
        <v>38</v>
      </c>
      <c r="E18" s="10" t="s">
        <v>40</v>
      </c>
      <c r="F18" s="10" t="s">
        <v>31</v>
      </c>
      <c r="G18" s="10" t="s">
        <v>29</v>
      </c>
      <c r="H18" s="10" t="s">
        <v>34</v>
      </c>
      <c r="I18" s="48" t="s">
        <v>376</v>
      </c>
      <c r="J18" s="25">
        <v>205591.4</v>
      </c>
      <c r="K18" s="13">
        <v>2230</v>
      </c>
      <c r="L18" s="13">
        <v>2230</v>
      </c>
      <c r="M18" s="13">
        <v>2200</v>
      </c>
      <c r="N18" s="34">
        <f t="shared" si="0"/>
        <v>98.7</v>
      </c>
    </row>
    <row r="19" spans="1:14" s="5" customFormat="1" ht="76.5">
      <c r="A19" s="20">
        <v>9</v>
      </c>
      <c r="B19" s="10" t="s">
        <v>27</v>
      </c>
      <c r="C19" s="10" t="s">
        <v>31</v>
      </c>
      <c r="D19" s="10" t="s">
        <v>38</v>
      </c>
      <c r="E19" s="10" t="s">
        <v>371</v>
      </c>
      <c r="F19" s="10" t="s">
        <v>31</v>
      </c>
      <c r="G19" s="10" t="s">
        <v>29</v>
      </c>
      <c r="H19" s="10" t="s">
        <v>34</v>
      </c>
      <c r="I19" s="48" t="s">
        <v>377</v>
      </c>
      <c r="J19" s="25"/>
      <c r="K19" s="13">
        <v>660</v>
      </c>
      <c r="L19" s="13">
        <v>660</v>
      </c>
      <c r="M19" s="13">
        <v>657.5</v>
      </c>
      <c r="N19" s="34">
        <f t="shared" si="0"/>
        <v>99.6</v>
      </c>
    </row>
    <row r="20" spans="1:14" s="5" customFormat="1" ht="76.5">
      <c r="A20" s="20">
        <v>10</v>
      </c>
      <c r="B20" s="10" t="s">
        <v>27</v>
      </c>
      <c r="C20" s="10" t="s">
        <v>31</v>
      </c>
      <c r="D20" s="10" t="s">
        <v>38</v>
      </c>
      <c r="E20" s="10" t="s">
        <v>372</v>
      </c>
      <c r="F20" s="10" t="s">
        <v>31</v>
      </c>
      <c r="G20" s="10" t="s">
        <v>29</v>
      </c>
      <c r="H20" s="10" t="s">
        <v>34</v>
      </c>
      <c r="I20" s="48" t="s">
        <v>378</v>
      </c>
      <c r="J20" s="25"/>
      <c r="K20" s="13">
        <v>1053</v>
      </c>
      <c r="L20" s="13">
        <v>1053</v>
      </c>
      <c r="M20" s="13">
        <v>1001.86</v>
      </c>
      <c r="N20" s="34">
        <f t="shared" si="0"/>
        <v>95.1</v>
      </c>
    </row>
    <row r="21" spans="1:14" s="5" customFormat="1" ht="76.5">
      <c r="A21" s="20">
        <v>11</v>
      </c>
      <c r="B21" s="10" t="s">
        <v>27</v>
      </c>
      <c r="C21" s="10" t="s">
        <v>31</v>
      </c>
      <c r="D21" s="10" t="s">
        <v>38</v>
      </c>
      <c r="E21" s="10" t="s">
        <v>373</v>
      </c>
      <c r="F21" s="10" t="s">
        <v>31</v>
      </c>
      <c r="G21" s="10" t="s">
        <v>29</v>
      </c>
      <c r="H21" s="10" t="s">
        <v>34</v>
      </c>
      <c r="I21" s="48" t="s">
        <v>379</v>
      </c>
      <c r="J21" s="25"/>
      <c r="K21" s="13">
        <v>1300</v>
      </c>
      <c r="L21" s="13">
        <v>1300</v>
      </c>
      <c r="M21" s="13">
        <v>1200</v>
      </c>
      <c r="N21" s="34">
        <f t="shared" si="0"/>
        <v>92.3</v>
      </c>
    </row>
    <row r="22" spans="1:14" s="5" customFormat="1" ht="63.75">
      <c r="A22" s="20">
        <v>12</v>
      </c>
      <c r="B22" s="10" t="s">
        <v>27</v>
      </c>
      <c r="C22" s="10" t="s">
        <v>31</v>
      </c>
      <c r="D22" s="10" t="s">
        <v>38</v>
      </c>
      <c r="E22" s="10" t="s">
        <v>122</v>
      </c>
      <c r="F22" s="10" t="s">
        <v>31</v>
      </c>
      <c r="G22" s="10" t="s">
        <v>29</v>
      </c>
      <c r="H22" s="10" t="s">
        <v>34</v>
      </c>
      <c r="I22" s="48" t="s">
        <v>380</v>
      </c>
      <c r="J22" s="25"/>
      <c r="K22" s="13">
        <v>2370</v>
      </c>
      <c r="L22" s="13">
        <v>2370</v>
      </c>
      <c r="M22" s="13">
        <v>2337.34</v>
      </c>
      <c r="N22" s="34">
        <f t="shared" si="0"/>
        <v>98.6</v>
      </c>
    </row>
    <row r="23" spans="1:14" s="5" customFormat="1" ht="63.75">
      <c r="A23" s="20">
        <v>13</v>
      </c>
      <c r="B23" s="10" t="s">
        <v>27</v>
      </c>
      <c r="C23" s="10" t="s">
        <v>31</v>
      </c>
      <c r="D23" s="10" t="s">
        <v>38</v>
      </c>
      <c r="E23" s="10" t="s">
        <v>41</v>
      </c>
      <c r="F23" s="10" t="s">
        <v>31</v>
      </c>
      <c r="G23" s="10" t="s">
        <v>29</v>
      </c>
      <c r="H23" s="10" t="s">
        <v>34</v>
      </c>
      <c r="I23" s="48" t="s">
        <v>381</v>
      </c>
      <c r="J23" s="25">
        <v>313370.7</v>
      </c>
      <c r="K23" s="13">
        <v>11140</v>
      </c>
      <c r="L23" s="13">
        <v>11140</v>
      </c>
      <c r="M23" s="13">
        <v>11004.28</v>
      </c>
      <c r="N23" s="34">
        <f t="shared" si="0"/>
        <v>98.8</v>
      </c>
    </row>
    <row r="24" spans="1:14" s="5" customFormat="1" ht="63.75">
      <c r="A24" s="20">
        <v>14</v>
      </c>
      <c r="B24" s="10" t="s">
        <v>27</v>
      </c>
      <c r="C24" s="10" t="s">
        <v>31</v>
      </c>
      <c r="D24" s="10" t="s">
        <v>38</v>
      </c>
      <c r="E24" s="10" t="s">
        <v>42</v>
      </c>
      <c r="F24" s="10" t="s">
        <v>31</v>
      </c>
      <c r="G24" s="10" t="s">
        <v>29</v>
      </c>
      <c r="H24" s="10" t="s">
        <v>34</v>
      </c>
      <c r="I24" s="48" t="s">
        <v>382</v>
      </c>
      <c r="J24" s="25">
        <v>313370.7</v>
      </c>
      <c r="K24" s="13">
        <v>3870</v>
      </c>
      <c r="L24" s="13">
        <v>3870</v>
      </c>
      <c r="M24" s="13">
        <v>3749.59</v>
      </c>
      <c r="N24" s="34">
        <f t="shared" si="0"/>
        <v>96.9</v>
      </c>
    </row>
    <row r="25" spans="1:14" s="5" customFormat="1" ht="153">
      <c r="A25" s="20">
        <v>15</v>
      </c>
      <c r="B25" s="10" t="s">
        <v>27</v>
      </c>
      <c r="C25" s="10" t="s">
        <v>31</v>
      </c>
      <c r="D25" s="10" t="s">
        <v>38</v>
      </c>
      <c r="E25" s="10" t="s">
        <v>16</v>
      </c>
      <c r="F25" s="10" t="s">
        <v>31</v>
      </c>
      <c r="G25" s="10" t="s">
        <v>29</v>
      </c>
      <c r="H25" s="10" t="s">
        <v>34</v>
      </c>
      <c r="I25" s="48" t="s">
        <v>383</v>
      </c>
      <c r="J25" s="25">
        <v>313370.7</v>
      </c>
      <c r="K25" s="13">
        <v>5573</v>
      </c>
      <c r="L25" s="13">
        <v>5573</v>
      </c>
      <c r="M25" s="13">
        <v>6710.8</v>
      </c>
      <c r="N25" s="34">
        <f t="shared" ref="N25:N27" si="4">ROUND(M25/L25*100,1)</f>
        <v>120.4</v>
      </c>
    </row>
    <row r="26" spans="1:14" s="5" customFormat="1" ht="51">
      <c r="A26" s="20">
        <v>16</v>
      </c>
      <c r="B26" s="10" t="s">
        <v>27</v>
      </c>
      <c r="C26" s="10" t="s">
        <v>31</v>
      </c>
      <c r="D26" s="10" t="s">
        <v>38</v>
      </c>
      <c r="E26" s="10" t="s">
        <v>65</v>
      </c>
      <c r="F26" s="10" t="s">
        <v>31</v>
      </c>
      <c r="G26" s="10" t="s">
        <v>29</v>
      </c>
      <c r="H26" s="10" t="s">
        <v>34</v>
      </c>
      <c r="I26" s="48" t="s">
        <v>384</v>
      </c>
      <c r="J26" s="25">
        <v>313370.7</v>
      </c>
      <c r="K26" s="13">
        <v>3222</v>
      </c>
      <c r="L26" s="13">
        <v>3222</v>
      </c>
      <c r="M26" s="13">
        <v>3175.92</v>
      </c>
      <c r="N26" s="34">
        <f t="shared" si="4"/>
        <v>98.6</v>
      </c>
    </row>
    <row r="27" spans="1:14" s="5" customFormat="1" ht="51">
      <c r="A27" s="20">
        <v>17</v>
      </c>
      <c r="B27" s="10" t="s">
        <v>27</v>
      </c>
      <c r="C27" s="10" t="s">
        <v>31</v>
      </c>
      <c r="D27" s="10" t="s">
        <v>38</v>
      </c>
      <c r="E27" s="10" t="s">
        <v>66</v>
      </c>
      <c r="F27" s="10" t="s">
        <v>31</v>
      </c>
      <c r="G27" s="10" t="s">
        <v>29</v>
      </c>
      <c r="H27" s="10" t="s">
        <v>34</v>
      </c>
      <c r="I27" s="48" t="s">
        <v>385</v>
      </c>
      <c r="J27" s="25">
        <v>313370.7</v>
      </c>
      <c r="K27" s="13">
        <v>5170</v>
      </c>
      <c r="L27" s="13">
        <v>5170</v>
      </c>
      <c r="M27" s="13">
        <v>6332.6</v>
      </c>
      <c r="N27" s="34">
        <f t="shared" si="4"/>
        <v>122.5</v>
      </c>
    </row>
    <row r="28" spans="1:14" s="5" customFormat="1" ht="140.25">
      <c r="A28" s="20">
        <v>18</v>
      </c>
      <c r="B28" s="10" t="s">
        <v>27</v>
      </c>
      <c r="C28" s="10" t="s">
        <v>31</v>
      </c>
      <c r="D28" s="10" t="s">
        <v>38</v>
      </c>
      <c r="E28" s="10" t="s">
        <v>47</v>
      </c>
      <c r="F28" s="10" t="s">
        <v>31</v>
      </c>
      <c r="G28" s="10" t="s">
        <v>29</v>
      </c>
      <c r="H28" s="10" t="s">
        <v>34</v>
      </c>
      <c r="I28" s="48" t="s">
        <v>386</v>
      </c>
      <c r="J28" s="25"/>
      <c r="K28" s="13">
        <v>545.86</v>
      </c>
      <c r="L28" s="13">
        <v>545.86</v>
      </c>
      <c r="M28" s="13">
        <v>1610.24</v>
      </c>
      <c r="N28" s="34">
        <f t="shared" si="0"/>
        <v>295</v>
      </c>
    </row>
    <row r="29" spans="1:14" s="5" customFormat="1" ht="89.25">
      <c r="A29" s="20">
        <v>19</v>
      </c>
      <c r="B29" s="10" t="s">
        <v>27</v>
      </c>
      <c r="C29" s="10" t="s">
        <v>31</v>
      </c>
      <c r="D29" s="10" t="s">
        <v>38</v>
      </c>
      <c r="E29" s="10" t="s">
        <v>49</v>
      </c>
      <c r="F29" s="10" t="s">
        <v>31</v>
      </c>
      <c r="G29" s="10" t="s">
        <v>29</v>
      </c>
      <c r="H29" s="10" t="s">
        <v>34</v>
      </c>
      <c r="I29" s="55" t="s">
        <v>387</v>
      </c>
      <c r="J29" s="25"/>
      <c r="K29" s="13">
        <v>15.7</v>
      </c>
      <c r="L29" s="13">
        <v>15.7</v>
      </c>
      <c r="M29" s="13">
        <v>15.7</v>
      </c>
      <c r="N29" s="34">
        <f t="shared" si="0"/>
        <v>100</v>
      </c>
    </row>
    <row r="30" spans="1:14" s="5" customFormat="1" ht="38.25">
      <c r="A30" s="20">
        <v>20</v>
      </c>
      <c r="B30" s="10" t="s">
        <v>27</v>
      </c>
      <c r="C30" s="10" t="s">
        <v>31</v>
      </c>
      <c r="D30" s="10" t="s">
        <v>38</v>
      </c>
      <c r="E30" s="10" t="s">
        <v>202</v>
      </c>
      <c r="F30" s="10" t="s">
        <v>31</v>
      </c>
      <c r="G30" s="10" t="s">
        <v>29</v>
      </c>
      <c r="H30" s="10" t="s">
        <v>34</v>
      </c>
      <c r="I30" s="49" t="s">
        <v>388</v>
      </c>
      <c r="J30" s="25"/>
      <c r="K30" s="13">
        <v>7.47</v>
      </c>
      <c r="L30" s="13">
        <v>7.47</v>
      </c>
      <c r="M30" s="13">
        <v>10.64</v>
      </c>
      <c r="N30" s="34">
        <f t="shared" si="0"/>
        <v>142.4</v>
      </c>
    </row>
    <row r="31" spans="1:14" s="5" customFormat="1" ht="25.5">
      <c r="A31" s="20">
        <v>21</v>
      </c>
      <c r="B31" s="10" t="s">
        <v>27</v>
      </c>
      <c r="C31" s="10" t="s">
        <v>31</v>
      </c>
      <c r="D31" s="10" t="s">
        <v>38</v>
      </c>
      <c r="E31" s="10" t="s">
        <v>374</v>
      </c>
      <c r="F31" s="10" t="s">
        <v>31</v>
      </c>
      <c r="G31" s="10" t="s">
        <v>29</v>
      </c>
      <c r="H31" s="10" t="s">
        <v>34</v>
      </c>
      <c r="I31" s="49" t="s">
        <v>389</v>
      </c>
      <c r="J31" s="25">
        <v>313370.7</v>
      </c>
      <c r="K31" s="13">
        <v>142779</v>
      </c>
      <c r="L31" s="13">
        <v>142779</v>
      </c>
      <c r="M31" s="13">
        <v>154233.4</v>
      </c>
      <c r="N31" s="34">
        <f t="shared" si="0"/>
        <v>108</v>
      </c>
    </row>
    <row r="32" spans="1:14" s="5" customFormat="1" ht="25.5">
      <c r="A32" s="20">
        <v>22</v>
      </c>
      <c r="B32" s="21" t="s">
        <v>27</v>
      </c>
      <c r="C32" s="21" t="s">
        <v>43</v>
      </c>
      <c r="D32" s="21" t="s">
        <v>28</v>
      </c>
      <c r="E32" s="21" t="s">
        <v>26</v>
      </c>
      <c r="F32" s="21" t="s">
        <v>28</v>
      </c>
      <c r="G32" s="21" t="s">
        <v>29</v>
      </c>
      <c r="H32" s="21" t="s">
        <v>26</v>
      </c>
      <c r="I32" s="22" t="s">
        <v>44</v>
      </c>
      <c r="J32" s="12">
        <v>10043277.199999999</v>
      </c>
      <c r="K32" s="23">
        <f>K33</f>
        <v>76605.78</v>
      </c>
      <c r="L32" s="23">
        <f>L33</f>
        <v>76605.78</v>
      </c>
      <c r="M32" s="23">
        <f>M33</f>
        <v>76070.37</v>
      </c>
      <c r="N32" s="35">
        <f t="shared" si="0"/>
        <v>99.3</v>
      </c>
    </row>
    <row r="33" spans="1:14" s="5" customFormat="1" ht="12.75">
      <c r="A33" s="20">
        <v>23</v>
      </c>
      <c r="B33" s="10" t="s">
        <v>27</v>
      </c>
      <c r="C33" s="10" t="s">
        <v>43</v>
      </c>
      <c r="D33" s="10" t="s">
        <v>38</v>
      </c>
      <c r="E33" s="10" t="s">
        <v>26</v>
      </c>
      <c r="F33" s="10" t="s">
        <v>31</v>
      </c>
      <c r="G33" s="10" t="s">
        <v>29</v>
      </c>
      <c r="H33" s="10" t="s">
        <v>34</v>
      </c>
      <c r="I33" s="24" t="s">
        <v>46</v>
      </c>
      <c r="J33" s="25">
        <v>10043277.199999999</v>
      </c>
      <c r="K33" s="13">
        <f>K34+K36+K38+K40</f>
        <v>76605.78</v>
      </c>
      <c r="L33" s="13">
        <f t="shared" ref="L33" si="5">L34+L36+L38+L40</f>
        <v>76605.78</v>
      </c>
      <c r="M33" s="13">
        <f>M34+M36+M38+M40</f>
        <v>76070.37</v>
      </c>
      <c r="N33" s="34">
        <f t="shared" si="0"/>
        <v>99.3</v>
      </c>
    </row>
    <row r="34" spans="1:14" s="5" customFormat="1" ht="38.25">
      <c r="A34" s="20">
        <v>24</v>
      </c>
      <c r="B34" s="10" t="s">
        <v>27</v>
      </c>
      <c r="C34" s="10" t="s">
        <v>43</v>
      </c>
      <c r="D34" s="10" t="s">
        <v>38</v>
      </c>
      <c r="E34" s="10" t="s">
        <v>176</v>
      </c>
      <c r="F34" s="10" t="s">
        <v>31</v>
      </c>
      <c r="G34" s="10" t="s">
        <v>29</v>
      </c>
      <c r="H34" s="10" t="s">
        <v>34</v>
      </c>
      <c r="I34" s="24" t="s">
        <v>160</v>
      </c>
      <c r="J34" s="25"/>
      <c r="K34" s="13">
        <f>K35</f>
        <v>38792.42</v>
      </c>
      <c r="L34" s="13">
        <f t="shared" ref="L34:M34" si="6">L35</f>
        <v>38792.42</v>
      </c>
      <c r="M34" s="13">
        <f t="shared" si="6"/>
        <v>38588.85</v>
      </c>
      <c r="N34" s="34">
        <f t="shared" si="0"/>
        <v>99.5</v>
      </c>
    </row>
    <row r="35" spans="1:14" s="8" customFormat="1" ht="51">
      <c r="A35" s="20">
        <v>25</v>
      </c>
      <c r="B35" s="10" t="s">
        <v>27</v>
      </c>
      <c r="C35" s="10" t="s">
        <v>43</v>
      </c>
      <c r="D35" s="10" t="s">
        <v>38</v>
      </c>
      <c r="E35" s="10" t="s">
        <v>170</v>
      </c>
      <c r="F35" s="10" t="s">
        <v>31</v>
      </c>
      <c r="G35" s="10" t="s">
        <v>29</v>
      </c>
      <c r="H35" s="10" t="s">
        <v>34</v>
      </c>
      <c r="I35" s="11" t="s">
        <v>180</v>
      </c>
      <c r="J35" s="25"/>
      <c r="K35" s="13">
        <v>38792.42</v>
      </c>
      <c r="L35" s="13">
        <v>38792.42</v>
      </c>
      <c r="M35" s="13">
        <v>38588.85</v>
      </c>
      <c r="N35" s="34">
        <f t="shared" si="0"/>
        <v>99.5</v>
      </c>
    </row>
    <row r="36" spans="1:14" s="8" customFormat="1" ht="38.25">
      <c r="A36" s="20">
        <v>26</v>
      </c>
      <c r="B36" s="10" t="s">
        <v>27</v>
      </c>
      <c r="C36" s="10" t="s">
        <v>43</v>
      </c>
      <c r="D36" s="10" t="s">
        <v>38</v>
      </c>
      <c r="E36" s="10" t="s">
        <v>177</v>
      </c>
      <c r="F36" s="10" t="s">
        <v>31</v>
      </c>
      <c r="G36" s="10" t="s">
        <v>29</v>
      </c>
      <c r="H36" s="10" t="s">
        <v>34</v>
      </c>
      <c r="I36" s="11" t="s">
        <v>161</v>
      </c>
      <c r="J36" s="25"/>
      <c r="K36" s="13">
        <f>K37</f>
        <v>227.8</v>
      </c>
      <c r="L36" s="13">
        <f t="shared" ref="L36:M36" si="7">L37</f>
        <v>227.8</v>
      </c>
      <c r="M36" s="13">
        <f t="shared" si="7"/>
        <v>225.8</v>
      </c>
      <c r="N36" s="34">
        <f t="shared" si="0"/>
        <v>99.1</v>
      </c>
    </row>
    <row r="37" spans="1:14" s="8" customFormat="1" ht="63.75">
      <c r="A37" s="20">
        <v>27</v>
      </c>
      <c r="B37" s="10" t="s">
        <v>27</v>
      </c>
      <c r="C37" s="10" t="s">
        <v>43</v>
      </c>
      <c r="D37" s="10" t="s">
        <v>38</v>
      </c>
      <c r="E37" s="10" t="s">
        <v>171</v>
      </c>
      <c r="F37" s="10" t="s">
        <v>31</v>
      </c>
      <c r="G37" s="10" t="s">
        <v>29</v>
      </c>
      <c r="H37" s="10" t="s">
        <v>34</v>
      </c>
      <c r="I37" s="11" t="s">
        <v>181</v>
      </c>
      <c r="J37" s="25"/>
      <c r="K37" s="13">
        <v>227.8</v>
      </c>
      <c r="L37" s="13">
        <v>227.8</v>
      </c>
      <c r="M37" s="13">
        <v>225.8</v>
      </c>
      <c r="N37" s="34">
        <f t="shared" si="0"/>
        <v>99.1</v>
      </c>
    </row>
    <row r="38" spans="1:14" s="8" customFormat="1" ht="38.25">
      <c r="A38" s="20">
        <v>28</v>
      </c>
      <c r="B38" s="10" t="s">
        <v>27</v>
      </c>
      <c r="C38" s="10" t="s">
        <v>43</v>
      </c>
      <c r="D38" s="10" t="s">
        <v>38</v>
      </c>
      <c r="E38" s="10" t="s">
        <v>178</v>
      </c>
      <c r="F38" s="10" t="s">
        <v>31</v>
      </c>
      <c r="G38" s="10" t="s">
        <v>29</v>
      </c>
      <c r="H38" s="10" t="s">
        <v>34</v>
      </c>
      <c r="I38" s="11" t="s">
        <v>162</v>
      </c>
      <c r="J38" s="25"/>
      <c r="K38" s="13">
        <f>K39</f>
        <v>41255.56</v>
      </c>
      <c r="L38" s="13">
        <f t="shared" ref="L38:M38" si="8">L39</f>
        <v>41255.56</v>
      </c>
      <c r="M38" s="13">
        <f t="shared" si="8"/>
        <v>41114.089999999997</v>
      </c>
      <c r="N38" s="34">
        <f t="shared" si="0"/>
        <v>99.7</v>
      </c>
    </row>
    <row r="39" spans="1:14" s="8" customFormat="1" ht="51">
      <c r="A39" s="20">
        <v>29</v>
      </c>
      <c r="B39" s="10" t="s">
        <v>27</v>
      </c>
      <c r="C39" s="10" t="s">
        <v>43</v>
      </c>
      <c r="D39" s="10" t="s">
        <v>38</v>
      </c>
      <c r="E39" s="10" t="s">
        <v>172</v>
      </c>
      <c r="F39" s="10" t="s">
        <v>31</v>
      </c>
      <c r="G39" s="10" t="s">
        <v>29</v>
      </c>
      <c r="H39" s="10" t="s">
        <v>34</v>
      </c>
      <c r="I39" s="11" t="s">
        <v>182</v>
      </c>
      <c r="J39" s="25"/>
      <c r="K39" s="13">
        <v>41255.56</v>
      </c>
      <c r="L39" s="13">
        <v>41255.56</v>
      </c>
      <c r="M39" s="13">
        <v>41114.089999999997</v>
      </c>
      <c r="N39" s="34">
        <f t="shared" si="0"/>
        <v>99.7</v>
      </c>
    </row>
    <row r="40" spans="1:14" s="8" customFormat="1" ht="38.25">
      <c r="A40" s="20">
        <v>30</v>
      </c>
      <c r="B40" s="10" t="s">
        <v>27</v>
      </c>
      <c r="C40" s="10" t="s">
        <v>43</v>
      </c>
      <c r="D40" s="10" t="s">
        <v>38</v>
      </c>
      <c r="E40" s="10" t="s">
        <v>179</v>
      </c>
      <c r="F40" s="10" t="s">
        <v>31</v>
      </c>
      <c r="G40" s="10" t="s">
        <v>29</v>
      </c>
      <c r="H40" s="10" t="s">
        <v>34</v>
      </c>
      <c r="I40" s="11" t="s">
        <v>163</v>
      </c>
      <c r="J40" s="25"/>
      <c r="K40" s="13">
        <f>K41</f>
        <v>-3670</v>
      </c>
      <c r="L40" s="13">
        <f t="shared" ref="L40:M40" si="9">L41</f>
        <v>-3670</v>
      </c>
      <c r="M40" s="13">
        <f t="shared" si="9"/>
        <v>-3858.37</v>
      </c>
      <c r="N40" s="34">
        <f t="shared" si="0"/>
        <v>105.1</v>
      </c>
    </row>
    <row r="41" spans="1:14" s="5" customFormat="1" ht="51">
      <c r="A41" s="20">
        <v>31</v>
      </c>
      <c r="B41" s="10" t="s">
        <v>27</v>
      </c>
      <c r="C41" s="10" t="s">
        <v>43</v>
      </c>
      <c r="D41" s="10" t="s">
        <v>38</v>
      </c>
      <c r="E41" s="10" t="s">
        <v>173</v>
      </c>
      <c r="F41" s="10" t="s">
        <v>31</v>
      </c>
      <c r="G41" s="10" t="s">
        <v>29</v>
      </c>
      <c r="H41" s="10" t="s">
        <v>34</v>
      </c>
      <c r="I41" s="11" t="s">
        <v>183</v>
      </c>
      <c r="J41" s="25"/>
      <c r="K41" s="13">
        <v>-3670</v>
      </c>
      <c r="L41" s="13">
        <v>-3670</v>
      </c>
      <c r="M41" s="13">
        <v>-3858.37</v>
      </c>
      <c r="N41" s="34">
        <f t="shared" si="0"/>
        <v>105.1</v>
      </c>
    </row>
    <row r="42" spans="1:14" s="5" customFormat="1" ht="12.75">
      <c r="A42" s="20">
        <v>32</v>
      </c>
      <c r="B42" s="21" t="s">
        <v>27</v>
      </c>
      <c r="C42" s="21" t="s">
        <v>50</v>
      </c>
      <c r="D42" s="21" t="s">
        <v>28</v>
      </c>
      <c r="E42" s="21" t="s">
        <v>26</v>
      </c>
      <c r="F42" s="21" t="s">
        <v>28</v>
      </c>
      <c r="G42" s="21" t="s">
        <v>29</v>
      </c>
      <c r="H42" s="21" t="s">
        <v>26</v>
      </c>
      <c r="I42" s="22" t="s">
        <v>51</v>
      </c>
      <c r="J42" s="12">
        <v>3713280.1</v>
      </c>
      <c r="K42" s="23">
        <f>K47+K49+K51+K43+0.01</f>
        <v>238219.22999999998</v>
      </c>
      <c r="L42" s="23">
        <f>L47+L49+L51+L43+0.01</f>
        <v>238219.22999999998</v>
      </c>
      <c r="M42" s="23">
        <f>M47+M49+M51+M43</f>
        <v>241001.72</v>
      </c>
      <c r="N42" s="35">
        <f t="shared" si="0"/>
        <v>101.2</v>
      </c>
    </row>
    <row r="43" spans="1:14" s="5" customFormat="1" ht="12.75">
      <c r="A43" s="20">
        <v>33</v>
      </c>
      <c r="B43" s="10" t="s">
        <v>164</v>
      </c>
      <c r="C43" s="10" t="s">
        <v>50</v>
      </c>
      <c r="D43" s="10" t="s">
        <v>31</v>
      </c>
      <c r="E43" s="10" t="s">
        <v>26</v>
      </c>
      <c r="F43" s="10" t="s">
        <v>28</v>
      </c>
      <c r="G43" s="10" t="s">
        <v>29</v>
      </c>
      <c r="H43" s="10" t="s">
        <v>34</v>
      </c>
      <c r="I43" s="24" t="s">
        <v>260</v>
      </c>
      <c r="J43" s="25"/>
      <c r="K43" s="13">
        <f>K44+K45+K46</f>
        <v>171243.8</v>
      </c>
      <c r="L43" s="13">
        <f>L44+L45+L46</f>
        <v>171243.8</v>
      </c>
      <c r="M43" s="13">
        <f>M44+M45+M46-0.01</f>
        <v>169596.47</v>
      </c>
      <c r="N43" s="34">
        <f t="shared" si="0"/>
        <v>99</v>
      </c>
    </row>
    <row r="44" spans="1:14" s="5" customFormat="1" ht="12.75">
      <c r="A44" s="20">
        <v>34</v>
      </c>
      <c r="B44" s="10" t="s">
        <v>164</v>
      </c>
      <c r="C44" s="10" t="s">
        <v>50</v>
      </c>
      <c r="D44" s="10" t="s">
        <v>31</v>
      </c>
      <c r="E44" s="10" t="s">
        <v>36</v>
      </c>
      <c r="F44" s="10" t="s">
        <v>31</v>
      </c>
      <c r="G44" s="10" t="s">
        <v>29</v>
      </c>
      <c r="H44" s="10" t="s">
        <v>34</v>
      </c>
      <c r="I44" s="24" t="s">
        <v>261</v>
      </c>
      <c r="J44" s="25"/>
      <c r="K44" s="13">
        <v>103042.1</v>
      </c>
      <c r="L44" s="13">
        <v>103042.1</v>
      </c>
      <c r="M44" s="13">
        <v>101496.49</v>
      </c>
      <c r="N44" s="34">
        <f t="shared" si="0"/>
        <v>98.5</v>
      </c>
    </row>
    <row r="45" spans="1:14" s="5" customFormat="1" ht="25.5">
      <c r="A45" s="20">
        <v>35</v>
      </c>
      <c r="B45" s="10" t="s">
        <v>164</v>
      </c>
      <c r="C45" s="10" t="s">
        <v>50</v>
      </c>
      <c r="D45" s="10" t="s">
        <v>31</v>
      </c>
      <c r="E45" s="10" t="s">
        <v>40</v>
      </c>
      <c r="F45" s="10" t="s">
        <v>31</v>
      </c>
      <c r="G45" s="10" t="s">
        <v>29</v>
      </c>
      <c r="H45" s="10" t="s">
        <v>34</v>
      </c>
      <c r="I45" s="24" t="s">
        <v>262</v>
      </c>
      <c r="J45" s="25"/>
      <c r="K45" s="13">
        <v>68201.7</v>
      </c>
      <c r="L45" s="13">
        <v>68201.7</v>
      </c>
      <c r="M45" s="13">
        <v>68099.990000000005</v>
      </c>
      <c r="N45" s="34">
        <f t="shared" si="0"/>
        <v>99.9</v>
      </c>
    </row>
    <row r="46" spans="1:14" s="8" customFormat="1" ht="25.5">
      <c r="A46" s="20">
        <v>36</v>
      </c>
      <c r="B46" s="10" t="s">
        <v>164</v>
      </c>
      <c r="C46" s="10" t="s">
        <v>50</v>
      </c>
      <c r="D46" s="10" t="s">
        <v>31</v>
      </c>
      <c r="E46" s="10" t="s">
        <v>52</v>
      </c>
      <c r="F46" s="10" t="s">
        <v>31</v>
      </c>
      <c r="G46" s="10" t="s">
        <v>29</v>
      </c>
      <c r="H46" s="10" t="s">
        <v>34</v>
      </c>
      <c r="I46" s="24" t="s">
        <v>259</v>
      </c>
      <c r="J46" s="25"/>
      <c r="K46" s="13">
        <v>0</v>
      </c>
      <c r="L46" s="13">
        <v>0</v>
      </c>
      <c r="M46" s="13">
        <v>0</v>
      </c>
      <c r="N46" s="34" t="s">
        <v>142</v>
      </c>
    </row>
    <row r="47" spans="1:14" s="5" customFormat="1" ht="12.75">
      <c r="A47" s="20">
        <v>37</v>
      </c>
      <c r="B47" s="10" t="s">
        <v>27</v>
      </c>
      <c r="C47" s="10" t="s">
        <v>50</v>
      </c>
      <c r="D47" s="10" t="s">
        <v>38</v>
      </c>
      <c r="E47" s="10" t="s">
        <v>26</v>
      </c>
      <c r="F47" s="10" t="s">
        <v>38</v>
      </c>
      <c r="G47" s="10" t="s">
        <v>29</v>
      </c>
      <c r="H47" s="10" t="s">
        <v>34</v>
      </c>
      <c r="I47" s="24" t="s">
        <v>104</v>
      </c>
      <c r="J47" s="25">
        <v>2664390</v>
      </c>
      <c r="K47" s="13">
        <f>K48</f>
        <v>102.79</v>
      </c>
      <c r="L47" s="13">
        <f t="shared" ref="L47:M47" si="10">L48</f>
        <v>102.79</v>
      </c>
      <c r="M47" s="13">
        <f t="shared" si="10"/>
        <v>120.68</v>
      </c>
      <c r="N47" s="34">
        <f t="shared" si="0"/>
        <v>117.4</v>
      </c>
    </row>
    <row r="48" spans="1:14" s="5" customFormat="1" ht="12.75">
      <c r="A48" s="20">
        <v>38</v>
      </c>
      <c r="B48" s="10" t="s">
        <v>27</v>
      </c>
      <c r="C48" s="10" t="s">
        <v>50</v>
      </c>
      <c r="D48" s="10" t="s">
        <v>38</v>
      </c>
      <c r="E48" s="10" t="s">
        <v>36</v>
      </c>
      <c r="F48" s="10" t="s">
        <v>38</v>
      </c>
      <c r="G48" s="10" t="s">
        <v>29</v>
      </c>
      <c r="H48" s="10" t="s">
        <v>34</v>
      </c>
      <c r="I48" s="24" t="s">
        <v>104</v>
      </c>
      <c r="J48" s="25">
        <v>2671172.2000000002</v>
      </c>
      <c r="K48" s="13">
        <v>102.79</v>
      </c>
      <c r="L48" s="13">
        <v>102.79</v>
      </c>
      <c r="M48" s="13">
        <v>120.68</v>
      </c>
      <c r="N48" s="34">
        <f t="shared" si="0"/>
        <v>117.4</v>
      </c>
    </row>
    <row r="49" spans="1:14" s="5" customFormat="1" ht="12.75">
      <c r="A49" s="20">
        <v>39</v>
      </c>
      <c r="B49" s="10" t="s">
        <v>27</v>
      </c>
      <c r="C49" s="10" t="s">
        <v>50</v>
      </c>
      <c r="D49" s="10" t="s">
        <v>43</v>
      </c>
      <c r="E49" s="10" t="s">
        <v>26</v>
      </c>
      <c r="F49" s="10" t="s">
        <v>31</v>
      </c>
      <c r="G49" s="10" t="s">
        <v>29</v>
      </c>
      <c r="H49" s="10" t="s">
        <v>34</v>
      </c>
      <c r="I49" s="24" t="s">
        <v>53</v>
      </c>
      <c r="J49" s="25">
        <v>130.19999999999999</v>
      </c>
      <c r="K49" s="13">
        <f>K50</f>
        <v>1072.6300000000001</v>
      </c>
      <c r="L49" s="13">
        <f t="shared" ref="L49:M49" si="11">L50</f>
        <v>1072.6300000000001</v>
      </c>
      <c r="M49" s="13">
        <f t="shared" si="11"/>
        <v>1072.6300000000001</v>
      </c>
      <c r="N49" s="34">
        <f t="shared" si="0"/>
        <v>100</v>
      </c>
    </row>
    <row r="50" spans="1:14" s="5" customFormat="1" ht="12.75">
      <c r="A50" s="20">
        <v>40</v>
      </c>
      <c r="B50" s="10" t="s">
        <v>27</v>
      </c>
      <c r="C50" s="10" t="s">
        <v>50</v>
      </c>
      <c r="D50" s="10" t="s">
        <v>43</v>
      </c>
      <c r="E50" s="10" t="s">
        <v>36</v>
      </c>
      <c r="F50" s="10" t="s">
        <v>31</v>
      </c>
      <c r="G50" s="10" t="s">
        <v>29</v>
      </c>
      <c r="H50" s="10" t="s">
        <v>34</v>
      </c>
      <c r="I50" s="24" t="s">
        <v>53</v>
      </c>
      <c r="J50" s="12"/>
      <c r="K50" s="13">
        <v>1072.6300000000001</v>
      </c>
      <c r="L50" s="13">
        <v>1072.6300000000001</v>
      </c>
      <c r="M50" s="13">
        <v>1072.6300000000001</v>
      </c>
      <c r="N50" s="34">
        <f t="shared" si="0"/>
        <v>100</v>
      </c>
    </row>
    <row r="51" spans="1:14" s="5" customFormat="1" ht="12.75">
      <c r="A51" s="20">
        <v>41</v>
      </c>
      <c r="B51" s="10" t="s">
        <v>27</v>
      </c>
      <c r="C51" s="10" t="s">
        <v>50</v>
      </c>
      <c r="D51" s="10" t="s">
        <v>57</v>
      </c>
      <c r="E51" s="10" t="s">
        <v>26</v>
      </c>
      <c r="F51" s="10" t="s">
        <v>38</v>
      </c>
      <c r="G51" s="10" t="s">
        <v>29</v>
      </c>
      <c r="H51" s="10" t="s">
        <v>34</v>
      </c>
      <c r="I51" s="24" t="s">
        <v>106</v>
      </c>
      <c r="J51" s="25"/>
      <c r="K51" s="13">
        <f>K52</f>
        <v>65800</v>
      </c>
      <c r="L51" s="13">
        <f>L52</f>
        <v>65800</v>
      </c>
      <c r="M51" s="13">
        <f>M52</f>
        <v>70211.94</v>
      </c>
      <c r="N51" s="34">
        <f t="shared" si="0"/>
        <v>106.7</v>
      </c>
    </row>
    <row r="52" spans="1:14" s="5" customFormat="1" ht="25.5">
      <c r="A52" s="20">
        <v>42</v>
      </c>
      <c r="B52" s="10" t="s">
        <v>27</v>
      </c>
      <c r="C52" s="10" t="s">
        <v>50</v>
      </c>
      <c r="D52" s="10" t="s">
        <v>57</v>
      </c>
      <c r="E52" s="10" t="s">
        <v>36</v>
      </c>
      <c r="F52" s="10" t="s">
        <v>38</v>
      </c>
      <c r="G52" s="10" t="s">
        <v>29</v>
      </c>
      <c r="H52" s="10" t="s">
        <v>34</v>
      </c>
      <c r="I52" s="24" t="s">
        <v>105</v>
      </c>
      <c r="J52" s="25"/>
      <c r="K52" s="13">
        <v>65800</v>
      </c>
      <c r="L52" s="13">
        <v>65800</v>
      </c>
      <c r="M52" s="13">
        <v>70211.94</v>
      </c>
      <c r="N52" s="34">
        <f t="shared" si="0"/>
        <v>106.7</v>
      </c>
    </row>
    <row r="53" spans="1:14" s="5" customFormat="1" ht="12.75">
      <c r="A53" s="20">
        <v>43</v>
      </c>
      <c r="B53" s="21" t="s">
        <v>27</v>
      </c>
      <c r="C53" s="21" t="s">
        <v>54</v>
      </c>
      <c r="D53" s="21" t="s">
        <v>28</v>
      </c>
      <c r="E53" s="21" t="s">
        <v>26</v>
      </c>
      <c r="F53" s="21" t="s">
        <v>28</v>
      </c>
      <c r="G53" s="21" t="s">
        <v>29</v>
      </c>
      <c r="H53" s="21" t="s">
        <v>26</v>
      </c>
      <c r="I53" s="22" t="s">
        <v>55</v>
      </c>
      <c r="J53" s="12">
        <v>17008873.600000001</v>
      </c>
      <c r="K53" s="23">
        <f>K54+K56</f>
        <v>57417.4</v>
      </c>
      <c r="L53" s="23">
        <f>L54+L56</f>
        <v>57417.4</v>
      </c>
      <c r="M53" s="23">
        <f>M54+M56</f>
        <v>58240.869999999995</v>
      </c>
      <c r="N53" s="35">
        <f t="shared" si="0"/>
        <v>101.4</v>
      </c>
    </row>
    <row r="54" spans="1:14" s="5" customFormat="1" ht="12.75">
      <c r="A54" s="20">
        <v>44</v>
      </c>
      <c r="B54" s="10" t="s">
        <v>27</v>
      </c>
      <c r="C54" s="10" t="s">
        <v>54</v>
      </c>
      <c r="D54" s="10" t="s">
        <v>31</v>
      </c>
      <c r="E54" s="10" t="s">
        <v>26</v>
      </c>
      <c r="F54" s="10" t="s">
        <v>28</v>
      </c>
      <c r="G54" s="10" t="s">
        <v>29</v>
      </c>
      <c r="H54" s="10" t="s">
        <v>34</v>
      </c>
      <c r="I54" s="24" t="s">
        <v>11</v>
      </c>
      <c r="J54" s="25">
        <v>15209632.199999999</v>
      </c>
      <c r="K54" s="13">
        <f>K55</f>
        <v>35567.4</v>
      </c>
      <c r="L54" s="13">
        <f>L55</f>
        <v>35567.4</v>
      </c>
      <c r="M54" s="13">
        <f>M55</f>
        <v>36389.699999999997</v>
      </c>
      <c r="N54" s="34">
        <f t="shared" si="0"/>
        <v>102.3</v>
      </c>
    </row>
    <row r="55" spans="1:14" s="5" customFormat="1" ht="25.5">
      <c r="A55" s="20">
        <v>45</v>
      </c>
      <c r="B55" s="10" t="s">
        <v>27</v>
      </c>
      <c r="C55" s="10" t="s">
        <v>54</v>
      </c>
      <c r="D55" s="10" t="s">
        <v>31</v>
      </c>
      <c r="E55" s="10" t="s">
        <v>40</v>
      </c>
      <c r="F55" s="10" t="s">
        <v>57</v>
      </c>
      <c r="G55" s="10" t="s">
        <v>29</v>
      </c>
      <c r="H55" s="10" t="s">
        <v>34</v>
      </c>
      <c r="I55" s="24" t="s">
        <v>107</v>
      </c>
      <c r="J55" s="25">
        <v>15209632.199999999</v>
      </c>
      <c r="K55" s="13">
        <v>35567.4</v>
      </c>
      <c r="L55" s="13">
        <v>35567.4</v>
      </c>
      <c r="M55" s="13">
        <v>36389.699999999997</v>
      </c>
      <c r="N55" s="34">
        <f t="shared" si="0"/>
        <v>102.3</v>
      </c>
    </row>
    <row r="56" spans="1:14" s="5" customFormat="1" ht="12.75">
      <c r="A56" s="20">
        <v>46</v>
      </c>
      <c r="B56" s="10" t="s">
        <v>27</v>
      </c>
      <c r="C56" s="10" t="s">
        <v>54</v>
      </c>
      <c r="D56" s="10" t="s">
        <v>54</v>
      </c>
      <c r="E56" s="10" t="s">
        <v>26</v>
      </c>
      <c r="F56" s="10" t="s">
        <v>28</v>
      </c>
      <c r="G56" s="10" t="s">
        <v>29</v>
      </c>
      <c r="H56" s="10" t="s">
        <v>34</v>
      </c>
      <c r="I56" s="24" t="s">
        <v>108</v>
      </c>
      <c r="J56" s="25">
        <v>1795758</v>
      </c>
      <c r="K56" s="13">
        <f>K57+K59</f>
        <v>21850</v>
      </c>
      <c r="L56" s="13">
        <f>L57+L59</f>
        <v>21850</v>
      </c>
      <c r="M56" s="13">
        <f>M57+M59+0.01</f>
        <v>21851.170000000002</v>
      </c>
      <c r="N56" s="34">
        <f t="shared" si="0"/>
        <v>100</v>
      </c>
    </row>
    <row r="57" spans="1:14" s="5" customFormat="1" ht="12.75">
      <c r="A57" s="20">
        <v>47</v>
      </c>
      <c r="B57" s="10" t="s">
        <v>27</v>
      </c>
      <c r="C57" s="10" t="s">
        <v>54</v>
      </c>
      <c r="D57" s="10" t="s">
        <v>54</v>
      </c>
      <c r="E57" s="10" t="s">
        <v>41</v>
      </c>
      <c r="F57" s="10" t="s">
        <v>28</v>
      </c>
      <c r="G57" s="10" t="s">
        <v>29</v>
      </c>
      <c r="H57" s="10" t="s">
        <v>34</v>
      </c>
      <c r="I57" s="24" t="s">
        <v>124</v>
      </c>
      <c r="J57" s="25">
        <v>430418.2</v>
      </c>
      <c r="K57" s="13">
        <f>K58</f>
        <v>8800</v>
      </c>
      <c r="L57" s="13">
        <f>L58</f>
        <v>8800</v>
      </c>
      <c r="M57" s="13">
        <f>M58</f>
        <v>8836.5400000000009</v>
      </c>
      <c r="N57" s="34">
        <f t="shared" si="0"/>
        <v>100.4</v>
      </c>
    </row>
    <row r="58" spans="1:14" s="5" customFormat="1" ht="25.5">
      <c r="A58" s="20">
        <v>48</v>
      </c>
      <c r="B58" s="10" t="s">
        <v>27</v>
      </c>
      <c r="C58" s="10" t="s">
        <v>54</v>
      </c>
      <c r="D58" s="10" t="s">
        <v>54</v>
      </c>
      <c r="E58" s="10" t="s">
        <v>73</v>
      </c>
      <c r="F58" s="10" t="s">
        <v>57</v>
      </c>
      <c r="G58" s="10" t="s">
        <v>29</v>
      </c>
      <c r="H58" s="10" t="s">
        <v>34</v>
      </c>
      <c r="I58" s="24" t="s">
        <v>125</v>
      </c>
      <c r="J58" s="25">
        <v>1365339.8</v>
      </c>
      <c r="K58" s="13">
        <v>8800</v>
      </c>
      <c r="L58" s="13">
        <v>8800</v>
      </c>
      <c r="M58" s="13">
        <v>8836.5400000000009</v>
      </c>
      <c r="N58" s="34">
        <f t="shared" si="0"/>
        <v>100.4</v>
      </c>
    </row>
    <row r="59" spans="1:14" s="5" customFormat="1" ht="12.75">
      <c r="A59" s="20">
        <v>49</v>
      </c>
      <c r="B59" s="10" t="s">
        <v>27</v>
      </c>
      <c r="C59" s="10" t="s">
        <v>54</v>
      </c>
      <c r="D59" s="10" t="s">
        <v>54</v>
      </c>
      <c r="E59" s="10" t="s">
        <v>42</v>
      </c>
      <c r="F59" s="10" t="s">
        <v>28</v>
      </c>
      <c r="G59" s="10" t="s">
        <v>29</v>
      </c>
      <c r="H59" s="10" t="s">
        <v>34</v>
      </c>
      <c r="I59" s="24" t="s">
        <v>126</v>
      </c>
      <c r="J59" s="25"/>
      <c r="K59" s="13">
        <f>K60</f>
        <v>13050</v>
      </c>
      <c r="L59" s="13">
        <f>L60</f>
        <v>13050</v>
      </c>
      <c r="M59" s="13">
        <f>M60</f>
        <v>13014.62</v>
      </c>
      <c r="N59" s="34">
        <f t="shared" si="0"/>
        <v>99.7</v>
      </c>
    </row>
    <row r="60" spans="1:14" s="5" customFormat="1" ht="25.5">
      <c r="A60" s="20">
        <v>50</v>
      </c>
      <c r="B60" s="10" t="s">
        <v>27</v>
      </c>
      <c r="C60" s="10" t="s">
        <v>54</v>
      </c>
      <c r="D60" s="10" t="s">
        <v>54</v>
      </c>
      <c r="E60" s="10" t="s">
        <v>123</v>
      </c>
      <c r="F60" s="10" t="s">
        <v>57</v>
      </c>
      <c r="G60" s="10" t="s">
        <v>29</v>
      </c>
      <c r="H60" s="10" t="s">
        <v>34</v>
      </c>
      <c r="I60" s="24" t="s">
        <v>127</v>
      </c>
      <c r="J60" s="25"/>
      <c r="K60" s="13">
        <v>13050</v>
      </c>
      <c r="L60" s="13">
        <v>13050</v>
      </c>
      <c r="M60" s="13">
        <v>13014.62</v>
      </c>
      <c r="N60" s="34">
        <f t="shared" si="0"/>
        <v>99.7</v>
      </c>
    </row>
    <row r="61" spans="1:14" s="5" customFormat="1" ht="12.75">
      <c r="A61" s="20">
        <v>51</v>
      </c>
      <c r="B61" s="21" t="s">
        <v>27</v>
      </c>
      <c r="C61" s="21" t="s">
        <v>61</v>
      </c>
      <c r="D61" s="21" t="s">
        <v>28</v>
      </c>
      <c r="E61" s="21" t="s">
        <v>26</v>
      </c>
      <c r="F61" s="21" t="s">
        <v>28</v>
      </c>
      <c r="G61" s="21" t="s">
        <v>29</v>
      </c>
      <c r="H61" s="21" t="s">
        <v>26</v>
      </c>
      <c r="I61" s="22" t="s">
        <v>62</v>
      </c>
      <c r="J61" s="12">
        <v>98246.2</v>
      </c>
      <c r="K61" s="23">
        <f>K62+K64</f>
        <v>57295</v>
      </c>
      <c r="L61" s="23">
        <f>L62+L64</f>
        <v>57295</v>
      </c>
      <c r="M61" s="23">
        <f>M62+M64</f>
        <v>57945.279999999999</v>
      </c>
      <c r="N61" s="35">
        <f t="shared" si="0"/>
        <v>101.1</v>
      </c>
    </row>
    <row r="62" spans="1:14" s="5" customFormat="1" ht="12.75">
      <c r="A62" s="20">
        <v>52</v>
      </c>
      <c r="B62" s="10" t="s">
        <v>27</v>
      </c>
      <c r="C62" s="10" t="s">
        <v>61</v>
      </c>
      <c r="D62" s="10" t="s">
        <v>43</v>
      </c>
      <c r="E62" s="10" t="s">
        <v>26</v>
      </c>
      <c r="F62" s="10" t="s">
        <v>31</v>
      </c>
      <c r="G62" s="10" t="s">
        <v>29</v>
      </c>
      <c r="H62" s="10" t="s">
        <v>34</v>
      </c>
      <c r="I62" s="24" t="s">
        <v>109</v>
      </c>
      <c r="J62" s="12"/>
      <c r="K62" s="13">
        <f>K63</f>
        <v>57215</v>
      </c>
      <c r="L62" s="13">
        <f>L63</f>
        <v>57215</v>
      </c>
      <c r="M62" s="13">
        <f>M63</f>
        <v>57865.279999999999</v>
      </c>
      <c r="N62" s="34">
        <f t="shared" si="0"/>
        <v>101.1</v>
      </c>
    </row>
    <row r="63" spans="1:14" s="5" customFormat="1" ht="25.5">
      <c r="A63" s="20">
        <v>53</v>
      </c>
      <c r="B63" s="10" t="s">
        <v>27</v>
      </c>
      <c r="C63" s="10" t="s">
        <v>61</v>
      </c>
      <c r="D63" s="10" t="s">
        <v>43</v>
      </c>
      <c r="E63" s="10" t="s">
        <v>36</v>
      </c>
      <c r="F63" s="10" t="s">
        <v>31</v>
      </c>
      <c r="G63" s="10" t="s">
        <v>29</v>
      </c>
      <c r="H63" s="10" t="s">
        <v>34</v>
      </c>
      <c r="I63" s="24" t="s">
        <v>110</v>
      </c>
      <c r="J63" s="12"/>
      <c r="K63" s="13">
        <v>57215</v>
      </c>
      <c r="L63" s="13">
        <v>57215</v>
      </c>
      <c r="M63" s="13">
        <v>57865.279999999999</v>
      </c>
      <c r="N63" s="34">
        <f t="shared" si="0"/>
        <v>101.1</v>
      </c>
    </row>
    <row r="64" spans="1:14" s="5" customFormat="1" ht="25.5">
      <c r="A64" s="20">
        <v>54</v>
      </c>
      <c r="B64" s="10" t="s">
        <v>27</v>
      </c>
      <c r="C64" s="10" t="s">
        <v>61</v>
      </c>
      <c r="D64" s="10" t="s">
        <v>58</v>
      </c>
      <c r="E64" s="10" t="s">
        <v>26</v>
      </c>
      <c r="F64" s="10" t="s">
        <v>31</v>
      </c>
      <c r="G64" s="10" t="s">
        <v>29</v>
      </c>
      <c r="H64" s="10" t="s">
        <v>34</v>
      </c>
      <c r="I64" s="24" t="s">
        <v>63</v>
      </c>
      <c r="J64" s="25">
        <v>98246.2</v>
      </c>
      <c r="K64" s="13">
        <f>SUM(K65:K65)</f>
        <v>80</v>
      </c>
      <c r="L64" s="13">
        <f>SUM(L65:L65)</f>
        <v>80</v>
      </c>
      <c r="M64" s="13">
        <f>SUM(M65:M65)</f>
        <v>80</v>
      </c>
      <c r="N64" s="34">
        <f t="shared" si="0"/>
        <v>100</v>
      </c>
    </row>
    <row r="65" spans="1:14" s="5" customFormat="1" ht="12.75">
      <c r="A65" s="20">
        <v>55</v>
      </c>
      <c r="B65" s="10" t="s">
        <v>27</v>
      </c>
      <c r="C65" s="10" t="s">
        <v>61</v>
      </c>
      <c r="D65" s="10" t="s">
        <v>58</v>
      </c>
      <c r="E65" s="10" t="s">
        <v>47</v>
      </c>
      <c r="F65" s="10" t="s">
        <v>31</v>
      </c>
      <c r="G65" s="10" t="s">
        <v>29</v>
      </c>
      <c r="H65" s="10" t="s">
        <v>34</v>
      </c>
      <c r="I65" s="24" t="s">
        <v>111</v>
      </c>
      <c r="J65" s="25"/>
      <c r="K65" s="13">
        <v>80</v>
      </c>
      <c r="L65" s="13">
        <v>80</v>
      </c>
      <c r="M65" s="13">
        <v>80</v>
      </c>
      <c r="N65" s="34">
        <f t="shared" si="0"/>
        <v>100</v>
      </c>
    </row>
    <row r="66" spans="1:14" s="5" customFormat="1" ht="25.5">
      <c r="A66" s="20">
        <v>56</v>
      </c>
      <c r="B66" s="21" t="s">
        <v>27</v>
      </c>
      <c r="C66" s="21" t="s">
        <v>33</v>
      </c>
      <c r="D66" s="21" t="s">
        <v>28</v>
      </c>
      <c r="E66" s="21" t="s">
        <v>26</v>
      </c>
      <c r="F66" s="21" t="s">
        <v>28</v>
      </c>
      <c r="G66" s="21" t="s">
        <v>29</v>
      </c>
      <c r="H66" s="21" t="s">
        <v>26</v>
      </c>
      <c r="I66" s="22" t="s">
        <v>68</v>
      </c>
      <c r="J66" s="12">
        <v>997653.4</v>
      </c>
      <c r="K66" s="23">
        <f>K69+K78+K81+K67</f>
        <v>54491.499999999993</v>
      </c>
      <c r="L66" s="23">
        <f>L69+L78+L81+L67</f>
        <v>54491.499999999993</v>
      </c>
      <c r="M66" s="23">
        <f>M69+M78+M81+M67</f>
        <v>57479.18</v>
      </c>
      <c r="N66" s="35">
        <f t="shared" si="0"/>
        <v>105.5</v>
      </c>
    </row>
    <row r="67" spans="1:14" s="5" customFormat="1" ht="38.25">
      <c r="A67" s="20">
        <v>57</v>
      </c>
      <c r="B67" s="10" t="s">
        <v>27</v>
      </c>
      <c r="C67" s="10" t="s">
        <v>33</v>
      </c>
      <c r="D67" s="10" t="s">
        <v>31</v>
      </c>
      <c r="E67" s="10" t="s">
        <v>26</v>
      </c>
      <c r="F67" s="10" t="s">
        <v>28</v>
      </c>
      <c r="G67" s="10" t="s">
        <v>29</v>
      </c>
      <c r="H67" s="10" t="s">
        <v>64</v>
      </c>
      <c r="I67" s="50" t="s">
        <v>390</v>
      </c>
      <c r="J67" s="25">
        <v>409873.1</v>
      </c>
      <c r="K67" s="13">
        <f>K68</f>
        <v>232.26</v>
      </c>
      <c r="L67" s="13">
        <f t="shared" ref="L67:M67" si="12">L68</f>
        <v>232.26</v>
      </c>
      <c r="M67" s="13">
        <f t="shared" si="12"/>
        <v>232.26</v>
      </c>
      <c r="N67" s="34">
        <f t="shared" ref="N67:N68" si="13">ROUND(M67/L67*100,1)</f>
        <v>100</v>
      </c>
    </row>
    <row r="68" spans="1:14" s="5" customFormat="1" ht="25.5">
      <c r="A68" s="20">
        <v>58</v>
      </c>
      <c r="B68" s="10" t="s">
        <v>27</v>
      </c>
      <c r="C68" s="10" t="s">
        <v>33</v>
      </c>
      <c r="D68" s="10" t="s">
        <v>31</v>
      </c>
      <c r="E68" s="10" t="s">
        <v>42</v>
      </c>
      <c r="F68" s="10" t="s">
        <v>57</v>
      </c>
      <c r="G68" s="10" t="s">
        <v>29</v>
      </c>
      <c r="H68" s="10" t="s">
        <v>64</v>
      </c>
      <c r="I68" s="49" t="s">
        <v>391</v>
      </c>
      <c r="J68" s="25">
        <v>409873.1</v>
      </c>
      <c r="K68" s="13">
        <v>232.26</v>
      </c>
      <c r="L68" s="13">
        <v>232.26</v>
      </c>
      <c r="M68" s="13">
        <v>232.26</v>
      </c>
      <c r="N68" s="34">
        <f t="shared" si="13"/>
        <v>100</v>
      </c>
    </row>
    <row r="69" spans="1:14" s="5" customFormat="1" ht="38.25">
      <c r="A69" s="20">
        <v>59</v>
      </c>
      <c r="B69" s="10" t="s">
        <v>27</v>
      </c>
      <c r="C69" s="10" t="s">
        <v>33</v>
      </c>
      <c r="D69" s="10" t="s">
        <v>50</v>
      </c>
      <c r="E69" s="10" t="s">
        <v>26</v>
      </c>
      <c r="F69" s="10" t="s">
        <v>28</v>
      </c>
      <c r="G69" s="10" t="s">
        <v>29</v>
      </c>
      <c r="H69" s="10" t="s">
        <v>64</v>
      </c>
      <c r="I69" s="11" t="s">
        <v>70</v>
      </c>
      <c r="J69" s="25">
        <v>409873.1</v>
      </c>
      <c r="K69" s="13">
        <f>K70+K72+K74+K76</f>
        <v>49445.56</v>
      </c>
      <c r="L69" s="13">
        <f t="shared" ref="L69" si="14">L70+L72+L74+L76</f>
        <v>49445.56</v>
      </c>
      <c r="M69" s="13">
        <f>M70+M72+M74+M76+0.01</f>
        <v>52349.340000000004</v>
      </c>
      <c r="N69" s="34">
        <f t="shared" si="0"/>
        <v>105.9</v>
      </c>
    </row>
    <row r="70" spans="1:14" s="5" customFormat="1" ht="25.5">
      <c r="A70" s="20">
        <v>60</v>
      </c>
      <c r="B70" s="10" t="s">
        <v>27</v>
      </c>
      <c r="C70" s="10" t="s">
        <v>33</v>
      </c>
      <c r="D70" s="10" t="s">
        <v>50</v>
      </c>
      <c r="E70" s="10" t="s">
        <v>36</v>
      </c>
      <c r="F70" s="10" t="s">
        <v>28</v>
      </c>
      <c r="G70" s="10" t="s">
        <v>29</v>
      </c>
      <c r="H70" s="10" t="s">
        <v>64</v>
      </c>
      <c r="I70" s="24" t="s">
        <v>71</v>
      </c>
      <c r="J70" s="25">
        <v>315784.5</v>
      </c>
      <c r="K70" s="13">
        <f>K71</f>
        <v>27710.29</v>
      </c>
      <c r="L70" s="13">
        <f>L71</f>
        <v>27710.29</v>
      </c>
      <c r="M70" s="13">
        <f>M71</f>
        <v>30415.5</v>
      </c>
      <c r="N70" s="34">
        <f t="shared" si="0"/>
        <v>109.8</v>
      </c>
    </row>
    <row r="71" spans="1:14" s="5" customFormat="1" ht="38.25">
      <c r="A71" s="20">
        <v>61</v>
      </c>
      <c r="B71" s="10" t="s">
        <v>27</v>
      </c>
      <c r="C71" s="10" t="s">
        <v>33</v>
      </c>
      <c r="D71" s="10" t="s">
        <v>50</v>
      </c>
      <c r="E71" s="10" t="s">
        <v>37</v>
      </c>
      <c r="F71" s="10" t="s">
        <v>57</v>
      </c>
      <c r="G71" s="10" t="s">
        <v>29</v>
      </c>
      <c r="H71" s="10" t="s">
        <v>64</v>
      </c>
      <c r="I71" s="11" t="s">
        <v>72</v>
      </c>
      <c r="J71" s="25">
        <v>315784.5</v>
      </c>
      <c r="K71" s="13">
        <v>27710.29</v>
      </c>
      <c r="L71" s="13">
        <v>27710.29</v>
      </c>
      <c r="M71" s="13">
        <v>30415.5</v>
      </c>
      <c r="N71" s="34">
        <f t="shared" si="0"/>
        <v>109.8</v>
      </c>
    </row>
    <row r="72" spans="1:14" s="8" customFormat="1" ht="38.25">
      <c r="A72" s="20">
        <v>62</v>
      </c>
      <c r="B72" s="10" t="s">
        <v>27</v>
      </c>
      <c r="C72" s="10" t="s">
        <v>33</v>
      </c>
      <c r="D72" s="10" t="s">
        <v>50</v>
      </c>
      <c r="E72" s="10" t="s">
        <v>40</v>
      </c>
      <c r="F72" s="10" t="s">
        <v>28</v>
      </c>
      <c r="G72" s="10" t="s">
        <v>29</v>
      </c>
      <c r="H72" s="10" t="s">
        <v>64</v>
      </c>
      <c r="I72" s="11" t="s">
        <v>154</v>
      </c>
      <c r="J72" s="25">
        <v>6594.6</v>
      </c>
      <c r="K72" s="13">
        <f>K73</f>
        <v>5386.18</v>
      </c>
      <c r="L72" s="13">
        <f>L73</f>
        <v>5386.18</v>
      </c>
      <c r="M72" s="13">
        <f>M73</f>
        <v>5477.47</v>
      </c>
      <c r="N72" s="34">
        <f t="shared" si="0"/>
        <v>101.7</v>
      </c>
    </row>
    <row r="73" spans="1:14" s="5" customFormat="1" ht="38.25">
      <c r="A73" s="20">
        <v>63</v>
      </c>
      <c r="B73" s="10" t="s">
        <v>27</v>
      </c>
      <c r="C73" s="10" t="s">
        <v>33</v>
      </c>
      <c r="D73" s="10" t="s">
        <v>50</v>
      </c>
      <c r="E73" s="10" t="s">
        <v>122</v>
      </c>
      <c r="F73" s="10" t="s">
        <v>57</v>
      </c>
      <c r="G73" s="10" t="s">
        <v>29</v>
      </c>
      <c r="H73" s="10" t="s">
        <v>64</v>
      </c>
      <c r="I73" s="24" t="s">
        <v>150</v>
      </c>
      <c r="J73" s="25">
        <v>6594.6</v>
      </c>
      <c r="K73" s="13">
        <v>5386.18</v>
      </c>
      <c r="L73" s="13">
        <v>5386.18</v>
      </c>
      <c r="M73" s="13">
        <v>5477.47</v>
      </c>
      <c r="N73" s="34">
        <f t="shared" si="0"/>
        <v>101.7</v>
      </c>
    </row>
    <row r="74" spans="1:14" s="8" customFormat="1" ht="38.25">
      <c r="A74" s="20">
        <v>64</v>
      </c>
      <c r="B74" s="10" t="s">
        <v>27</v>
      </c>
      <c r="C74" s="10" t="s">
        <v>33</v>
      </c>
      <c r="D74" s="10" t="s">
        <v>50</v>
      </c>
      <c r="E74" s="10" t="s">
        <v>41</v>
      </c>
      <c r="F74" s="10" t="s">
        <v>28</v>
      </c>
      <c r="G74" s="10" t="s">
        <v>29</v>
      </c>
      <c r="H74" s="10" t="s">
        <v>64</v>
      </c>
      <c r="I74" s="11" t="s">
        <v>158</v>
      </c>
      <c r="J74" s="25"/>
      <c r="K74" s="13">
        <f>K75</f>
        <v>491.03</v>
      </c>
      <c r="L74" s="13">
        <f t="shared" ref="L74:M74" si="15">L75</f>
        <v>491.03</v>
      </c>
      <c r="M74" s="13">
        <f t="shared" si="15"/>
        <v>307.97000000000003</v>
      </c>
      <c r="N74" s="34">
        <f t="shared" si="0"/>
        <v>62.7</v>
      </c>
    </row>
    <row r="75" spans="1:14" s="8" customFormat="1" ht="38.25">
      <c r="A75" s="20">
        <v>65</v>
      </c>
      <c r="B75" s="10" t="s">
        <v>27</v>
      </c>
      <c r="C75" s="10" t="s">
        <v>33</v>
      </c>
      <c r="D75" s="10" t="s">
        <v>50</v>
      </c>
      <c r="E75" s="10" t="s">
        <v>112</v>
      </c>
      <c r="F75" s="10" t="s">
        <v>57</v>
      </c>
      <c r="G75" s="10" t="s">
        <v>29</v>
      </c>
      <c r="H75" s="10" t="s">
        <v>64</v>
      </c>
      <c r="I75" s="11" t="s">
        <v>159</v>
      </c>
      <c r="J75" s="25"/>
      <c r="K75" s="13">
        <v>491.03</v>
      </c>
      <c r="L75" s="13">
        <v>491.03</v>
      </c>
      <c r="M75" s="13">
        <v>307.97000000000003</v>
      </c>
      <c r="N75" s="34">
        <f t="shared" si="0"/>
        <v>62.7</v>
      </c>
    </row>
    <row r="76" spans="1:14" s="8" customFormat="1" ht="25.5">
      <c r="A76" s="20">
        <v>66</v>
      </c>
      <c r="B76" s="10" t="s">
        <v>27</v>
      </c>
      <c r="C76" s="10" t="s">
        <v>33</v>
      </c>
      <c r="D76" s="10" t="s">
        <v>50</v>
      </c>
      <c r="E76" s="10" t="s">
        <v>151</v>
      </c>
      <c r="F76" s="10" t="s">
        <v>28</v>
      </c>
      <c r="G76" s="10" t="s">
        <v>29</v>
      </c>
      <c r="H76" s="10" t="s">
        <v>64</v>
      </c>
      <c r="I76" s="11" t="s">
        <v>155</v>
      </c>
      <c r="J76" s="25">
        <v>6594.6</v>
      </c>
      <c r="K76" s="13">
        <f>K77</f>
        <v>15858.06</v>
      </c>
      <c r="L76" s="13">
        <f>L77</f>
        <v>15858.06</v>
      </c>
      <c r="M76" s="13">
        <f>M77</f>
        <v>16148.39</v>
      </c>
      <c r="N76" s="34">
        <f t="shared" si="0"/>
        <v>101.8</v>
      </c>
    </row>
    <row r="77" spans="1:14" s="5" customFormat="1" ht="25.5">
      <c r="A77" s="20">
        <v>67</v>
      </c>
      <c r="B77" s="10" t="s">
        <v>27</v>
      </c>
      <c r="C77" s="10" t="s">
        <v>33</v>
      </c>
      <c r="D77" s="10" t="s">
        <v>50</v>
      </c>
      <c r="E77" s="10" t="s">
        <v>152</v>
      </c>
      <c r="F77" s="10" t="s">
        <v>57</v>
      </c>
      <c r="G77" s="10" t="s">
        <v>29</v>
      </c>
      <c r="H77" s="10" t="s">
        <v>64</v>
      </c>
      <c r="I77" s="24" t="s">
        <v>153</v>
      </c>
      <c r="J77" s="25">
        <v>6594.6</v>
      </c>
      <c r="K77" s="13">
        <v>15858.06</v>
      </c>
      <c r="L77" s="13">
        <v>15858.06</v>
      </c>
      <c r="M77" s="13">
        <v>16148.39</v>
      </c>
      <c r="N77" s="34">
        <f t="shared" si="0"/>
        <v>101.8</v>
      </c>
    </row>
    <row r="78" spans="1:14" s="5" customFormat="1" ht="25.5">
      <c r="A78" s="20">
        <v>68</v>
      </c>
      <c r="B78" s="10" t="s">
        <v>27</v>
      </c>
      <c r="C78" s="10" t="s">
        <v>33</v>
      </c>
      <c r="D78" s="10" t="s">
        <v>50</v>
      </c>
      <c r="E78" s="10" t="s">
        <v>185</v>
      </c>
      <c r="F78" s="10" t="s">
        <v>28</v>
      </c>
      <c r="G78" s="10" t="s">
        <v>29</v>
      </c>
      <c r="H78" s="10" t="s">
        <v>64</v>
      </c>
      <c r="I78" s="24" t="s">
        <v>186</v>
      </c>
      <c r="J78" s="25"/>
      <c r="K78" s="13">
        <f>K79</f>
        <v>86.59</v>
      </c>
      <c r="L78" s="13">
        <f t="shared" ref="L78:M78" si="16">L79</f>
        <v>86.59</v>
      </c>
      <c r="M78" s="13">
        <f t="shared" si="16"/>
        <v>86.59</v>
      </c>
      <c r="N78" s="34">
        <f t="shared" si="0"/>
        <v>100</v>
      </c>
    </row>
    <row r="79" spans="1:14" s="5" customFormat="1" ht="25.5">
      <c r="A79" s="20">
        <v>69</v>
      </c>
      <c r="B79" s="10" t="s">
        <v>27</v>
      </c>
      <c r="C79" s="10" t="s">
        <v>33</v>
      </c>
      <c r="D79" s="10" t="s">
        <v>50</v>
      </c>
      <c r="E79" s="10" t="s">
        <v>174</v>
      </c>
      <c r="F79" s="10" t="s">
        <v>28</v>
      </c>
      <c r="G79" s="10" t="s">
        <v>29</v>
      </c>
      <c r="H79" s="10" t="s">
        <v>64</v>
      </c>
      <c r="I79" s="24" t="s">
        <v>187</v>
      </c>
      <c r="J79" s="25"/>
      <c r="K79" s="13">
        <f>K80</f>
        <v>86.59</v>
      </c>
      <c r="L79" s="13">
        <f>L80</f>
        <v>86.59</v>
      </c>
      <c r="M79" s="13">
        <f>M80</f>
        <v>86.59</v>
      </c>
      <c r="N79" s="34">
        <f t="shared" si="0"/>
        <v>100</v>
      </c>
    </row>
    <row r="80" spans="1:14" s="5" customFormat="1" ht="51">
      <c r="A80" s="20">
        <v>70</v>
      </c>
      <c r="B80" s="10" t="s">
        <v>27</v>
      </c>
      <c r="C80" s="10" t="s">
        <v>33</v>
      </c>
      <c r="D80" s="10" t="s">
        <v>50</v>
      </c>
      <c r="E80" s="10" t="s">
        <v>175</v>
      </c>
      <c r="F80" s="10" t="s">
        <v>57</v>
      </c>
      <c r="G80" s="10" t="s">
        <v>29</v>
      </c>
      <c r="H80" s="10" t="s">
        <v>64</v>
      </c>
      <c r="I80" s="38" t="s">
        <v>188</v>
      </c>
      <c r="J80" s="25"/>
      <c r="K80" s="13">
        <v>86.59</v>
      </c>
      <c r="L80" s="13">
        <v>86.59</v>
      </c>
      <c r="M80" s="13">
        <v>86.59</v>
      </c>
      <c r="N80" s="34">
        <f t="shared" si="0"/>
        <v>100</v>
      </c>
    </row>
    <row r="81" spans="1:14" s="5" customFormat="1" ht="38.25">
      <c r="A81" s="20">
        <v>71</v>
      </c>
      <c r="B81" s="10" t="s">
        <v>27</v>
      </c>
      <c r="C81" s="10" t="s">
        <v>33</v>
      </c>
      <c r="D81" s="10" t="s">
        <v>67</v>
      </c>
      <c r="E81" s="10" t="s">
        <v>26</v>
      </c>
      <c r="F81" s="10" t="s">
        <v>28</v>
      </c>
      <c r="G81" s="10" t="s">
        <v>29</v>
      </c>
      <c r="H81" s="10" t="s">
        <v>64</v>
      </c>
      <c r="I81" s="11" t="s">
        <v>103</v>
      </c>
      <c r="J81" s="25">
        <v>289.5</v>
      </c>
      <c r="K81" s="13">
        <f>K82+K84</f>
        <v>4727.09</v>
      </c>
      <c r="L81" s="13">
        <f t="shared" ref="L81" si="17">L82+L84</f>
        <v>4727.09</v>
      </c>
      <c r="M81" s="13">
        <f>M82+M84+0.01</f>
        <v>4810.99</v>
      </c>
      <c r="N81" s="34">
        <f t="shared" si="0"/>
        <v>101.8</v>
      </c>
    </row>
    <row r="82" spans="1:14" s="5" customFormat="1" ht="38.25">
      <c r="A82" s="20">
        <v>72</v>
      </c>
      <c r="B82" s="10" t="s">
        <v>27</v>
      </c>
      <c r="C82" s="10" t="s">
        <v>33</v>
      </c>
      <c r="D82" s="10" t="s">
        <v>67</v>
      </c>
      <c r="E82" s="10" t="s">
        <v>42</v>
      </c>
      <c r="F82" s="10" t="s">
        <v>28</v>
      </c>
      <c r="G82" s="10" t="s">
        <v>29</v>
      </c>
      <c r="H82" s="10" t="s">
        <v>64</v>
      </c>
      <c r="I82" s="11" t="s">
        <v>189</v>
      </c>
      <c r="J82" s="25"/>
      <c r="K82" s="13">
        <f>K83</f>
        <v>3359.92</v>
      </c>
      <c r="L82" s="13">
        <f t="shared" ref="L82:M84" si="18">L83</f>
        <v>3359.92</v>
      </c>
      <c r="M82" s="13">
        <f t="shared" si="18"/>
        <v>3443.81</v>
      </c>
      <c r="N82" s="34">
        <f t="shared" si="0"/>
        <v>102.5</v>
      </c>
    </row>
    <row r="83" spans="1:14" s="5" customFormat="1" ht="38.25">
      <c r="A83" s="20">
        <v>73</v>
      </c>
      <c r="B83" s="10" t="s">
        <v>27</v>
      </c>
      <c r="C83" s="10" t="s">
        <v>33</v>
      </c>
      <c r="D83" s="10" t="s">
        <v>67</v>
      </c>
      <c r="E83" s="10" t="s">
        <v>113</v>
      </c>
      <c r="F83" s="10" t="s">
        <v>57</v>
      </c>
      <c r="G83" s="10" t="s">
        <v>29</v>
      </c>
      <c r="H83" s="10" t="s">
        <v>64</v>
      </c>
      <c r="I83" s="11" t="s">
        <v>114</v>
      </c>
      <c r="J83" s="25">
        <v>289.5</v>
      </c>
      <c r="K83" s="13">
        <v>3359.92</v>
      </c>
      <c r="L83" s="13">
        <v>3359.92</v>
      </c>
      <c r="M83" s="13">
        <v>3443.81</v>
      </c>
      <c r="N83" s="34">
        <f t="shared" si="0"/>
        <v>102.5</v>
      </c>
    </row>
    <row r="84" spans="1:14" s="5" customFormat="1" ht="51">
      <c r="A84" s="20">
        <v>74</v>
      </c>
      <c r="B84" s="10" t="s">
        <v>27</v>
      </c>
      <c r="C84" s="10" t="s">
        <v>33</v>
      </c>
      <c r="D84" s="10" t="s">
        <v>67</v>
      </c>
      <c r="E84" s="10" t="s">
        <v>16</v>
      </c>
      <c r="F84" s="10" t="s">
        <v>28</v>
      </c>
      <c r="G84" s="10" t="s">
        <v>29</v>
      </c>
      <c r="H84" s="10" t="s">
        <v>64</v>
      </c>
      <c r="I84" s="11" t="s">
        <v>263</v>
      </c>
      <c r="J84" s="25"/>
      <c r="K84" s="13">
        <f>K85</f>
        <v>1367.17</v>
      </c>
      <c r="L84" s="13">
        <f t="shared" si="18"/>
        <v>1367.17</v>
      </c>
      <c r="M84" s="13">
        <f t="shared" si="18"/>
        <v>1367.17</v>
      </c>
      <c r="N84" s="34">
        <f t="shared" ref="N84:N151" si="19">ROUND(M84/L84*100,1)</f>
        <v>100</v>
      </c>
    </row>
    <row r="85" spans="1:14" s="5" customFormat="1" ht="51">
      <c r="A85" s="20">
        <v>75</v>
      </c>
      <c r="B85" s="10" t="s">
        <v>27</v>
      </c>
      <c r="C85" s="10" t="s">
        <v>33</v>
      </c>
      <c r="D85" s="10" t="s">
        <v>67</v>
      </c>
      <c r="E85" s="10" t="s">
        <v>16</v>
      </c>
      <c r="F85" s="10" t="s">
        <v>57</v>
      </c>
      <c r="G85" s="10" t="s">
        <v>29</v>
      </c>
      <c r="H85" s="10" t="s">
        <v>64</v>
      </c>
      <c r="I85" s="11" t="s">
        <v>264</v>
      </c>
      <c r="J85" s="25">
        <v>289.5</v>
      </c>
      <c r="K85" s="13">
        <v>1367.17</v>
      </c>
      <c r="L85" s="13">
        <v>1367.17</v>
      </c>
      <c r="M85" s="13">
        <v>1367.17</v>
      </c>
      <c r="N85" s="34">
        <f t="shared" si="19"/>
        <v>100</v>
      </c>
    </row>
    <row r="86" spans="1:14" s="5" customFormat="1" ht="12.75">
      <c r="A86" s="20">
        <v>76</v>
      </c>
      <c r="B86" s="21" t="s">
        <v>27</v>
      </c>
      <c r="C86" s="21" t="s">
        <v>69</v>
      </c>
      <c r="D86" s="21" t="s">
        <v>28</v>
      </c>
      <c r="E86" s="21" t="s">
        <v>26</v>
      </c>
      <c r="F86" s="21" t="s">
        <v>28</v>
      </c>
      <c r="G86" s="21" t="s">
        <v>29</v>
      </c>
      <c r="H86" s="21" t="s">
        <v>26</v>
      </c>
      <c r="I86" s="22" t="s">
        <v>74</v>
      </c>
      <c r="J86" s="12">
        <v>801580.7</v>
      </c>
      <c r="K86" s="23">
        <f>K87</f>
        <v>1749</v>
      </c>
      <c r="L86" s="23">
        <f>L87</f>
        <v>1749</v>
      </c>
      <c r="M86" s="23">
        <f>M87</f>
        <v>3445.32</v>
      </c>
      <c r="N86" s="35">
        <f t="shared" si="19"/>
        <v>197</v>
      </c>
    </row>
    <row r="87" spans="1:14" s="5" customFormat="1" ht="12.75">
      <c r="A87" s="20">
        <v>77</v>
      </c>
      <c r="B87" s="10" t="s">
        <v>27</v>
      </c>
      <c r="C87" s="10" t="s">
        <v>69</v>
      </c>
      <c r="D87" s="10" t="s">
        <v>31</v>
      </c>
      <c r="E87" s="10" t="s">
        <v>26</v>
      </c>
      <c r="F87" s="10" t="s">
        <v>31</v>
      </c>
      <c r="G87" s="10" t="s">
        <v>29</v>
      </c>
      <c r="H87" s="10" t="s">
        <v>64</v>
      </c>
      <c r="I87" s="24" t="s">
        <v>75</v>
      </c>
      <c r="J87" s="25">
        <v>479386.2</v>
      </c>
      <c r="K87" s="13">
        <f>SUM(K88:K90)</f>
        <v>1749</v>
      </c>
      <c r="L87" s="13">
        <f>SUM(L88:L90)</f>
        <v>1749</v>
      </c>
      <c r="M87" s="13">
        <f>SUM(M88:M90)</f>
        <v>3445.32</v>
      </c>
      <c r="N87" s="34">
        <f t="shared" si="19"/>
        <v>197</v>
      </c>
    </row>
    <row r="88" spans="1:14" s="5" customFormat="1" ht="12.75">
      <c r="A88" s="20">
        <v>78</v>
      </c>
      <c r="B88" s="10" t="s">
        <v>27</v>
      </c>
      <c r="C88" s="10" t="s">
        <v>69</v>
      </c>
      <c r="D88" s="10" t="s">
        <v>31</v>
      </c>
      <c r="E88" s="10" t="s">
        <v>36</v>
      </c>
      <c r="F88" s="10" t="s">
        <v>31</v>
      </c>
      <c r="G88" s="10" t="s">
        <v>29</v>
      </c>
      <c r="H88" s="10" t="s">
        <v>64</v>
      </c>
      <c r="I88" s="24" t="s">
        <v>76</v>
      </c>
      <c r="J88" s="25">
        <v>211999</v>
      </c>
      <c r="K88" s="13">
        <v>21.34</v>
      </c>
      <c r="L88" s="13">
        <v>21.34</v>
      </c>
      <c r="M88" s="13">
        <v>154.91</v>
      </c>
      <c r="N88" s="34">
        <f t="shared" si="19"/>
        <v>725.9</v>
      </c>
    </row>
    <row r="89" spans="1:14" s="5" customFormat="1" ht="12.75">
      <c r="A89" s="20">
        <v>79</v>
      </c>
      <c r="B89" s="10" t="s">
        <v>27</v>
      </c>
      <c r="C89" s="10" t="s">
        <v>69</v>
      </c>
      <c r="D89" s="10" t="s">
        <v>31</v>
      </c>
      <c r="E89" s="10" t="s">
        <v>41</v>
      </c>
      <c r="F89" s="10" t="s">
        <v>31</v>
      </c>
      <c r="G89" s="10" t="s">
        <v>29</v>
      </c>
      <c r="H89" s="10" t="s">
        <v>64</v>
      </c>
      <c r="I89" s="24" t="s">
        <v>77</v>
      </c>
      <c r="J89" s="25">
        <v>30410</v>
      </c>
      <c r="K89" s="13">
        <v>168.78</v>
      </c>
      <c r="L89" s="13">
        <v>168.78</v>
      </c>
      <c r="M89" s="13">
        <v>501.13</v>
      </c>
      <c r="N89" s="34">
        <f t="shared" si="19"/>
        <v>296.89999999999998</v>
      </c>
    </row>
    <row r="90" spans="1:14" s="5" customFormat="1" ht="12.75">
      <c r="A90" s="20">
        <v>80</v>
      </c>
      <c r="B90" s="10" t="s">
        <v>27</v>
      </c>
      <c r="C90" s="10" t="s">
        <v>69</v>
      </c>
      <c r="D90" s="10" t="s">
        <v>31</v>
      </c>
      <c r="E90" s="10" t="s">
        <v>42</v>
      </c>
      <c r="F90" s="10" t="s">
        <v>31</v>
      </c>
      <c r="G90" s="10" t="s">
        <v>29</v>
      </c>
      <c r="H90" s="10" t="s">
        <v>64</v>
      </c>
      <c r="I90" s="24" t="s">
        <v>78</v>
      </c>
      <c r="J90" s="25">
        <v>199465.8</v>
      </c>
      <c r="K90" s="13">
        <v>1558.88</v>
      </c>
      <c r="L90" s="13">
        <v>1558.88</v>
      </c>
      <c r="M90" s="13">
        <v>2789.28</v>
      </c>
      <c r="N90" s="34">
        <f t="shared" si="19"/>
        <v>178.9</v>
      </c>
    </row>
    <row r="91" spans="1:14" s="5" customFormat="1" ht="12.75">
      <c r="A91" s="20">
        <v>81</v>
      </c>
      <c r="B91" s="21" t="s">
        <v>27</v>
      </c>
      <c r="C91" s="21" t="s">
        <v>45</v>
      </c>
      <c r="D91" s="21" t="s">
        <v>28</v>
      </c>
      <c r="E91" s="21" t="s">
        <v>26</v>
      </c>
      <c r="F91" s="21" t="s">
        <v>28</v>
      </c>
      <c r="G91" s="21" t="s">
        <v>29</v>
      </c>
      <c r="H91" s="21" t="s">
        <v>26</v>
      </c>
      <c r="I91" s="22" t="s">
        <v>165</v>
      </c>
      <c r="J91" s="12">
        <v>322901.09999999998</v>
      </c>
      <c r="K91" s="23">
        <f>K92+K95</f>
        <v>6401.1</v>
      </c>
      <c r="L91" s="23">
        <f>L92+L95</f>
        <v>6401.1</v>
      </c>
      <c r="M91" s="23">
        <f>M92+M95</f>
        <v>7168.59</v>
      </c>
      <c r="N91" s="35">
        <f t="shared" si="19"/>
        <v>112</v>
      </c>
    </row>
    <row r="92" spans="1:14" s="5" customFormat="1" ht="12.75">
      <c r="A92" s="20">
        <v>82</v>
      </c>
      <c r="B92" s="10" t="s">
        <v>27</v>
      </c>
      <c r="C92" s="10" t="s">
        <v>45</v>
      </c>
      <c r="D92" s="10" t="s">
        <v>31</v>
      </c>
      <c r="E92" s="10" t="s">
        <v>26</v>
      </c>
      <c r="F92" s="10" t="s">
        <v>28</v>
      </c>
      <c r="G92" s="10" t="s">
        <v>29</v>
      </c>
      <c r="H92" s="10" t="s">
        <v>65</v>
      </c>
      <c r="I92" s="24" t="s">
        <v>79</v>
      </c>
      <c r="J92" s="25">
        <v>226553.8</v>
      </c>
      <c r="K92" s="13">
        <f>K93</f>
        <v>3980</v>
      </c>
      <c r="L92" s="13">
        <f t="shared" ref="L92:M93" si="20">L93</f>
        <v>3980</v>
      </c>
      <c r="M92" s="13">
        <f t="shared" si="20"/>
        <v>4683.1899999999996</v>
      </c>
      <c r="N92" s="34">
        <f t="shared" si="19"/>
        <v>117.7</v>
      </c>
    </row>
    <row r="93" spans="1:14" s="5" customFormat="1" ht="12.75">
      <c r="A93" s="20">
        <v>83</v>
      </c>
      <c r="B93" s="10" t="s">
        <v>27</v>
      </c>
      <c r="C93" s="10" t="s">
        <v>45</v>
      </c>
      <c r="D93" s="10" t="s">
        <v>31</v>
      </c>
      <c r="E93" s="10" t="s">
        <v>80</v>
      </c>
      <c r="F93" s="10" t="s">
        <v>28</v>
      </c>
      <c r="G93" s="10" t="s">
        <v>29</v>
      </c>
      <c r="H93" s="10" t="s">
        <v>65</v>
      </c>
      <c r="I93" s="24" t="s">
        <v>190</v>
      </c>
      <c r="J93" s="25"/>
      <c r="K93" s="13">
        <f>K94</f>
        <v>3980</v>
      </c>
      <c r="L93" s="13">
        <f t="shared" si="20"/>
        <v>3980</v>
      </c>
      <c r="M93" s="13">
        <f t="shared" si="20"/>
        <v>4683.1899999999996</v>
      </c>
      <c r="N93" s="34">
        <f t="shared" si="19"/>
        <v>117.7</v>
      </c>
    </row>
    <row r="94" spans="1:14" s="5" customFormat="1" ht="12.75">
      <c r="A94" s="20">
        <v>84</v>
      </c>
      <c r="B94" s="10" t="s">
        <v>27</v>
      </c>
      <c r="C94" s="10" t="s">
        <v>45</v>
      </c>
      <c r="D94" s="10" t="s">
        <v>31</v>
      </c>
      <c r="E94" s="10" t="s">
        <v>115</v>
      </c>
      <c r="F94" s="10" t="s">
        <v>57</v>
      </c>
      <c r="G94" s="10" t="s">
        <v>29</v>
      </c>
      <c r="H94" s="10" t="s">
        <v>65</v>
      </c>
      <c r="I94" s="24" t="s">
        <v>116</v>
      </c>
      <c r="J94" s="25">
        <v>226362.4</v>
      </c>
      <c r="K94" s="13">
        <v>3980</v>
      </c>
      <c r="L94" s="13">
        <v>3980</v>
      </c>
      <c r="M94" s="13">
        <v>4683.1899999999996</v>
      </c>
      <c r="N94" s="34">
        <f t="shared" si="19"/>
        <v>117.7</v>
      </c>
    </row>
    <row r="95" spans="1:14" s="5" customFormat="1" ht="12.75">
      <c r="A95" s="20">
        <v>85</v>
      </c>
      <c r="B95" s="10" t="s">
        <v>27</v>
      </c>
      <c r="C95" s="10" t="s">
        <v>45</v>
      </c>
      <c r="D95" s="10" t="s">
        <v>38</v>
      </c>
      <c r="E95" s="10" t="s">
        <v>26</v>
      </c>
      <c r="F95" s="10" t="s">
        <v>28</v>
      </c>
      <c r="G95" s="10" t="s">
        <v>29</v>
      </c>
      <c r="H95" s="10" t="s">
        <v>65</v>
      </c>
      <c r="I95" s="24" t="s">
        <v>81</v>
      </c>
      <c r="J95" s="25">
        <v>96347.3</v>
      </c>
      <c r="K95" s="13">
        <f>K96+K98+0.01</f>
        <v>2421.1000000000004</v>
      </c>
      <c r="L95" s="13">
        <f>L96+L98+0.01</f>
        <v>2421.1000000000004</v>
      </c>
      <c r="M95" s="13">
        <f>M96+M98+0.01</f>
        <v>2485.4</v>
      </c>
      <c r="N95" s="34">
        <f t="shared" si="19"/>
        <v>102.7</v>
      </c>
    </row>
    <row r="96" spans="1:14" s="5" customFormat="1" ht="12.75">
      <c r="A96" s="20">
        <v>86</v>
      </c>
      <c r="B96" s="10" t="s">
        <v>27</v>
      </c>
      <c r="C96" s="10" t="s">
        <v>45</v>
      </c>
      <c r="D96" s="10" t="s">
        <v>38</v>
      </c>
      <c r="E96" s="10" t="s">
        <v>60</v>
      </c>
      <c r="F96" s="10" t="s">
        <v>28</v>
      </c>
      <c r="G96" s="10" t="s">
        <v>29</v>
      </c>
      <c r="H96" s="10" t="s">
        <v>65</v>
      </c>
      <c r="I96" s="24" t="s">
        <v>143</v>
      </c>
      <c r="J96" s="25"/>
      <c r="K96" s="13">
        <f>K97</f>
        <v>112.11</v>
      </c>
      <c r="L96" s="13">
        <f t="shared" ref="L96:M96" si="21">L97</f>
        <v>112.11</v>
      </c>
      <c r="M96" s="13">
        <f t="shared" si="21"/>
        <v>104.75</v>
      </c>
      <c r="N96" s="34">
        <f t="shared" si="19"/>
        <v>93.4</v>
      </c>
    </row>
    <row r="97" spans="1:14" s="5" customFormat="1" ht="25.5">
      <c r="A97" s="20">
        <v>87</v>
      </c>
      <c r="B97" s="10" t="s">
        <v>27</v>
      </c>
      <c r="C97" s="10" t="s">
        <v>45</v>
      </c>
      <c r="D97" s="10" t="s">
        <v>38</v>
      </c>
      <c r="E97" s="10" t="s">
        <v>191</v>
      </c>
      <c r="F97" s="10" t="s">
        <v>57</v>
      </c>
      <c r="G97" s="10" t="s">
        <v>29</v>
      </c>
      <c r="H97" s="10" t="s">
        <v>65</v>
      </c>
      <c r="I97" s="24" t="s">
        <v>192</v>
      </c>
      <c r="J97" s="25"/>
      <c r="K97" s="13">
        <v>112.11</v>
      </c>
      <c r="L97" s="13">
        <v>112.11</v>
      </c>
      <c r="M97" s="13">
        <v>104.75</v>
      </c>
      <c r="N97" s="34">
        <f t="shared" si="19"/>
        <v>93.4</v>
      </c>
    </row>
    <row r="98" spans="1:14" s="5" customFormat="1" ht="12.75">
      <c r="A98" s="20">
        <v>88</v>
      </c>
      <c r="B98" s="10" t="s">
        <v>27</v>
      </c>
      <c r="C98" s="10" t="s">
        <v>45</v>
      </c>
      <c r="D98" s="10" t="s">
        <v>38</v>
      </c>
      <c r="E98" s="10" t="s">
        <v>80</v>
      </c>
      <c r="F98" s="10" t="s">
        <v>28</v>
      </c>
      <c r="G98" s="10" t="s">
        <v>29</v>
      </c>
      <c r="H98" s="10" t="s">
        <v>65</v>
      </c>
      <c r="I98" s="24" t="s">
        <v>81</v>
      </c>
      <c r="J98" s="25">
        <v>15086.8</v>
      </c>
      <c r="K98" s="13">
        <f>K99</f>
        <v>2308.98</v>
      </c>
      <c r="L98" s="13">
        <f>L99</f>
        <v>2308.98</v>
      </c>
      <c r="M98" s="13">
        <f>M99</f>
        <v>2380.64</v>
      </c>
      <c r="N98" s="34">
        <f t="shared" si="19"/>
        <v>103.1</v>
      </c>
    </row>
    <row r="99" spans="1:14" s="5" customFormat="1" ht="12.75">
      <c r="A99" s="20">
        <v>89</v>
      </c>
      <c r="B99" s="10" t="s">
        <v>27</v>
      </c>
      <c r="C99" s="10" t="s">
        <v>45</v>
      </c>
      <c r="D99" s="10" t="s">
        <v>38</v>
      </c>
      <c r="E99" s="10" t="s">
        <v>115</v>
      </c>
      <c r="F99" s="10" t="s">
        <v>57</v>
      </c>
      <c r="G99" s="10" t="s">
        <v>29</v>
      </c>
      <c r="H99" s="10" t="s">
        <v>65</v>
      </c>
      <c r="I99" s="24" t="s">
        <v>117</v>
      </c>
      <c r="J99" s="25">
        <v>15086.8</v>
      </c>
      <c r="K99" s="13">
        <v>2308.98</v>
      </c>
      <c r="L99" s="13">
        <v>2308.98</v>
      </c>
      <c r="M99" s="13">
        <v>2380.64</v>
      </c>
      <c r="N99" s="34">
        <f t="shared" si="19"/>
        <v>103.1</v>
      </c>
    </row>
    <row r="100" spans="1:14" s="5" customFormat="1" ht="12.75">
      <c r="A100" s="20">
        <v>90</v>
      </c>
      <c r="B100" s="21" t="s">
        <v>27</v>
      </c>
      <c r="C100" s="21" t="s">
        <v>82</v>
      </c>
      <c r="D100" s="21" t="s">
        <v>28</v>
      </c>
      <c r="E100" s="21" t="s">
        <v>26</v>
      </c>
      <c r="F100" s="21" t="s">
        <v>28</v>
      </c>
      <c r="G100" s="21" t="s">
        <v>29</v>
      </c>
      <c r="H100" s="21" t="s">
        <v>26</v>
      </c>
      <c r="I100" s="22" t="s">
        <v>83</v>
      </c>
      <c r="J100" s="12">
        <v>90132.3</v>
      </c>
      <c r="K100" s="23">
        <f>K106+K101+K103</f>
        <v>10198.369999999999</v>
      </c>
      <c r="L100" s="23">
        <f t="shared" ref="L100" si="22">L106+L101+L103</f>
        <v>10198.369999999999</v>
      </c>
      <c r="M100" s="23">
        <f>M106+M101+M103-0.01</f>
        <v>9992.5699999999979</v>
      </c>
      <c r="N100" s="35">
        <f t="shared" si="19"/>
        <v>98</v>
      </c>
    </row>
    <row r="101" spans="1:14" s="5" customFormat="1" ht="12.75">
      <c r="A101" s="20">
        <v>91</v>
      </c>
      <c r="B101" s="10" t="s">
        <v>27</v>
      </c>
      <c r="C101" s="10" t="s">
        <v>82</v>
      </c>
      <c r="D101" s="10" t="s">
        <v>31</v>
      </c>
      <c r="E101" s="10" t="s">
        <v>26</v>
      </c>
      <c r="F101" s="10" t="s">
        <v>28</v>
      </c>
      <c r="G101" s="10" t="s">
        <v>29</v>
      </c>
      <c r="H101" s="10" t="s">
        <v>303</v>
      </c>
      <c r="I101" s="24" t="s">
        <v>304</v>
      </c>
      <c r="J101" s="25"/>
      <c r="K101" s="13">
        <f>K102</f>
        <v>1137.82</v>
      </c>
      <c r="L101" s="13">
        <f t="shared" ref="L101:M101" si="23">L102</f>
        <v>1137.82</v>
      </c>
      <c r="M101" s="13">
        <f t="shared" si="23"/>
        <v>1137.82</v>
      </c>
      <c r="N101" s="34">
        <f t="shared" si="19"/>
        <v>100</v>
      </c>
    </row>
    <row r="102" spans="1:14" s="5" customFormat="1" ht="12.75">
      <c r="A102" s="20">
        <v>92</v>
      </c>
      <c r="B102" s="10" t="s">
        <v>27</v>
      </c>
      <c r="C102" s="10" t="s">
        <v>82</v>
      </c>
      <c r="D102" s="10" t="s">
        <v>31</v>
      </c>
      <c r="E102" s="10" t="s">
        <v>42</v>
      </c>
      <c r="F102" s="10" t="s">
        <v>57</v>
      </c>
      <c r="G102" s="10" t="s">
        <v>29</v>
      </c>
      <c r="H102" s="10" t="s">
        <v>303</v>
      </c>
      <c r="I102" s="24" t="s">
        <v>305</v>
      </c>
      <c r="J102" s="25"/>
      <c r="K102" s="13">
        <v>1137.82</v>
      </c>
      <c r="L102" s="13">
        <v>1137.82</v>
      </c>
      <c r="M102" s="13">
        <v>1137.82</v>
      </c>
      <c r="N102" s="34">
        <f t="shared" si="19"/>
        <v>100</v>
      </c>
    </row>
    <row r="103" spans="1:14" s="5" customFormat="1" ht="38.25">
      <c r="A103" s="20">
        <v>93</v>
      </c>
      <c r="B103" s="10" t="s">
        <v>27</v>
      </c>
      <c r="C103" s="10" t="s">
        <v>82</v>
      </c>
      <c r="D103" s="10" t="s">
        <v>38</v>
      </c>
      <c r="E103" s="10" t="s">
        <v>26</v>
      </c>
      <c r="F103" s="10" t="s">
        <v>28</v>
      </c>
      <c r="G103" s="10" t="s">
        <v>29</v>
      </c>
      <c r="H103" s="10" t="s">
        <v>26</v>
      </c>
      <c r="I103" s="38" t="s">
        <v>306</v>
      </c>
      <c r="J103" s="25"/>
      <c r="K103" s="13">
        <f>K104</f>
        <v>3985.91</v>
      </c>
      <c r="L103" s="13">
        <f t="shared" ref="L103:M104" si="24">L104</f>
        <v>3985.91</v>
      </c>
      <c r="M103" s="13">
        <f t="shared" si="24"/>
        <v>3985.91</v>
      </c>
      <c r="N103" s="34">
        <f t="shared" si="19"/>
        <v>100</v>
      </c>
    </row>
    <row r="104" spans="1:14" s="5" customFormat="1" ht="38.25">
      <c r="A104" s="20">
        <v>94</v>
      </c>
      <c r="B104" s="10" t="s">
        <v>27</v>
      </c>
      <c r="C104" s="10" t="s">
        <v>82</v>
      </c>
      <c r="D104" s="10" t="s">
        <v>38</v>
      </c>
      <c r="E104" s="10" t="s">
        <v>42</v>
      </c>
      <c r="F104" s="10" t="s">
        <v>57</v>
      </c>
      <c r="G104" s="10" t="s">
        <v>29</v>
      </c>
      <c r="H104" s="10" t="s">
        <v>303</v>
      </c>
      <c r="I104" s="51" t="s">
        <v>393</v>
      </c>
      <c r="J104" s="25"/>
      <c r="K104" s="13">
        <f>K105</f>
        <v>3985.91</v>
      </c>
      <c r="L104" s="13">
        <f t="shared" si="24"/>
        <v>3985.91</v>
      </c>
      <c r="M104" s="13">
        <f t="shared" si="24"/>
        <v>3985.91</v>
      </c>
      <c r="N104" s="34">
        <f t="shared" si="19"/>
        <v>100</v>
      </c>
    </row>
    <row r="105" spans="1:14" s="5" customFormat="1" ht="38.25">
      <c r="A105" s="20">
        <v>95</v>
      </c>
      <c r="B105" s="10" t="s">
        <v>27</v>
      </c>
      <c r="C105" s="10" t="s">
        <v>82</v>
      </c>
      <c r="D105" s="10" t="s">
        <v>38</v>
      </c>
      <c r="E105" s="10" t="s">
        <v>392</v>
      </c>
      <c r="F105" s="10" t="s">
        <v>57</v>
      </c>
      <c r="G105" s="10" t="s">
        <v>29</v>
      </c>
      <c r="H105" s="10" t="s">
        <v>303</v>
      </c>
      <c r="I105" s="48" t="s">
        <v>394</v>
      </c>
      <c r="J105" s="25"/>
      <c r="K105" s="13">
        <v>3985.91</v>
      </c>
      <c r="L105" s="13">
        <v>3985.91</v>
      </c>
      <c r="M105" s="13">
        <v>3985.91</v>
      </c>
      <c r="N105" s="34">
        <f t="shared" si="19"/>
        <v>100</v>
      </c>
    </row>
    <row r="106" spans="1:14" s="5" customFormat="1" ht="25.5">
      <c r="A106" s="20">
        <v>96</v>
      </c>
      <c r="B106" s="10" t="s">
        <v>27</v>
      </c>
      <c r="C106" s="10" t="s">
        <v>82</v>
      </c>
      <c r="D106" s="10" t="s">
        <v>54</v>
      </c>
      <c r="E106" s="10" t="s">
        <v>26</v>
      </c>
      <c r="F106" s="10" t="s">
        <v>28</v>
      </c>
      <c r="G106" s="10" t="s">
        <v>29</v>
      </c>
      <c r="H106" s="10" t="s">
        <v>84</v>
      </c>
      <c r="I106" s="24" t="s">
        <v>85</v>
      </c>
      <c r="J106" s="25">
        <v>22628.799999999999</v>
      </c>
      <c r="K106" s="13">
        <f>K107+K109</f>
        <v>5074.6399999999994</v>
      </c>
      <c r="L106" s="13">
        <f t="shared" ref="L106:M106" si="25">L107+L109</f>
        <v>5074.6399999999994</v>
      </c>
      <c r="M106" s="13">
        <f t="shared" si="25"/>
        <v>4868.8499999999995</v>
      </c>
      <c r="N106" s="34">
        <f t="shared" si="19"/>
        <v>95.9</v>
      </c>
    </row>
    <row r="107" spans="1:14" s="5" customFormat="1" ht="12.75">
      <c r="A107" s="20">
        <v>97</v>
      </c>
      <c r="B107" s="10" t="s">
        <v>27</v>
      </c>
      <c r="C107" s="10" t="s">
        <v>82</v>
      </c>
      <c r="D107" s="10" t="s">
        <v>54</v>
      </c>
      <c r="E107" s="10" t="s">
        <v>36</v>
      </c>
      <c r="F107" s="10" t="s">
        <v>28</v>
      </c>
      <c r="G107" s="10" t="s">
        <v>29</v>
      </c>
      <c r="H107" s="10" t="s">
        <v>84</v>
      </c>
      <c r="I107" s="24" t="s">
        <v>86</v>
      </c>
      <c r="J107" s="25">
        <v>21332.6</v>
      </c>
      <c r="K107" s="13">
        <f>K108</f>
        <v>375.23</v>
      </c>
      <c r="L107" s="13">
        <f t="shared" ref="L107:M107" si="26">L108</f>
        <v>375.23</v>
      </c>
      <c r="M107" s="13">
        <f t="shared" si="26"/>
        <v>169.44</v>
      </c>
      <c r="N107" s="34">
        <f t="shared" si="19"/>
        <v>45.2</v>
      </c>
    </row>
    <row r="108" spans="1:14" s="5" customFormat="1" ht="25.5">
      <c r="A108" s="20">
        <v>98</v>
      </c>
      <c r="B108" s="10" t="s">
        <v>27</v>
      </c>
      <c r="C108" s="10" t="s">
        <v>82</v>
      </c>
      <c r="D108" s="10" t="s">
        <v>54</v>
      </c>
      <c r="E108" s="10" t="s">
        <v>37</v>
      </c>
      <c r="F108" s="10" t="s">
        <v>57</v>
      </c>
      <c r="G108" s="10" t="s">
        <v>29</v>
      </c>
      <c r="H108" s="10" t="s">
        <v>84</v>
      </c>
      <c r="I108" s="24" t="s">
        <v>87</v>
      </c>
      <c r="J108" s="25">
        <v>21332.6</v>
      </c>
      <c r="K108" s="13">
        <v>375.23</v>
      </c>
      <c r="L108" s="13">
        <v>375.23</v>
      </c>
      <c r="M108" s="13">
        <v>169.44</v>
      </c>
      <c r="N108" s="34">
        <f t="shared" si="19"/>
        <v>45.2</v>
      </c>
    </row>
    <row r="109" spans="1:14" s="5" customFormat="1" ht="25.5">
      <c r="A109" s="20">
        <v>99</v>
      </c>
      <c r="B109" s="10" t="s">
        <v>27</v>
      </c>
      <c r="C109" s="10" t="s">
        <v>82</v>
      </c>
      <c r="D109" s="10" t="s">
        <v>54</v>
      </c>
      <c r="E109" s="10" t="s">
        <v>40</v>
      </c>
      <c r="F109" s="10" t="s">
        <v>28</v>
      </c>
      <c r="G109" s="10" t="s">
        <v>29</v>
      </c>
      <c r="H109" s="10" t="s">
        <v>84</v>
      </c>
      <c r="I109" s="24" t="s">
        <v>307</v>
      </c>
      <c r="J109" s="25"/>
      <c r="K109" s="13">
        <f>K110</f>
        <v>4699.41</v>
      </c>
      <c r="L109" s="13">
        <f t="shared" ref="L109:M109" si="27">L110</f>
        <v>4699.41</v>
      </c>
      <c r="M109" s="13">
        <f t="shared" si="27"/>
        <v>4699.41</v>
      </c>
      <c r="N109" s="34">
        <f t="shared" si="19"/>
        <v>100</v>
      </c>
    </row>
    <row r="110" spans="1:14" s="5" customFormat="1" ht="25.5">
      <c r="A110" s="20">
        <v>100</v>
      </c>
      <c r="B110" s="10" t="s">
        <v>27</v>
      </c>
      <c r="C110" s="10" t="s">
        <v>82</v>
      </c>
      <c r="D110" s="10" t="s">
        <v>54</v>
      </c>
      <c r="E110" s="10" t="s">
        <v>122</v>
      </c>
      <c r="F110" s="10" t="s">
        <v>57</v>
      </c>
      <c r="G110" s="10" t="s">
        <v>29</v>
      </c>
      <c r="H110" s="10" t="s">
        <v>84</v>
      </c>
      <c r="I110" s="24" t="s">
        <v>308</v>
      </c>
      <c r="J110" s="25"/>
      <c r="K110" s="13">
        <v>4699.41</v>
      </c>
      <c r="L110" s="13">
        <v>4699.41</v>
      </c>
      <c r="M110" s="13">
        <v>4699.41</v>
      </c>
      <c r="N110" s="34">
        <f t="shared" si="19"/>
        <v>100</v>
      </c>
    </row>
    <row r="111" spans="1:14" s="5" customFormat="1" ht="12.75">
      <c r="A111" s="20">
        <v>101</v>
      </c>
      <c r="B111" s="21" t="s">
        <v>27</v>
      </c>
      <c r="C111" s="21" t="s">
        <v>56</v>
      </c>
      <c r="D111" s="21" t="s">
        <v>28</v>
      </c>
      <c r="E111" s="21" t="s">
        <v>26</v>
      </c>
      <c r="F111" s="21" t="s">
        <v>28</v>
      </c>
      <c r="G111" s="21" t="s">
        <v>29</v>
      </c>
      <c r="H111" s="21" t="s">
        <v>26</v>
      </c>
      <c r="I111" s="22" t="s">
        <v>88</v>
      </c>
      <c r="J111" s="12">
        <v>580355.5</v>
      </c>
      <c r="K111" s="23">
        <f>K112+K136+K138+K143+K150+0.01</f>
        <v>15872.229999999998</v>
      </c>
      <c r="L111" s="23">
        <f>L112+L136+L138+L143+L150+0.01</f>
        <v>15872.229999999998</v>
      </c>
      <c r="M111" s="23">
        <f>M112+M136+M138+M143+M150+0.01</f>
        <v>15316.690000000002</v>
      </c>
      <c r="N111" s="35">
        <f t="shared" si="19"/>
        <v>96.5</v>
      </c>
    </row>
    <row r="112" spans="1:14" s="5" customFormat="1" ht="25.5">
      <c r="A112" s="20">
        <v>102</v>
      </c>
      <c r="B112" s="10" t="s">
        <v>27</v>
      </c>
      <c r="C112" s="10" t="s">
        <v>56</v>
      </c>
      <c r="D112" s="10" t="s">
        <v>31</v>
      </c>
      <c r="E112" s="10" t="s">
        <v>26</v>
      </c>
      <c r="F112" s="10" t="s">
        <v>31</v>
      </c>
      <c r="G112" s="10" t="s">
        <v>29</v>
      </c>
      <c r="H112" s="10" t="s">
        <v>66</v>
      </c>
      <c r="I112" s="11" t="s">
        <v>206</v>
      </c>
      <c r="J112" s="25"/>
      <c r="K112" s="13">
        <f>K113+K115+K117+K119+K121+K123+K125+K128+K130+K132+K134</f>
        <v>4716.7999999999993</v>
      </c>
      <c r="L112" s="13">
        <f>L113+L115+L117+L119+L121+L123+L125+L128+L130+L132+L134</f>
        <v>4716.7999999999993</v>
      </c>
      <c r="M112" s="13">
        <f>M113+M115+M117+M119+M121+M123+M125+M128+M130+M132+M134</f>
        <v>3662.1000000000004</v>
      </c>
      <c r="N112" s="34">
        <f t="shared" si="19"/>
        <v>77.599999999999994</v>
      </c>
    </row>
    <row r="113" spans="1:14" s="5" customFormat="1" ht="25.5">
      <c r="A113" s="20">
        <v>103</v>
      </c>
      <c r="B113" s="10" t="s">
        <v>27</v>
      </c>
      <c r="C113" s="10" t="s">
        <v>56</v>
      </c>
      <c r="D113" s="10" t="s">
        <v>31</v>
      </c>
      <c r="E113" s="10" t="s">
        <v>52</v>
      </c>
      <c r="F113" s="10" t="s">
        <v>31</v>
      </c>
      <c r="G113" s="10" t="s">
        <v>29</v>
      </c>
      <c r="H113" s="10" t="s">
        <v>66</v>
      </c>
      <c r="I113" s="11" t="s">
        <v>207</v>
      </c>
      <c r="J113" s="25"/>
      <c r="K113" s="13">
        <f>K114</f>
        <v>79.959999999999994</v>
      </c>
      <c r="L113" s="13">
        <f t="shared" ref="L113:M113" si="28">L114</f>
        <v>79.959999999999994</v>
      </c>
      <c r="M113" s="13">
        <f t="shared" si="28"/>
        <v>82.46</v>
      </c>
      <c r="N113" s="34">
        <f t="shared" si="19"/>
        <v>103.1</v>
      </c>
    </row>
    <row r="114" spans="1:14" s="5" customFormat="1" ht="38.25">
      <c r="A114" s="20">
        <v>104</v>
      </c>
      <c r="B114" s="10" t="s">
        <v>27</v>
      </c>
      <c r="C114" s="10" t="s">
        <v>56</v>
      </c>
      <c r="D114" s="10" t="s">
        <v>31</v>
      </c>
      <c r="E114" s="10" t="s">
        <v>193</v>
      </c>
      <c r="F114" s="10" t="s">
        <v>31</v>
      </c>
      <c r="G114" s="10" t="s">
        <v>29</v>
      </c>
      <c r="H114" s="10" t="s">
        <v>66</v>
      </c>
      <c r="I114" s="38" t="s">
        <v>208</v>
      </c>
      <c r="J114" s="25"/>
      <c r="K114" s="13">
        <v>79.959999999999994</v>
      </c>
      <c r="L114" s="13">
        <v>79.959999999999994</v>
      </c>
      <c r="M114" s="13">
        <v>82.46</v>
      </c>
      <c r="N114" s="34">
        <f t="shared" si="19"/>
        <v>103.1</v>
      </c>
    </row>
    <row r="115" spans="1:14" s="5" customFormat="1" ht="38.25">
      <c r="A115" s="20">
        <v>105</v>
      </c>
      <c r="B115" s="10" t="s">
        <v>27</v>
      </c>
      <c r="C115" s="10" t="s">
        <v>56</v>
      </c>
      <c r="D115" s="10" t="s">
        <v>31</v>
      </c>
      <c r="E115" s="10" t="s">
        <v>60</v>
      </c>
      <c r="F115" s="10" t="s">
        <v>31</v>
      </c>
      <c r="G115" s="10" t="s">
        <v>29</v>
      </c>
      <c r="H115" s="10" t="s">
        <v>66</v>
      </c>
      <c r="I115" s="24" t="s">
        <v>209</v>
      </c>
      <c r="J115" s="25"/>
      <c r="K115" s="13">
        <f>K116</f>
        <v>819.5</v>
      </c>
      <c r="L115" s="13">
        <f t="shared" ref="L115:M115" si="29">L116</f>
        <v>819.5</v>
      </c>
      <c r="M115" s="13">
        <f t="shared" si="29"/>
        <v>716.19</v>
      </c>
      <c r="N115" s="34">
        <f t="shared" si="19"/>
        <v>87.4</v>
      </c>
    </row>
    <row r="116" spans="1:14" s="5" customFormat="1" ht="51">
      <c r="A116" s="20">
        <v>106</v>
      </c>
      <c r="B116" s="10" t="s">
        <v>27</v>
      </c>
      <c r="C116" s="10" t="s">
        <v>56</v>
      </c>
      <c r="D116" s="10" t="s">
        <v>31</v>
      </c>
      <c r="E116" s="10" t="s">
        <v>194</v>
      </c>
      <c r="F116" s="10" t="s">
        <v>31</v>
      </c>
      <c r="G116" s="10" t="s">
        <v>29</v>
      </c>
      <c r="H116" s="10" t="s">
        <v>66</v>
      </c>
      <c r="I116" s="38" t="s">
        <v>210</v>
      </c>
      <c r="J116" s="25"/>
      <c r="K116" s="13">
        <v>819.5</v>
      </c>
      <c r="L116" s="13">
        <v>819.5</v>
      </c>
      <c r="M116" s="13">
        <v>716.19</v>
      </c>
      <c r="N116" s="34">
        <f t="shared" si="19"/>
        <v>87.4</v>
      </c>
    </row>
    <row r="117" spans="1:14" s="5" customFormat="1" ht="25.5">
      <c r="A117" s="20">
        <v>107</v>
      </c>
      <c r="B117" s="10" t="s">
        <v>27</v>
      </c>
      <c r="C117" s="10" t="s">
        <v>56</v>
      </c>
      <c r="D117" s="10" t="s">
        <v>31</v>
      </c>
      <c r="E117" s="10" t="s">
        <v>151</v>
      </c>
      <c r="F117" s="10" t="s">
        <v>31</v>
      </c>
      <c r="G117" s="10" t="s">
        <v>29</v>
      </c>
      <c r="H117" s="10" t="s">
        <v>66</v>
      </c>
      <c r="I117" s="24" t="s">
        <v>211</v>
      </c>
      <c r="J117" s="25"/>
      <c r="K117" s="13">
        <f>K118</f>
        <v>403</v>
      </c>
      <c r="L117" s="13">
        <f t="shared" ref="L117:M117" si="30">L118</f>
        <v>403</v>
      </c>
      <c r="M117" s="13">
        <f t="shared" si="30"/>
        <v>46.06</v>
      </c>
      <c r="N117" s="34">
        <f t="shared" si="19"/>
        <v>11.4</v>
      </c>
    </row>
    <row r="118" spans="1:14" s="5" customFormat="1" ht="38.25">
      <c r="A118" s="20">
        <v>108</v>
      </c>
      <c r="B118" s="10" t="s">
        <v>27</v>
      </c>
      <c r="C118" s="10" t="s">
        <v>56</v>
      </c>
      <c r="D118" s="10" t="s">
        <v>31</v>
      </c>
      <c r="E118" s="10" t="s">
        <v>195</v>
      </c>
      <c r="F118" s="10" t="s">
        <v>31</v>
      </c>
      <c r="G118" s="10" t="s">
        <v>29</v>
      </c>
      <c r="H118" s="10" t="s">
        <v>66</v>
      </c>
      <c r="I118" s="11" t="s">
        <v>212</v>
      </c>
      <c r="J118" s="25"/>
      <c r="K118" s="13">
        <v>403</v>
      </c>
      <c r="L118" s="13">
        <v>403</v>
      </c>
      <c r="M118" s="13">
        <v>46.06</v>
      </c>
      <c r="N118" s="34">
        <f t="shared" si="19"/>
        <v>11.4</v>
      </c>
    </row>
    <row r="119" spans="1:14" s="5" customFormat="1" ht="38.25">
      <c r="A119" s="20">
        <v>109</v>
      </c>
      <c r="B119" s="10" t="s">
        <v>27</v>
      </c>
      <c r="C119" s="10" t="s">
        <v>56</v>
      </c>
      <c r="D119" s="10" t="s">
        <v>31</v>
      </c>
      <c r="E119" s="10" t="s">
        <v>16</v>
      </c>
      <c r="F119" s="10" t="s">
        <v>31</v>
      </c>
      <c r="G119" s="10" t="s">
        <v>29</v>
      </c>
      <c r="H119" s="10" t="s">
        <v>66</v>
      </c>
      <c r="I119" s="11" t="s">
        <v>213</v>
      </c>
      <c r="J119" s="25"/>
      <c r="K119" s="13">
        <f>K120</f>
        <v>120</v>
      </c>
      <c r="L119" s="13">
        <f>L120</f>
        <v>120</v>
      </c>
      <c r="M119" s="13">
        <f>M120</f>
        <v>74.84</v>
      </c>
      <c r="N119" s="34">
        <f t="shared" si="19"/>
        <v>62.4</v>
      </c>
    </row>
    <row r="120" spans="1:14" s="5" customFormat="1" ht="51">
      <c r="A120" s="20">
        <v>110</v>
      </c>
      <c r="B120" s="10" t="s">
        <v>27</v>
      </c>
      <c r="C120" s="10" t="s">
        <v>56</v>
      </c>
      <c r="D120" s="10" t="s">
        <v>31</v>
      </c>
      <c r="E120" s="10" t="s">
        <v>196</v>
      </c>
      <c r="F120" s="10" t="s">
        <v>31</v>
      </c>
      <c r="G120" s="10" t="s">
        <v>29</v>
      </c>
      <c r="H120" s="10" t="s">
        <v>66</v>
      </c>
      <c r="I120" s="11" t="s">
        <v>309</v>
      </c>
      <c r="J120" s="25"/>
      <c r="K120" s="13">
        <v>120</v>
      </c>
      <c r="L120" s="13">
        <v>120</v>
      </c>
      <c r="M120" s="13">
        <v>74.84</v>
      </c>
      <c r="N120" s="34">
        <f t="shared" si="19"/>
        <v>62.4</v>
      </c>
    </row>
    <row r="121" spans="1:14" s="5" customFormat="1" ht="25.5">
      <c r="A121" s="20">
        <v>111</v>
      </c>
      <c r="B121" s="10" t="s">
        <v>27</v>
      </c>
      <c r="C121" s="10" t="s">
        <v>56</v>
      </c>
      <c r="D121" s="10" t="s">
        <v>31</v>
      </c>
      <c r="E121" s="10" t="s">
        <v>65</v>
      </c>
      <c r="F121" s="10" t="s">
        <v>31</v>
      </c>
      <c r="G121" s="10" t="s">
        <v>29</v>
      </c>
      <c r="H121" s="10" t="s">
        <v>66</v>
      </c>
      <c r="I121" s="24" t="s">
        <v>214</v>
      </c>
      <c r="J121" s="25"/>
      <c r="K121" s="13">
        <f>K122</f>
        <v>20</v>
      </c>
      <c r="L121" s="13">
        <f t="shared" ref="L121:M121" si="31">L122</f>
        <v>20</v>
      </c>
      <c r="M121" s="13">
        <f t="shared" si="31"/>
        <v>9</v>
      </c>
      <c r="N121" s="34">
        <f t="shared" si="19"/>
        <v>45</v>
      </c>
    </row>
    <row r="122" spans="1:14" s="5" customFormat="1" ht="38.25">
      <c r="A122" s="20">
        <v>112</v>
      </c>
      <c r="B122" s="10" t="s">
        <v>27</v>
      </c>
      <c r="C122" s="10" t="s">
        <v>56</v>
      </c>
      <c r="D122" s="10" t="s">
        <v>31</v>
      </c>
      <c r="E122" s="10" t="s">
        <v>197</v>
      </c>
      <c r="F122" s="10" t="s">
        <v>31</v>
      </c>
      <c r="G122" s="10" t="s">
        <v>29</v>
      </c>
      <c r="H122" s="10" t="s">
        <v>66</v>
      </c>
      <c r="I122" s="11" t="s">
        <v>215</v>
      </c>
      <c r="J122" s="25"/>
      <c r="K122" s="13">
        <v>20</v>
      </c>
      <c r="L122" s="13">
        <v>20</v>
      </c>
      <c r="M122" s="13">
        <v>9</v>
      </c>
      <c r="N122" s="34">
        <f t="shared" si="19"/>
        <v>45</v>
      </c>
    </row>
    <row r="123" spans="1:14" s="5" customFormat="1" ht="38.25">
      <c r="A123" s="20">
        <v>113</v>
      </c>
      <c r="B123" s="10" t="s">
        <v>27</v>
      </c>
      <c r="C123" s="10" t="s">
        <v>56</v>
      </c>
      <c r="D123" s="10" t="s">
        <v>31</v>
      </c>
      <c r="E123" s="10" t="s">
        <v>66</v>
      </c>
      <c r="F123" s="10" t="s">
        <v>31</v>
      </c>
      <c r="G123" s="10" t="s">
        <v>29</v>
      </c>
      <c r="H123" s="10" t="s">
        <v>66</v>
      </c>
      <c r="I123" s="24" t="s">
        <v>216</v>
      </c>
      <c r="J123" s="25"/>
      <c r="K123" s="13">
        <f>K124</f>
        <v>500</v>
      </c>
      <c r="L123" s="13">
        <f t="shared" ref="L123:M123" si="32">L124</f>
        <v>500</v>
      </c>
      <c r="M123" s="13">
        <f t="shared" si="32"/>
        <v>34</v>
      </c>
      <c r="N123" s="34">
        <f t="shared" si="19"/>
        <v>6.8</v>
      </c>
    </row>
    <row r="124" spans="1:14" s="5" customFormat="1" ht="51">
      <c r="A124" s="20">
        <v>114</v>
      </c>
      <c r="B124" s="10" t="s">
        <v>27</v>
      </c>
      <c r="C124" s="10" t="s">
        <v>56</v>
      </c>
      <c r="D124" s="10" t="s">
        <v>31</v>
      </c>
      <c r="E124" s="10" t="s">
        <v>198</v>
      </c>
      <c r="F124" s="10" t="s">
        <v>31</v>
      </c>
      <c r="G124" s="10" t="s">
        <v>29</v>
      </c>
      <c r="H124" s="10" t="s">
        <v>66</v>
      </c>
      <c r="I124" s="38" t="s">
        <v>217</v>
      </c>
      <c r="J124" s="25"/>
      <c r="K124" s="13">
        <v>500</v>
      </c>
      <c r="L124" s="13">
        <v>500</v>
      </c>
      <c r="M124" s="13">
        <v>34</v>
      </c>
      <c r="N124" s="34">
        <f t="shared" si="19"/>
        <v>6.8</v>
      </c>
    </row>
    <row r="125" spans="1:14" s="5" customFormat="1" ht="51">
      <c r="A125" s="20">
        <v>115</v>
      </c>
      <c r="B125" s="10" t="s">
        <v>27</v>
      </c>
      <c r="C125" s="10" t="s">
        <v>56</v>
      </c>
      <c r="D125" s="10" t="s">
        <v>31</v>
      </c>
      <c r="E125" s="10" t="s">
        <v>47</v>
      </c>
      <c r="F125" s="10" t="s">
        <v>31</v>
      </c>
      <c r="G125" s="10" t="s">
        <v>29</v>
      </c>
      <c r="H125" s="10" t="s">
        <v>66</v>
      </c>
      <c r="I125" s="52" t="s">
        <v>396</v>
      </c>
      <c r="J125" s="25"/>
      <c r="K125" s="13">
        <f>K126+K127</f>
        <v>220</v>
      </c>
      <c r="L125" s="13">
        <f t="shared" ref="L125:M125" si="33">L126+L127</f>
        <v>220</v>
      </c>
      <c r="M125" s="13">
        <f t="shared" si="33"/>
        <v>182.29</v>
      </c>
      <c r="N125" s="34">
        <f t="shared" si="19"/>
        <v>82.9</v>
      </c>
    </row>
    <row r="126" spans="1:14" s="5" customFormat="1" ht="63.75">
      <c r="A126" s="20">
        <v>116</v>
      </c>
      <c r="B126" s="10" t="s">
        <v>27</v>
      </c>
      <c r="C126" s="10" t="s">
        <v>56</v>
      </c>
      <c r="D126" s="10" t="s">
        <v>31</v>
      </c>
      <c r="E126" s="10" t="s">
        <v>199</v>
      </c>
      <c r="F126" s="10" t="s">
        <v>31</v>
      </c>
      <c r="G126" s="10" t="s">
        <v>29</v>
      </c>
      <c r="H126" s="10" t="s">
        <v>66</v>
      </c>
      <c r="I126" s="48" t="s">
        <v>397</v>
      </c>
      <c r="J126" s="25"/>
      <c r="K126" s="13">
        <v>200</v>
      </c>
      <c r="L126" s="13">
        <v>200</v>
      </c>
      <c r="M126" s="13">
        <v>162.29</v>
      </c>
      <c r="N126" s="34">
        <f t="shared" si="19"/>
        <v>81.099999999999994</v>
      </c>
    </row>
    <row r="127" spans="1:14" s="5" customFormat="1" ht="102">
      <c r="A127" s="20">
        <v>117</v>
      </c>
      <c r="B127" s="10" t="s">
        <v>27</v>
      </c>
      <c r="C127" s="10" t="s">
        <v>56</v>
      </c>
      <c r="D127" s="10" t="s">
        <v>31</v>
      </c>
      <c r="E127" s="10" t="s">
        <v>395</v>
      </c>
      <c r="F127" s="10" t="s">
        <v>31</v>
      </c>
      <c r="G127" s="10" t="s">
        <v>29</v>
      </c>
      <c r="H127" s="10" t="s">
        <v>66</v>
      </c>
      <c r="I127" s="48" t="s">
        <v>398</v>
      </c>
      <c r="J127" s="25"/>
      <c r="K127" s="13">
        <v>20</v>
      </c>
      <c r="L127" s="13">
        <v>20</v>
      </c>
      <c r="M127" s="13">
        <v>20</v>
      </c>
      <c r="N127" s="34">
        <f t="shared" ref="N127" si="34">ROUND(M127/L127*100,1)</f>
        <v>100</v>
      </c>
    </row>
    <row r="128" spans="1:14" s="5" customFormat="1" ht="25.5">
      <c r="A128" s="20">
        <v>118</v>
      </c>
      <c r="B128" s="10" t="s">
        <v>27</v>
      </c>
      <c r="C128" s="10" t="s">
        <v>56</v>
      </c>
      <c r="D128" s="10" t="s">
        <v>31</v>
      </c>
      <c r="E128" s="10" t="s">
        <v>48</v>
      </c>
      <c r="F128" s="10" t="s">
        <v>31</v>
      </c>
      <c r="G128" s="10" t="s">
        <v>29</v>
      </c>
      <c r="H128" s="10" t="s">
        <v>66</v>
      </c>
      <c r="I128" s="24" t="s">
        <v>218</v>
      </c>
      <c r="J128" s="25"/>
      <c r="K128" s="13">
        <f>K129</f>
        <v>10.5</v>
      </c>
      <c r="L128" s="13">
        <f t="shared" ref="L128:M128" si="35">L129</f>
        <v>10.5</v>
      </c>
      <c r="M128" s="13">
        <f t="shared" si="35"/>
        <v>7.12</v>
      </c>
      <c r="N128" s="34">
        <f t="shared" si="19"/>
        <v>67.8</v>
      </c>
    </row>
    <row r="129" spans="1:14" s="5" customFormat="1" ht="38.25">
      <c r="A129" s="20">
        <v>119</v>
      </c>
      <c r="B129" s="10" t="s">
        <v>27</v>
      </c>
      <c r="C129" s="10" t="s">
        <v>56</v>
      </c>
      <c r="D129" s="10" t="s">
        <v>31</v>
      </c>
      <c r="E129" s="10" t="s">
        <v>184</v>
      </c>
      <c r="F129" s="10" t="s">
        <v>31</v>
      </c>
      <c r="G129" s="10" t="s">
        <v>29</v>
      </c>
      <c r="H129" s="10" t="s">
        <v>66</v>
      </c>
      <c r="I129" s="11" t="s">
        <v>219</v>
      </c>
      <c r="J129" s="25"/>
      <c r="K129" s="13">
        <v>10.5</v>
      </c>
      <c r="L129" s="13">
        <v>10.5</v>
      </c>
      <c r="M129" s="13">
        <v>7.12</v>
      </c>
      <c r="N129" s="34">
        <f t="shared" si="19"/>
        <v>67.8</v>
      </c>
    </row>
    <row r="130" spans="1:14" s="5" customFormat="1" ht="51">
      <c r="A130" s="20">
        <v>120</v>
      </c>
      <c r="B130" s="10" t="s">
        <v>27</v>
      </c>
      <c r="C130" s="10" t="s">
        <v>56</v>
      </c>
      <c r="D130" s="10" t="s">
        <v>31</v>
      </c>
      <c r="E130" s="10" t="s">
        <v>49</v>
      </c>
      <c r="F130" s="10" t="s">
        <v>31</v>
      </c>
      <c r="G130" s="10" t="s">
        <v>29</v>
      </c>
      <c r="H130" s="10" t="s">
        <v>66</v>
      </c>
      <c r="I130" s="38" t="s">
        <v>399</v>
      </c>
      <c r="J130" s="25"/>
      <c r="K130" s="13">
        <f>K131</f>
        <v>100</v>
      </c>
      <c r="L130" s="13">
        <f t="shared" ref="L130:M130" si="36">L131</f>
        <v>100</v>
      </c>
      <c r="M130" s="13">
        <f t="shared" si="36"/>
        <v>0</v>
      </c>
      <c r="N130" s="34">
        <f t="shared" si="19"/>
        <v>0</v>
      </c>
    </row>
    <row r="131" spans="1:14" s="5" customFormat="1" ht="63.75">
      <c r="A131" s="20">
        <v>121</v>
      </c>
      <c r="B131" s="10" t="s">
        <v>27</v>
      </c>
      <c r="C131" s="10" t="s">
        <v>56</v>
      </c>
      <c r="D131" s="10" t="s">
        <v>31</v>
      </c>
      <c r="E131" s="10" t="s">
        <v>265</v>
      </c>
      <c r="F131" s="10" t="s">
        <v>31</v>
      </c>
      <c r="G131" s="10" t="s">
        <v>29</v>
      </c>
      <c r="H131" s="10" t="s">
        <v>66</v>
      </c>
      <c r="I131" s="11" t="s">
        <v>400</v>
      </c>
      <c r="J131" s="25"/>
      <c r="K131" s="13">
        <v>100</v>
      </c>
      <c r="L131" s="13">
        <v>100</v>
      </c>
      <c r="M131" s="13">
        <v>0</v>
      </c>
      <c r="N131" s="34">
        <f t="shared" si="19"/>
        <v>0</v>
      </c>
    </row>
    <row r="132" spans="1:14" s="5" customFormat="1" ht="25.5">
      <c r="A132" s="20">
        <v>122</v>
      </c>
      <c r="B132" s="10" t="s">
        <v>27</v>
      </c>
      <c r="C132" s="10" t="s">
        <v>56</v>
      </c>
      <c r="D132" s="10" t="s">
        <v>31</v>
      </c>
      <c r="E132" s="10" t="s">
        <v>200</v>
      </c>
      <c r="F132" s="10" t="s">
        <v>31</v>
      </c>
      <c r="G132" s="10" t="s">
        <v>29</v>
      </c>
      <c r="H132" s="10" t="s">
        <v>66</v>
      </c>
      <c r="I132" s="11" t="s">
        <v>220</v>
      </c>
      <c r="J132" s="25"/>
      <c r="K132" s="13">
        <f>K133</f>
        <v>364.78</v>
      </c>
      <c r="L132" s="13">
        <f t="shared" ref="L132:M132" si="37">L133</f>
        <v>364.78</v>
      </c>
      <c r="M132" s="13">
        <f t="shared" si="37"/>
        <v>365.28</v>
      </c>
      <c r="N132" s="34">
        <f t="shared" si="19"/>
        <v>100.1</v>
      </c>
    </row>
    <row r="133" spans="1:14" s="5" customFormat="1" ht="38.25">
      <c r="A133" s="20">
        <v>123</v>
      </c>
      <c r="B133" s="10" t="s">
        <v>27</v>
      </c>
      <c r="C133" s="10" t="s">
        <v>56</v>
      </c>
      <c r="D133" s="10" t="s">
        <v>31</v>
      </c>
      <c r="E133" s="10" t="s">
        <v>201</v>
      </c>
      <c r="F133" s="10" t="s">
        <v>31</v>
      </c>
      <c r="G133" s="10" t="s">
        <v>29</v>
      </c>
      <c r="H133" s="10" t="s">
        <v>66</v>
      </c>
      <c r="I133" s="11" t="s">
        <v>221</v>
      </c>
      <c r="J133" s="25"/>
      <c r="K133" s="13">
        <v>364.78</v>
      </c>
      <c r="L133" s="13">
        <v>364.78</v>
      </c>
      <c r="M133" s="13">
        <v>365.28</v>
      </c>
      <c r="N133" s="34">
        <f t="shared" si="19"/>
        <v>100.1</v>
      </c>
    </row>
    <row r="134" spans="1:14" s="5" customFormat="1" ht="38.25">
      <c r="A134" s="20">
        <v>124</v>
      </c>
      <c r="B134" s="10" t="s">
        <v>27</v>
      </c>
      <c r="C134" s="10" t="s">
        <v>56</v>
      </c>
      <c r="D134" s="10" t="s">
        <v>31</v>
      </c>
      <c r="E134" s="10" t="s">
        <v>202</v>
      </c>
      <c r="F134" s="10" t="s">
        <v>31</v>
      </c>
      <c r="G134" s="10" t="s">
        <v>29</v>
      </c>
      <c r="H134" s="10" t="s">
        <v>66</v>
      </c>
      <c r="I134" s="11" t="s">
        <v>222</v>
      </c>
      <c r="J134" s="25"/>
      <c r="K134" s="13">
        <f>K135</f>
        <v>2079.06</v>
      </c>
      <c r="L134" s="13">
        <f t="shared" ref="L134:M134" si="38">L135</f>
        <v>2079.06</v>
      </c>
      <c r="M134" s="13">
        <f t="shared" si="38"/>
        <v>2144.86</v>
      </c>
      <c r="N134" s="34">
        <f t="shared" si="19"/>
        <v>103.2</v>
      </c>
    </row>
    <row r="135" spans="1:14" s="5" customFormat="1" ht="51">
      <c r="A135" s="20">
        <v>125</v>
      </c>
      <c r="B135" s="10" t="s">
        <v>27</v>
      </c>
      <c r="C135" s="10" t="s">
        <v>56</v>
      </c>
      <c r="D135" s="10" t="s">
        <v>31</v>
      </c>
      <c r="E135" s="10" t="s">
        <v>203</v>
      </c>
      <c r="F135" s="10" t="s">
        <v>31</v>
      </c>
      <c r="G135" s="10" t="s">
        <v>29</v>
      </c>
      <c r="H135" s="10" t="s">
        <v>66</v>
      </c>
      <c r="I135" s="38" t="s">
        <v>223</v>
      </c>
      <c r="J135" s="25"/>
      <c r="K135" s="13">
        <v>2079.06</v>
      </c>
      <c r="L135" s="13">
        <v>2079.06</v>
      </c>
      <c r="M135" s="13">
        <v>2144.86</v>
      </c>
      <c r="N135" s="34">
        <f t="shared" si="19"/>
        <v>103.2</v>
      </c>
    </row>
    <row r="136" spans="1:14" s="5" customFormat="1" ht="25.5">
      <c r="A136" s="20">
        <v>126</v>
      </c>
      <c r="B136" s="10" t="s">
        <v>27</v>
      </c>
      <c r="C136" s="10" t="s">
        <v>56</v>
      </c>
      <c r="D136" s="10" t="s">
        <v>38</v>
      </c>
      <c r="E136" s="10" t="s">
        <v>26</v>
      </c>
      <c r="F136" s="10" t="s">
        <v>38</v>
      </c>
      <c r="G136" s="10" t="s">
        <v>29</v>
      </c>
      <c r="H136" s="10" t="s">
        <v>66</v>
      </c>
      <c r="I136" s="24" t="s">
        <v>224</v>
      </c>
      <c r="J136" s="25"/>
      <c r="K136" s="13">
        <f>K137</f>
        <v>263.23</v>
      </c>
      <c r="L136" s="13">
        <f t="shared" ref="L136:M136" si="39">L137</f>
        <v>263.23</v>
      </c>
      <c r="M136" s="13">
        <f t="shared" si="39"/>
        <v>264.73</v>
      </c>
      <c r="N136" s="34">
        <f t="shared" si="19"/>
        <v>100.6</v>
      </c>
    </row>
    <row r="137" spans="1:14" s="5" customFormat="1" ht="25.5">
      <c r="A137" s="20">
        <v>127</v>
      </c>
      <c r="B137" s="10" t="s">
        <v>27</v>
      </c>
      <c r="C137" s="10" t="s">
        <v>56</v>
      </c>
      <c r="D137" s="10" t="s">
        <v>38</v>
      </c>
      <c r="E137" s="10" t="s">
        <v>40</v>
      </c>
      <c r="F137" s="10" t="s">
        <v>38</v>
      </c>
      <c r="G137" s="10" t="s">
        <v>29</v>
      </c>
      <c r="H137" s="10" t="s">
        <v>66</v>
      </c>
      <c r="I137" s="24" t="s">
        <v>225</v>
      </c>
      <c r="J137" s="25"/>
      <c r="K137" s="13">
        <v>263.23</v>
      </c>
      <c r="L137" s="13">
        <v>263.23</v>
      </c>
      <c r="M137" s="13">
        <v>264.73</v>
      </c>
      <c r="N137" s="34">
        <f t="shared" si="19"/>
        <v>100.6</v>
      </c>
    </row>
    <row r="138" spans="1:14" s="5" customFormat="1" ht="51">
      <c r="A138" s="20">
        <v>128</v>
      </c>
      <c r="B138" s="10" t="s">
        <v>27</v>
      </c>
      <c r="C138" s="10" t="s">
        <v>56</v>
      </c>
      <c r="D138" s="10" t="s">
        <v>58</v>
      </c>
      <c r="E138" s="10" t="s">
        <v>26</v>
      </c>
      <c r="F138" s="10" t="s">
        <v>28</v>
      </c>
      <c r="G138" s="10" t="s">
        <v>29</v>
      </c>
      <c r="H138" s="10" t="s">
        <v>66</v>
      </c>
      <c r="I138" s="38" t="s">
        <v>226</v>
      </c>
      <c r="J138" s="25"/>
      <c r="K138" s="13">
        <f>K139+K141</f>
        <v>1680.21</v>
      </c>
      <c r="L138" s="13">
        <f t="shared" ref="L138:M138" si="40">L139+L141</f>
        <v>1680.21</v>
      </c>
      <c r="M138" s="13">
        <f t="shared" si="40"/>
        <v>1680.24</v>
      </c>
      <c r="N138" s="34">
        <f t="shared" si="19"/>
        <v>100</v>
      </c>
    </row>
    <row r="139" spans="1:14" s="5" customFormat="1" ht="25.5">
      <c r="A139" s="20">
        <v>129</v>
      </c>
      <c r="B139" s="10" t="s">
        <v>27</v>
      </c>
      <c r="C139" s="10" t="s">
        <v>56</v>
      </c>
      <c r="D139" s="10" t="s">
        <v>58</v>
      </c>
      <c r="E139" s="10" t="s">
        <v>36</v>
      </c>
      <c r="F139" s="10" t="s">
        <v>28</v>
      </c>
      <c r="G139" s="10" t="s">
        <v>29</v>
      </c>
      <c r="H139" s="10" t="s">
        <v>66</v>
      </c>
      <c r="I139" s="24" t="s">
        <v>227</v>
      </c>
      <c r="J139" s="25"/>
      <c r="K139" s="13">
        <f>K140</f>
        <v>1587.74</v>
      </c>
      <c r="L139" s="13">
        <f t="shared" ref="L139:M141" si="41">L140</f>
        <v>1587.74</v>
      </c>
      <c r="M139" s="13">
        <f t="shared" si="41"/>
        <v>1587.74</v>
      </c>
      <c r="N139" s="34">
        <f t="shared" si="19"/>
        <v>100</v>
      </c>
    </row>
    <row r="140" spans="1:14" s="5" customFormat="1" ht="38.25">
      <c r="A140" s="20">
        <v>130</v>
      </c>
      <c r="B140" s="10" t="s">
        <v>27</v>
      </c>
      <c r="C140" s="10" t="s">
        <v>56</v>
      </c>
      <c r="D140" s="10" t="s">
        <v>58</v>
      </c>
      <c r="E140" s="10" t="s">
        <v>36</v>
      </c>
      <c r="F140" s="10" t="s">
        <v>57</v>
      </c>
      <c r="G140" s="10" t="s">
        <v>29</v>
      </c>
      <c r="H140" s="10" t="s">
        <v>66</v>
      </c>
      <c r="I140" s="24" t="s">
        <v>228</v>
      </c>
      <c r="J140" s="25"/>
      <c r="K140" s="13">
        <v>1587.74</v>
      </c>
      <c r="L140" s="13">
        <v>1587.74</v>
      </c>
      <c r="M140" s="13">
        <v>1587.74</v>
      </c>
      <c r="N140" s="34">
        <f t="shared" si="19"/>
        <v>100</v>
      </c>
    </row>
    <row r="141" spans="1:14" s="5" customFormat="1" ht="38.25">
      <c r="A141" s="20">
        <v>131</v>
      </c>
      <c r="B141" s="10" t="s">
        <v>27</v>
      </c>
      <c r="C141" s="10" t="s">
        <v>56</v>
      </c>
      <c r="D141" s="10" t="s">
        <v>58</v>
      </c>
      <c r="E141" s="10" t="s">
        <v>255</v>
      </c>
      <c r="F141" s="10" t="s">
        <v>28</v>
      </c>
      <c r="G141" s="10" t="s">
        <v>29</v>
      </c>
      <c r="H141" s="10" t="s">
        <v>66</v>
      </c>
      <c r="I141" s="40" t="s">
        <v>266</v>
      </c>
      <c r="J141" s="25"/>
      <c r="K141" s="13">
        <f>K142</f>
        <v>92.47</v>
      </c>
      <c r="L141" s="13">
        <f t="shared" si="41"/>
        <v>92.47</v>
      </c>
      <c r="M141" s="13">
        <f t="shared" si="41"/>
        <v>92.5</v>
      </c>
      <c r="N141" s="34">
        <f t="shared" si="19"/>
        <v>100</v>
      </c>
    </row>
    <row r="142" spans="1:14" s="5" customFormat="1" ht="38.25">
      <c r="A142" s="20">
        <v>132</v>
      </c>
      <c r="B142" s="10" t="s">
        <v>27</v>
      </c>
      <c r="C142" s="10" t="s">
        <v>56</v>
      </c>
      <c r="D142" s="10" t="s">
        <v>58</v>
      </c>
      <c r="E142" s="10" t="s">
        <v>255</v>
      </c>
      <c r="F142" s="10" t="s">
        <v>57</v>
      </c>
      <c r="G142" s="10" t="s">
        <v>29</v>
      </c>
      <c r="H142" s="10" t="s">
        <v>66</v>
      </c>
      <c r="I142" s="39" t="s">
        <v>401</v>
      </c>
      <c r="J142" s="25"/>
      <c r="K142" s="13">
        <v>92.47</v>
      </c>
      <c r="L142" s="13">
        <v>92.47</v>
      </c>
      <c r="M142" s="13">
        <v>92.5</v>
      </c>
      <c r="N142" s="34">
        <f t="shared" si="19"/>
        <v>100</v>
      </c>
    </row>
    <row r="143" spans="1:14" s="5" customFormat="1" ht="12.75">
      <c r="A143" s="20">
        <v>133</v>
      </c>
      <c r="B143" s="10" t="s">
        <v>27</v>
      </c>
      <c r="C143" s="10" t="s">
        <v>56</v>
      </c>
      <c r="D143" s="10" t="s">
        <v>204</v>
      </c>
      <c r="E143" s="10" t="s">
        <v>26</v>
      </c>
      <c r="F143" s="10" t="s">
        <v>28</v>
      </c>
      <c r="G143" s="10" t="s">
        <v>29</v>
      </c>
      <c r="H143" s="10" t="s">
        <v>66</v>
      </c>
      <c r="I143" s="24" t="s">
        <v>229</v>
      </c>
      <c r="J143" s="25"/>
      <c r="K143" s="13">
        <f>K147+K144</f>
        <v>8538.25</v>
      </c>
      <c r="L143" s="13">
        <f>L147+L144</f>
        <v>8538.25</v>
      </c>
      <c r="M143" s="13">
        <f>M147+M144</f>
        <v>8504.69</v>
      </c>
      <c r="N143" s="34">
        <f t="shared" si="19"/>
        <v>99.6</v>
      </c>
    </row>
    <row r="144" spans="1:14" s="5" customFormat="1" ht="38.25">
      <c r="A144" s="20">
        <v>134</v>
      </c>
      <c r="B144" s="10" t="s">
        <v>27</v>
      </c>
      <c r="C144" s="10" t="s">
        <v>56</v>
      </c>
      <c r="D144" s="10" t="s">
        <v>204</v>
      </c>
      <c r="E144" s="10" t="s">
        <v>41</v>
      </c>
      <c r="F144" s="10" t="s">
        <v>57</v>
      </c>
      <c r="G144" s="10" t="s">
        <v>29</v>
      </c>
      <c r="H144" s="10" t="s">
        <v>66</v>
      </c>
      <c r="I144" s="38" t="s">
        <v>267</v>
      </c>
      <c r="J144" s="25"/>
      <c r="K144" s="13">
        <f>K146+K145</f>
        <v>8492.15</v>
      </c>
      <c r="L144" s="13">
        <f t="shared" ref="L144:M144" si="42">L146+L145</f>
        <v>8492.15</v>
      </c>
      <c r="M144" s="13">
        <f t="shared" si="42"/>
        <v>8493.5</v>
      </c>
      <c r="N144" s="34">
        <f t="shared" si="19"/>
        <v>100</v>
      </c>
    </row>
    <row r="145" spans="1:14" s="5" customFormat="1" ht="25.5">
      <c r="A145" s="20">
        <v>135</v>
      </c>
      <c r="B145" s="10" t="s">
        <v>27</v>
      </c>
      <c r="C145" s="10" t="s">
        <v>56</v>
      </c>
      <c r="D145" s="10" t="s">
        <v>204</v>
      </c>
      <c r="E145" s="10" t="s">
        <v>310</v>
      </c>
      <c r="F145" s="10" t="s">
        <v>57</v>
      </c>
      <c r="G145" s="10" t="s">
        <v>29</v>
      </c>
      <c r="H145" s="10" t="s">
        <v>66</v>
      </c>
      <c r="I145" s="38" t="s">
        <v>311</v>
      </c>
      <c r="J145" s="25"/>
      <c r="K145" s="13">
        <v>505.6</v>
      </c>
      <c r="L145" s="13">
        <v>505.6</v>
      </c>
      <c r="M145" s="13">
        <v>505.6</v>
      </c>
      <c r="N145" s="34">
        <f t="shared" si="19"/>
        <v>100</v>
      </c>
    </row>
    <row r="146" spans="1:14" s="5" customFormat="1" ht="38.25">
      <c r="A146" s="20">
        <v>136</v>
      </c>
      <c r="B146" s="10" t="s">
        <v>27</v>
      </c>
      <c r="C146" s="10" t="s">
        <v>56</v>
      </c>
      <c r="D146" s="10" t="s">
        <v>204</v>
      </c>
      <c r="E146" s="10" t="s">
        <v>73</v>
      </c>
      <c r="F146" s="10" t="s">
        <v>57</v>
      </c>
      <c r="G146" s="10" t="s">
        <v>29</v>
      </c>
      <c r="H146" s="10" t="s">
        <v>66</v>
      </c>
      <c r="I146" s="24" t="s">
        <v>279</v>
      </c>
      <c r="J146" s="25"/>
      <c r="K146" s="13">
        <v>7986.55</v>
      </c>
      <c r="L146" s="13">
        <v>7986.55</v>
      </c>
      <c r="M146" s="13">
        <v>7987.9</v>
      </c>
      <c r="N146" s="34">
        <f t="shared" si="19"/>
        <v>100</v>
      </c>
    </row>
    <row r="147" spans="1:14" s="5" customFormat="1" ht="38.25">
      <c r="A147" s="20">
        <v>137</v>
      </c>
      <c r="B147" s="10" t="s">
        <v>27</v>
      </c>
      <c r="C147" s="10" t="s">
        <v>56</v>
      </c>
      <c r="D147" s="10" t="s">
        <v>204</v>
      </c>
      <c r="E147" s="10" t="s">
        <v>64</v>
      </c>
      <c r="F147" s="10" t="s">
        <v>28</v>
      </c>
      <c r="G147" s="10" t="s">
        <v>29</v>
      </c>
      <c r="H147" s="10" t="s">
        <v>66</v>
      </c>
      <c r="I147" s="24" t="s">
        <v>232</v>
      </c>
      <c r="J147" s="25"/>
      <c r="K147" s="13">
        <f>K148+K149</f>
        <v>46.099999999999994</v>
      </c>
      <c r="L147" s="13">
        <f t="shared" ref="L147:M147" si="43">L148+L149</f>
        <v>46.099999999999994</v>
      </c>
      <c r="M147" s="13">
        <f t="shared" si="43"/>
        <v>11.190000000000001</v>
      </c>
      <c r="N147" s="34">
        <f t="shared" si="19"/>
        <v>24.3</v>
      </c>
    </row>
    <row r="148" spans="1:14" s="5" customFormat="1" ht="38.25">
      <c r="A148" s="20">
        <v>138</v>
      </c>
      <c r="B148" s="10" t="s">
        <v>27</v>
      </c>
      <c r="C148" s="10" t="s">
        <v>56</v>
      </c>
      <c r="D148" s="10" t="s">
        <v>204</v>
      </c>
      <c r="E148" s="10" t="s">
        <v>205</v>
      </c>
      <c r="F148" s="10" t="s">
        <v>31</v>
      </c>
      <c r="G148" s="10" t="s">
        <v>29</v>
      </c>
      <c r="H148" s="10" t="s">
        <v>66</v>
      </c>
      <c r="I148" s="24" t="s">
        <v>230</v>
      </c>
      <c r="J148" s="25"/>
      <c r="K148" s="13">
        <v>32.19</v>
      </c>
      <c r="L148" s="13">
        <v>32.19</v>
      </c>
      <c r="M148" s="13">
        <v>-3.52</v>
      </c>
      <c r="N148" s="34">
        <f t="shared" si="19"/>
        <v>-10.9</v>
      </c>
    </row>
    <row r="149" spans="1:14" s="5" customFormat="1" ht="38.25">
      <c r="A149" s="20">
        <v>139</v>
      </c>
      <c r="B149" s="10" t="s">
        <v>27</v>
      </c>
      <c r="C149" s="10" t="s">
        <v>56</v>
      </c>
      <c r="D149" s="10" t="s">
        <v>204</v>
      </c>
      <c r="E149" s="10" t="s">
        <v>402</v>
      </c>
      <c r="F149" s="10" t="s">
        <v>31</v>
      </c>
      <c r="G149" s="10" t="s">
        <v>29</v>
      </c>
      <c r="H149" s="10" t="s">
        <v>66</v>
      </c>
      <c r="I149" s="24" t="s">
        <v>403</v>
      </c>
      <c r="J149" s="25"/>
      <c r="K149" s="13">
        <v>13.91</v>
      </c>
      <c r="L149" s="13">
        <v>13.91</v>
      </c>
      <c r="M149" s="13">
        <v>14.71</v>
      </c>
      <c r="N149" s="34">
        <f t="shared" ref="N149" si="44">ROUND(M149/L149*100,1)</f>
        <v>105.8</v>
      </c>
    </row>
    <row r="150" spans="1:14" s="5" customFormat="1" ht="12.75">
      <c r="A150" s="20">
        <v>140</v>
      </c>
      <c r="B150" s="10" t="s">
        <v>27</v>
      </c>
      <c r="C150" s="10" t="s">
        <v>56</v>
      </c>
      <c r="D150" s="10" t="s">
        <v>33</v>
      </c>
      <c r="E150" s="10" t="s">
        <v>26</v>
      </c>
      <c r="F150" s="10" t="s">
        <v>31</v>
      </c>
      <c r="G150" s="10" t="s">
        <v>29</v>
      </c>
      <c r="H150" s="10" t="s">
        <v>66</v>
      </c>
      <c r="I150" s="24" t="s">
        <v>231</v>
      </c>
      <c r="J150" s="25"/>
      <c r="K150" s="13">
        <f>K151</f>
        <v>673.73</v>
      </c>
      <c r="L150" s="13">
        <f t="shared" ref="L150:M150" si="45">L151</f>
        <v>673.73</v>
      </c>
      <c r="M150" s="13">
        <f t="shared" si="45"/>
        <v>1204.92</v>
      </c>
      <c r="N150" s="34">
        <f t="shared" si="19"/>
        <v>178.8</v>
      </c>
    </row>
    <row r="151" spans="1:14" s="5" customFormat="1" ht="76.5">
      <c r="A151" s="20">
        <v>141</v>
      </c>
      <c r="B151" s="10" t="s">
        <v>27</v>
      </c>
      <c r="C151" s="10" t="s">
        <v>56</v>
      </c>
      <c r="D151" s="10" t="s">
        <v>33</v>
      </c>
      <c r="E151" s="10" t="s">
        <v>52</v>
      </c>
      <c r="F151" s="10" t="s">
        <v>31</v>
      </c>
      <c r="G151" s="10" t="s">
        <v>29</v>
      </c>
      <c r="H151" s="10" t="s">
        <v>66</v>
      </c>
      <c r="I151" s="38" t="s">
        <v>312</v>
      </c>
      <c r="J151" s="25"/>
      <c r="K151" s="13">
        <v>673.73</v>
      </c>
      <c r="L151" s="13">
        <v>673.73</v>
      </c>
      <c r="M151" s="13">
        <v>1204.92</v>
      </c>
      <c r="N151" s="34">
        <f t="shared" si="19"/>
        <v>178.8</v>
      </c>
    </row>
    <row r="152" spans="1:14" s="5" customFormat="1" ht="12.75">
      <c r="A152" s="20">
        <v>142</v>
      </c>
      <c r="B152" s="21" t="s">
        <v>27</v>
      </c>
      <c r="C152" s="21" t="s">
        <v>59</v>
      </c>
      <c r="D152" s="21" t="s">
        <v>28</v>
      </c>
      <c r="E152" s="21" t="s">
        <v>26</v>
      </c>
      <c r="F152" s="21" t="s">
        <v>28</v>
      </c>
      <c r="G152" s="21" t="s">
        <v>29</v>
      </c>
      <c r="H152" s="21" t="s">
        <v>26</v>
      </c>
      <c r="I152" s="22" t="s">
        <v>91</v>
      </c>
      <c r="J152" s="12">
        <v>237839.7</v>
      </c>
      <c r="K152" s="23">
        <f>K155+K154+K153</f>
        <v>1579.9099999999999</v>
      </c>
      <c r="L152" s="23">
        <f t="shared" ref="L152:M152" si="46">L155+L154+L153</f>
        <v>1579.9099999999999</v>
      </c>
      <c r="M152" s="23">
        <f t="shared" si="46"/>
        <v>1457.19</v>
      </c>
      <c r="N152" s="35">
        <f t="shared" ref="N152:N238" si="47">ROUND(M152/L152*100,1)</f>
        <v>92.2</v>
      </c>
    </row>
    <row r="153" spans="1:14" s="5" customFormat="1" ht="12.75">
      <c r="A153" s="20">
        <v>143</v>
      </c>
      <c r="B153" s="10" t="s">
        <v>27</v>
      </c>
      <c r="C153" s="10" t="s">
        <v>59</v>
      </c>
      <c r="D153" s="10" t="s">
        <v>31</v>
      </c>
      <c r="E153" s="10" t="s">
        <v>42</v>
      </c>
      <c r="F153" s="10" t="s">
        <v>57</v>
      </c>
      <c r="G153" s="10" t="s">
        <v>29</v>
      </c>
      <c r="H153" s="10" t="s">
        <v>49</v>
      </c>
      <c r="I153" s="24" t="s">
        <v>456</v>
      </c>
      <c r="J153" s="25">
        <v>237839.7</v>
      </c>
      <c r="K153" s="13"/>
      <c r="L153" s="13"/>
      <c r="M153" s="13">
        <v>1.23</v>
      </c>
      <c r="N153" s="34" t="s">
        <v>142</v>
      </c>
    </row>
    <row r="154" spans="1:14" s="5" customFormat="1" ht="12.75">
      <c r="A154" s="20">
        <v>144</v>
      </c>
      <c r="B154" s="10" t="s">
        <v>27</v>
      </c>
      <c r="C154" s="10" t="s">
        <v>59</v>
      </c>
      <c r="D154" s="10" t="s">
        <v>50</v>
      </c>
      <c r="E154" s="10" t="s">
        <v>42</v>
      </c>
      <c r="F154" s="10" t="s">
        <v>57</v>
      </c>
      <c r="G154" s="10" t="s">
        <v>29</v>
      </c>
      <c r="H154" s="10" t="s">
        <v>49</v>
      </c>
      <c r="I154" s="24" t="s">
        <v>118</v>
      </c>
      <c r="J154" s="25">
        <v>237839.7</v>
      </c>
      <c r="K154" s="13">
        <v>615</v>
      </c>
      <c r="L154" s="13">
        <v>615</v>
      </c>
      <c r="M154" s="13">
        <v>615.78</v>
      </c>
      <c r="N154" s="34">
        <f t="shared" ref="N154" si="48">ROUND(M154/L154*100,1)</f>
        <v>100.1</v>
      </c>
    </row>
    <row r="155" spans="1:14" s="5" customFormat="1" ht="12.75">
      <c r="A155" s="20">
        <v>145</v>
      </c>
      <c r="B155" s="10" t="s">
        <v>27</v>
      </c>
      <c r="C155" s="10" t="s">
        <v>59</v>
      </c>
      <c r="D155" s="10" t="s">
        <v>137</v>
      </c>
      <c r="E155" s="10" t="s">
        <v>40</v>
      </c>
      <c r="F155" s="10" t="s">
        <v>57</v>
      </c>
      <c r="G155" s="10" t="s">
        <v>29</v>
      </c>
      <c r="H155" s="10" t="s">
        <v>47</v>
      </c>
      <c r="I155" s="24" t="s">
        <v>278</v>
      </c>
      <c r="J155" s="25">
        <v>237839.7</v>
      </c>
      <c r="K155" s="13">
        <v>964.91</v>
      </c>
      <c r="L155" s="13">
        <v>964.91</v>
      </c>
      <c r="M155" s="13">
        <v>840.18</v>
      </c>
      <c r="N155" s="34">
        <f t="shared" si="47"/>
        <v>87.1</v>
      </c>
    </row>
    <row r="156" spans="1:14" s="5" customFormat="1" ht="12.75">
      <c r="A156" s="20">
        <v>146</v>
      </c>
      <c r="B156" s="21" t="s">
        <v>92</v>
      </c>
      <c r="C156" s="21" t="s">
        <v>28</v>
      </c>
      <c r="D156" s="21" t="s">
        <v>28</v>
      </c>
      <c r="E156" s="21" t="s">
        <v>26</v>
      </c>
      <c r="F156" s="21" t="s">
        <v>28</v>
      </c>
      <c r="G156" s="21" t="s">
        <v>29</v>
      </c>
      <c r="H156" s="21" t="s">
        <v>26</v>
      </c>
      <c r="I156" s="22" t="s">
        <v>93</v>
      </c>
      <c r="J156" s="12">
        <v>22400601.5</v>
      </c>
      <c r="K156" s="23">
        <f>K157+K267</f>
        <v>4364311.3600000003</v>
      </c>
      <c r="L156" s="23">
        <f>L157+L267</f>
        <v>4356761.59</v>
      </c>
      <c r="M156" s="23">
        <f>M157+M267-0.01</f>
        <v>4088426.63</v>
      </c>
      <c r="N156" s="35">
        <f t="shared" si="47"/>
        <v>93.8</v>
      </c>
    </row>
    <row r="157" spans="1:14" s="5" customFormat="1" ht="25.5">
      <c r="A157" s="20">
        <v>147</v>
      </c>
      <c r="B157" s="26" t="s">
        <v>92</v>
      </c>
      <c r="C157" s="26" t="s">
        <v>38</v>
      </c>
      <c r="D157" s="26" t="s">
        <v>28</v>
      </c>
      <c r="E157" s="26" t="s">
        <v>26</v>
      </c>
      <c r="F157" s="26" t="s">
        <v>28</v>
      </c>
      <c r="G157" s="26" t="s">
        <v>29</v>
      </c>
      <c r="H157" s="26" t="s">
        <v>26</v>
      </c>
      <c r="I157" s="27" t="s">
        <v>14</v>
      </c>
      <c r="J157" s="12"/>
      <c r="K157" s="23">
        <f>K158+K165+K221+K247-0.01</f>
        <v>4423529.07</v>
      </c>
      <c r="L157" s="23">
        <f>L158+L165+L221+L247-0.01</f>
        <v>4415979.3</v>
      </c>
      <c r="M157" s="23">
        <f>M158+M165+M221+M247+0.01</f>
        <v>4147644.3499999996</v>
      </c>
      <c r="N157" s="35">
        <f t="shared" si="47"/>
        <v>93.9</v>
      </c>
    </row>
    <row r="158" spans="1:14" s="5" customFormat="1" ht="12.75">
      <c r="A158" s="20">
        <v>148</v>
      </c>
      <c r="B158" s="10" t="s">
        <v>92</v>
      </c>
      <c r="C158" s="10" t="s">
        <v>38</v>
      </c>
      <c r="D158" s="10" t="s">
        <v>204</v>
      </c>
      <c r="E158" s="10" t="s">
        <v>26</v>
      </c>
      <c r="F158" s="10" t="s">
        <v>28</v>
      </c>
      <c r="G158" s="10" t="s">
        <v>29</v>
      </c>
      <c r="H158" s="10" t="s">
        <v>47</v>
      </c>
      <c r="I158" s="24" t="s">
        <v>239</v>
      </c>
      <c r="J158" s="12"/>
      <c r="K158" s="13">
        <f>K159+K161+K163</f>
        <v>846364.7</v>
      </c>
      <c r="L158" s="13">
        <f t="shared" ref="L158:M158" si="49">L159+L161+L163</f>
        <v>846364.7</v>
      </c>
      <c r="M158" s="13">
        <f t="shared" si="49"/>
        <v>846364.7</v>
      </c>
      <c r="N158" s="34">
        <f t="shared" si="47"/>
        <v>100</v>
      </c>
    </row>
    <row r="159" spans="1:14" s="5" customFormat="1" ht="12.75">
      <c r="A159" s="20">
        <v>149</v>
      </c>
      <c r="B159" s="10" t="s">
        <v>92</v>
      </c>
      <c r="C159" s="10" t="s">
        <v>38</v>
      </c>
      <c r="D159" s="10" t="s">
        <v>137</v>
      </c>
      <c r="E159" s="10" t="s">
        <v>20</v>
      </c>
      <c r="F159" s="10" t="s">
        <v>28</v>
      </c>
      <c r="G159" s="10" t="s">
        <v>29</v>
      </c>
      <c r="H159" s="10" t="s">
        <v>47</v>
      </c>
      <c r="I159" s="38" t="s">
        <v>240</v>
      </c>
      <c r="J159" s="12"/>
      <c r="K159" s="13">
        <f>K160</f>
        <v>474895.1</v>
      </c>
      <c r="L159" s="13">
        <f t="shared" ref="L159:M159" si="50">L160</f>
        <v>474895.1</v>
      </c>
      <c r="M159" s="13">
        <f t="shared" si="50"/>
        <v>474895.1</v>
      </c>
      <c r="N159" s="34">
        <f t="shared" si="47"/>
        <v>100</v>
      </c>
    </row>
    <row r="160" spans="1:14" s="5" customFormat="1" ht="25.5">
      <c r="A160" s="20">
        <v>150</v>
      </c>
      <c r="B160" s="10" t="s">
        <v>92</v>
      </c>
      <c r="C160" s="10" t="s">
        <v>38</v>
      </c>
      <c r="D160" s="10" t="s">
        <v>137</v>
      </c>
      <c r="E160" s="10" t="s">
        <v>20</v>
      </c>
      <c r="F160" s="10" t="s">
        <v>57</v>
      </c>
      <c r="G160" s="10" t="s">
        <v>29</v>
      </c>
      <c r="H160" s="10" t="s">
        <v>47</v>
      </c>
      <c r="I160" s="11" t="s">
        <v>241</v>
      </c>
      <c r="J160" s="12"/>
      <c r="K160" s="13">
        <v>474895.1</v>
      </c>
      <c r="L160" s="13">
        <v>474895.1</v>
      </c>
      <c r="M160" s="13">
        <v>474895.1</v>
      </c>
      <c r="N160" s="34">
        <f t="shared" si="47"/>
        <v>100</v>
      </c>
    </row>
    <row r="161" spans="1:15" s="5" customFormat="1" ht="12.75">
      <c r="A161" s="20">
        <v>151</v>
      </c>
      <c r="B161" s="10" t="s">
        <v>92</v>
      </c>
      <c r="C161" s="10" t="s">
        <v>38</v>
      </c>
      <c r="D161" s="10" t="s">
        <v>137</v>
      </c>
      <c r="E161" s="10" t="s">
        <v>138</v>
      </c>
      <c r="F161" s="10" t="s">
        <v>28</v>
      </c>
      <c r="G161" s="10" t="s">
        <v>29</v>
      </c>
      <c r="H161" s="10" t="s">
        <v>47</v>
      </c>
      <c r="I161" s="38" t="s">
        <v>242</v>
      </c>
      <c r="J161" s="12"/>
      <c r="K161" s="13">
        <f>K162</f>
        <v>203985.8</v>
      </c>
      <c r="L161" s="13">
        <f t="shared" ref="L161:M161" si="51">L162</f>
        <v>203985.8</v>
      </c>
      <c r="M161" s="13">
        <f t="shared" si="51"/>
        <v>203985.8</v>
      </c>
      <c r="N161" s="34">
        <f t="shared" si="47"/>
        <v>100</v>
      </c>
    </row>
    <row r="162" spans="1:15" s="5" customFormat="1" ht="12.75">
      <c r="A162" s="20">
        <v>152</v>
      </c>
      <c r="B162" s="10" t="s">
        <v>92</v>
      </c>
      <c r="C162" s="10" t="s">
        <v>38</v>
      </c>
      <c r="D162" s="10" t="s">
        <v>137</v>
      </c>
      <c r="E162" s="10" t="s">
        <v>138</v>
      </c>
      <c r="F162" s="10" t="s">
        <v>57</v>
      </c>
      <c r="G162" s="10" t="s">
        <v>29</v>
      </c>
      <c r="H162" s="10" t="s">
        <v>47</v>
      </c>
      <c r="I162" s="11" t="s">
        <v>243</v>
      </c>
      <c r="J162" s="12"/>
      <c r="K162" s="13">
        <v>203985.8</v>
      </c>
      <c r="L162" s="13">
        <v>203985.8</v>
      </c>
      <c r="M162" s="13">
        <v>203985.8</v>
      </c>
      <c r="N162" s="34">
        <f t="shared" si="47"/>
        <v>100</v>
      </c>
    </row>
    <row r="163" spans="1:15" s="5" customFormat="1" ht="12.75">
      <c r="A163" s="20">
        <v>153</v>
      </c>
      <c r="B163" s="10" t="s">
        <v>92</v>
      </c>
      <c r="C163" s="10" t="s">
        <v>38</v>
      </c>
      <c r="D163" s="10" t="s">
        <v>12</v>
      </c>
      <c r="E163" s="10" t="s">
        <v>119</v>
      </c>
      <c r="F163" s="10" t="s">
        <v>28</v>
      </c>
      <c r="G163" s="10" t="s">
        <v>29</v>
      </c>
      <c r="H163" s="10" t="s">
        <v>47</v>
      </c>
      <c r="I163" s="11" t="s">
        <v>244</v>
      </c>
      <c r="J163" s="12"/>
      <c r="K163" s="13">
        <f>K164</f>
        <v>167483.79999999999</v>
      </c>
      <c r="L163" s="13">
        <f t="shared" ref="L163:M163" si="52">L164</f>
        <v>167483.79999999999</v>
      </c>
      <c r="M163" s="13">
        <f t="shared" si="52"/>
        <v>167483.79999999999</v>
      </c>
      <c r="N163" s="34">
        <f t="shared" si="47"/>
        <v>100</v>
      </c>
    </row>
    <row r="164" spans="1:15" s="5" customFormat="1" ht="12.75">
      <c r="A164" s="20">
        <v>154</v>
      </c>
      <c r="B164" s="10" t="s">
        <v>92</v>
      </c>
      <c r="C164" s="10" t="s">
        <v>38</v>
      </c>
      <c r="D164" s="10" t="s">
        <v>12</v>
      </c>
      <c r="E164" s="10" t="s">
        <v>119</v>
      </c>
      <c r="F164" s="10" t="s">
        <v>57</v>
      </c>
      <c r="G164" s="10" t="s">
        <v>29</v>
      </c>
      <c r="H164" s="10" t="s">
        <v>47</v>
      </c>
      <c r="I164" s="11" t="s">
        <v>245</v>
      </c>
      <c r="J164" s="12"/>
      <c r="K164" s="13">
        <v>167483.79999999999</v>
      </c>
      <c r="L164" s="13">
        <v>167483.79999999999</v>
      </c>
      <c r="M164" s="13">
        <v>167483.79999999999</v>
      </c>
      <c r="N164" s="34">
        <f t="shared" si="47"/>
        <v>100</v>
      </c>
    </row>
    <row r="165" spans="1:15" s="5" customFormat="1" ht="12.75">
      <c r="A165" s="20">
        <v>155</v>
      </c>
      <c r="B165" s="10" t="s">
        <v>92</v>
      </c>
      <c r="C165" s="10" t="s">
        <v>38</v>
      </c>
      <c r="D165" s="10" t="s">
        <v>139</v>
      </c>
      <c r="E165" s="10" t="s">
        <v>26</v>
      </c>
      <c r="F165" s="10" t="s">
        <v>28</v>
      </c>
      <c r="G165" s="10" t="s">
        <v>29</v>
      </c>
      <c r="H165" s="10" t="s">
        <v>47</v>
      </c>
      <c r="I165" s="11" t="s">
        <v>246</v>
      </c>
      <c r="J165" s="12"/>
      <c r="K165" s="13">
        <f>K166+K168+K170+K172+K174+K176+K178+K180+K182+K184+K186-0.01</f>
        <v>1619892.0000000002</v>
      </c>
      <c r="L165" s="13">
        <f>L166+L168+L170+L172+L174+L176+L178+L180+L182+L184+L186-0.01</f>
        <v>1612342.2300000002</v>
      </c>
      <c r="M165" s="13">
        <f>M166+M168+M170+M172+M174+M176+M178+M180+M182+M184+M186-0.01</f>
        <v>1346924.5599999998</v>
      </c>
      <c r="N165" s="34">
        <f t="shared" si="47"/>
        <v>83.5</v>
      </c>
    </row>
    <row r="166" spans="1:15" s="5" customFormat="1" ht="51">
      <c r="A166" s="20">
        <v>156</v>
      </c>
      <c r="B166" s="10" t="s">
        <v>92</v>
      </c>
      <c r="C166" s="10" t="s">
        <v>38</v>
      </c>
      <c r="D166" s="10" t="s">
        <v>139</v>
      </c>
      <c r="E166" s="10" t="s">
        <v>404</v>
      </c>
      <c r="F166" s="10" t="s">
        <v>28</v>
      </c>
      <c r="G166" s="10" t="s">
        <v>29</v>
      </c>
      <c r="H166" s="10" t="s">
        <v>47</v>
      </c>
      <c r="I166" s="52" t="s">
        <v>406</v>
      </c>
      <c r="J166" s="12"/>
      <c r="K166" s="13">
        <f>K167</f>
        <v>56512.9</v>
      </c>
      <c r="L166" s="13">
        <f t="shared" ref="L166:M166" si="53">L167</f>
        <v>56512.9</v>
      </c>
      <c r="M166" s="13">
        <f t="shared" si="53"/>
        <v>56512.9</v>
      </c>
      <c r="N166" s="34">
        <f t="shared" si="47"/>
        <v>100</v>
      </c>
    </row>
    <row r="167" spans="1:15" s="5" customFormat="1" ht="51">
      <c r="A167" s="20">
        <v>157</v>
      </c>
      <c r="B167" s="10" t="s">
        <v>92</v>
      </c>
      <c r="C167" s="10" t="s">
        <v>38</v>
      </c>
      <c r="D167" s="10" t="s">
        <v>139</v>
      </c>
      <c r="E167" s="10" t="s">
        <v>404</v>
      </c>
      <c r="F167" s="10" t="s">
        <v>57</v>
      </c>
      <c r="G167" s="10" t="s">
        <v>29</v>
      </c>
      <c r="H167" s="10" t="s">
        <v>47</v>
      </c>
      <c r="I167" s="48" t="s">
        <v>407</v>
      </c>
      <c r="J167" s="12"/>
      <c r="K167" s="13">
        <v>56512.9</v>
      </c>
      <c r="L167" s="13">
        <v>56512.9</v>
      </c>
      <c r="M167" s="13">
        <v>56512.9</v>
      </c>
      <c r="N167" s="34">
        <f t="shared" si="47"/>
        <v>100</v>
      </c>
    </row>
    <row r="168" spans="1:15" s="5" customFormat="1" ht="38.25">
      <c r="A168" s="20">
        <v>158</v>
      </c>
      <c r="B168" s="10" t="s">
        <v>92</v>
      </c>
      <c r="C168" s="10" t="s">
        <v>38</v>
      </c>
      <c r="D168" s="10" t="s">
        <v>139</v>
      </c>
      <c r="E168" s="10" t="s">
        <v>405</v>
      </c>
      <c r="F168" s="10" t="s">
        <v>28</v>
      </c>
      <c r="G168" s="10" t="s">
        <v>29</v>
      </c>
      <c r="H168" s="10" t="s">
        <v>47</v>
      </c>
      <c r="I168" s="52" t="s">
        <v>408</v>
      </c>
      <c r="J168" s="12"/>
      <c r="K168" s="13">
        <f>K169</f>
        <v>145719.32999999999</v>
      </c>
      <c r="L168" s="13">
        <f t="shared" ref="L168:M168" si="54">L169</f>
        <v>145719.32999999999</v>
      </c>
      <c r="M168" s="13">
        <f t="shared" si="54"/>
        <v>137243.79</v>
      </c>
      <c r="N168" s="34">
        <f t="shared" si="47"/>
        <v>94.2</v>
      </c>
    </row>
    <row r="169" spans="1:15" s="5" customFormat="1" ht="38.25">
      <c r="A169" s="20">
        <v>159</v>
      </c>
      <c r="B169" s="10" t="s">
        <v>92</v>
      </c>
      <c r="C169" s="10" t="s">
        <v>38</v>
      </c>
      <c r="D169" s="10" t="s">
        <v>139</v>
      </c>
      <c r="E169" s="10" t="s">
        <v>405</v>
      </c>
      <c r="F169" s="10" t="s">
        <v>57</v>
      </c>
      <c r="G169" s="10" t="s">
        <v>29</v>
      </c>
      <c r="H169" s="10" t="s">
        <v>47</v>
      </c>
      <c r="I169" s="48" t="s">
        <v>409</v>
      </c>
      <c r="J169" s="12"/>
      <c r="K169" s="13">
        <v>145719.32999999999</v>
      </c>
      <c r="L169" s="13">
        <v>145719.32999999999</v>
      </c>
      <c r="M169" s="13">
        <v>137243.79</v>
      </c>
      <c r="N169" s="34">
        <f t="shared" si="47"/>
        <v>94.2</v>
      </c>
    </row>
    <row r="170" spans="1:15" s="5" customFormat="1" ht="25.5">
      <c r="A170" s="20">
        <v>160</v>
      </c>
      <c r="B170" s="10" t="s">
        <v>92</v>
      </c>
      <c r="C170" s="10" t="s">
        <v>38</v>
      </c>
      <c r="D170" s="10" t="s">
        <v>100</v>
      </c>
      <c r="E170" s="10" t="s">
        <v>233</v>
      </c>
      <c r="F170" s="10" t="s">
        <v>28</v>
      </c>
      <c r="G170" s="10" t="s">
        <v>29</v>
      </c>
      <c r="H170" s="10" t="s">
        <v>47</v>
      </c>
      <c r="I170" s="41" t="s">
        <v>247</v>
      </c>
      <c r="J170" s="43">
        <v>51233.8</v>
      </c>
      <c r="K170" s="42">
        <f>K171</f>
        <v>60180.1</v>
      </c>
      <c r="L170" s="42">
        <f t="shared" ref="L170:M170" si="55">L171</f>
        <v>56100.1</v>
      </c>
      <c r="M170" s="42">
        <f t="shared" si="55"/>
        <v>56099.99</v>
      </c>
      <c r="N170" s="34">
        <f t="shared" si="47"/>
        <v>100</v>
      </c>
      <c r="O170" s="9"/>
    </row>
    <row r="171" spans="1:15" s="5" customFormat="1" ht="25.5">
      <c r="A171" s="20">
        <v>161</v>
      </c>
      <c r="B171" s="10" t="s">
        <v>92</v>
      </c>
      <c r="C171" s="10" t="s">
        <v>38</v>
      </c>
      <c r="D171" s="10" t="s">
        <v>100</v>
      </c>
      <c r="E171" s="10" t="s">
        <v>233</v>
      </c>
      <c r="F171" s="10" t="s">
        <v>57</v>
      </c>
      <c r="G171" s="10" t="s">
        <v>29</v>
      </c>
      <c r="H171" s="10" t="s">
        <v>47</v>
      </c>
      <c r="I171" s="41" t="s">
        <v>248</v>
      </c>
      <c r="J171" s="43">
        <v>51233.8</v>
      </c>
      <c r="K171" s="42">
        <v>60180.1</v>
      </c>
      <c r="L171" s="42">
        <v>56100.1</v>
      </c>
      <c r="M171" s="42">
        <v>56099.99</v>
      </c>
      <c r="N171" s="34">
        <f t="shared" si="47"/>
        <v>100</v>
      </c>
      <c r="O171" s="9"/>
    </row>
    <row r="172" spans="1:15" s="5" customFormat="1" ht="25.5">
      <c r="A172" s="20">
        <v>162</v>
      </c>
      <c r="B172" s="10" t="s">
        <v>92</v>
      </c>
      <c r="C172" s="10" t="s">
        <v>38</v>
      </c>
      <c r="D172" s="10" t="s">
        <v>100</v>
      </c>
      <c r="E172" s="10" t="s">
        <v>410</v>
      </c>
      <c r="F172" s="10" t="s">
        <v>28</v>
      </c>
      <c r="G172" s="10" t="s">
        <v>29</v>
      </c>
      <c r="H172" s="10" t="s">
        <v>47</v>
      </c>
      <c r="I172" s="53" t="s">
        <v>412</v>
      </c>
      <c r="J172" s="43">
        <v>51233.8</v>
      </c>
      <c r="K172" s="42">
        <f>K173</f>
        <v>97657.17</v>
      </c>
      <c r="L172" s="42">
        <f t="shared" ref="L172:L174" si="56">L173</f>
        <v>97657.17</v>
      </c>
      <c r="M172" s="42">
        <f t="shared" ref="M172:M174" si="57">M173</f>
        <v>97657.17</v>
      </c>
      <c r="N172" s="34">
        <f t="shared" ref="N172:N173" si="58">ROUND(M172/L172*100,1)</f>
        <v>100</v>
      </c>
      <c r="O172" s="9"/>
    </row>
    <row r="173" spans="1:15" s="5" customFormat="1" ht="38.25">
      <c r="A173" s="20">
        <v>163</v>
      </c>
      <c r="B173" s="10" t="s">
        <v>92</v>
      </c>
      <c r="C173" s="10" t="s">
        <v>38</v>
      </c>
      <c r="D173" s="10" t="s">
        <v>100</v>
      </c>
      <c r="E173" s="10" t="s">
        <v>410</v>
      </c>
      <c r="F173" s="10" t="s">
        <v>57</v>
      </c>
      <c r="G173" s="10" t="s">
        <v>29</v>
      </c>
      <c r="H173" s="10" t="s">
        <v>47</v>
      </c>
      <c r="I173" s="54" t="s">
        <v>413</v>
      </c>
      <c r="J173" s="43">
        <v>51233.8</v>
      </c>
      <c r="K173" s="42">
        <v>97657.17</v>
      </c>
      <c r="L173" s="42">
        <v>97657.17</v>
      </c>
      <c r="M173" s="42">
        <v>97657.17</v>
      </c>
      <c r="N173" s="34">
        <f t="shared" si="58"/>
        <v>100</v>
      </c>
      <c r="O173" s="9"/>
    </row>
    <row r="174" spans="1:15" s="5" customFormat="1" ht="25.5">
      <c r="A174" s="20">
        <v>164</v>
      </c>
      <c r="B174" s="10" t="s">
        <v>92</v>
      </c>
      <c r="C174" s="10" t="s">
        <v>38</v>
      </c>
      <c r="D174" s="10" t="s">
        <v>100</v>
      </c>
      <c r="E174" s="10" t="s">
        <v>411</v>
      </c>
      <c r="F174" s="10" t="s">
        <v>28</v>
      </c>
      <c r="G174" s="10" t="s">
        <v>29</v>
      </c>
      <c r="H174" s="10" t="s">
        <v>47</v>
      </c>
      <c r="I174" s="53" t="s">
        <v>414</v>
      </c>
      <c r="J174" s="43">
        <v>51233.8</v>
      </c>
      <c r="K174" s="42">
        <f>K175</f>
        <v>163406.29999999999</v>
      </c>
      <c r="L174" s="42">
        <f t="shared" si="56"/>
        <v>159936.53</v>
      </c>
      <c r="M174" s="42">
        <f t="shared" si="57"/>
        <v>159936.53</v>
      </c>
      <c r="N174" s="34">
        <f t="shared" ref="N174:N175" si="59">ROUND(M174/L174*100,1)</f>
        <v>100</v>
      </c>
      <c r="O174" s="9"/>
    </row>
    <row r="175" spans="1:15" s="5" customFormat="1" ht="25.5">
      <c r="A175" s="20">
        <v>165</v>
      </c>
      <c r="B175" s="10" t="s">
        <v>92</v>
      </c>
      <c r="C175" s="10" t="s">
        <v>38</v>
      </c>
      <c r="D175" s="10" t="s">
        <v>100</v>
      </c>
      <c r="E175" s="10" t="s">
        <v>411</v>
      </c>
      <c r="F175" s="10" t="s">
        <v>57</v>
      </c>
      <c r="G175" s="10" t="s">
        <v>29</v>
      </c>
      <c r="H175" s="10" t="s">
        <v>47</v>
      </c>
      <c r="I175" s="54" t="s">
        <v>415</v>
      </c>
      <c r="J175" s="43">
        <v>51233.8</v>
      </c>
      <c r="K175" s="42">
        <v>163406.29999999999</v>
      </c>
      <c r="L175" s="42">
        <v>159936.53</v>
      </c>
      <c r="M175" s="42">
        <v>159936.53</v>
      </c>
      <c r="N175" s="34">
        <f t="shared" si="59"/>
        <v>100</v>
      </c>
      <c r="O175" s="9"/>
    </row>
    <row r="176" spans="1:15" s="5" customFormat="1" ht="12.75">
      <c r="A176" s="20">
        <v>166</v>
      </c>
      <c r="B176" s="10" t="s">
        <v>92</v>
      </c>
      <c r="C176" s="10" t="s">
        <v>38</v>
      </c>
      <c r="D176" s="10" t="s">
        <v>100</v>
      </c>
      <c r="E176" s="10" t="s">
        <v>156</v>
      </c>
      <c r="F176" s="10" t="s">
        <v>28</v>
      </c>
      <c r="G176" s="10" t="s">
        <v>29</v>
      </c>
      <c r="H176" s="10" t="s">
        <v>47</v>
      </c>
      <c r="I176" s="41" t="s">
        <v>249</v>
      </c>
      <c r="J176" s="43">
        <v>0</v>
      </c>
      <c r="K176" s="42">
        <f>K177</f>
        <v>2776.75</v>
      </c>
      <c r="L176" s="42">
        <f t="shared" ref="L176:M176" si="60">L177</f>
        <v>2776.75</v>
      </c>
      <c r="M176" s="42">
        <f t="shared" si="60"/>
        <v>2776.75</v>
      </c>
      <c r="N176" s="34">
        <f t="shared" si="47"/>
        <v>100</v>
      </c>
      <c r="O176" s="9"/>
    </row>
    <row r="177" spans="1:14" s="5" customFormat="1" ht="12.75">
      <c r="A177" s="20">
        <v>167</v>
      </c>
      <c r="B177" s="10" t="s">
        <v>92</v>
      </c>
      <c r="C177" s="10" t="s">
        <v>38</v>
      </c>
      <c r="D177" s="10" t="s">
        <v>100</v>
      </c>
      <c r="E177" s="10" t="s">
        <v>156</v>
      </c>
      <c r="F177" s="10" t="s">
        <v>57</v>
      </c>
      <c r="G177" s="10" t="s">
        <v>29</v>
      </c>
      <c r="H177" s="10" t="s">
        <v>47</v>
      </c>
      <c r="I177" s="41" t="s">
        <v>250</v>
      </c>
      <c r="J177" s="43">
        <v>0</v>
      </c>
      <c r="K177" s="42">
        <v>2776.75</v>
      </c>
      <c r="L177" s="42">
        <v>2776.75</v>
      </c>
      <c r="M177" s="42">
        <v>2776.75</v>
      </c>
      <c r="N177" s="34">
        <f t="shared" si="47"/>
        <v>100</v>
      </c>
    </row>
    <row r="178" spans="1:14" s="5" customFormat="1" ht="12.75">
      <c r="A178" s="20">
        <v>168</v>
      </c>
      <c r="B178" s="10" t="s">
        <v>92</v>
      </c>
      <c r="C178" s="10" t="s">
        <v>38</v>
      </c>
      <c r="D178" s="10" t="s">
        <v>100</v>
      </c>
      <c r="E178" s="10" t="s">
        <v>144</v>
      </c>
      <c r="F178" s="10" t="s">
        <v>28</v>
      </c>
      <c r="G178" s="10" t="s">
        <v>29</v>
      </c>
      <c r="H178" s="10" t="s">
        <v>47</v>
      </c>
      <c r="I178" s="41" t="s">
        <v>290</v>
      </c>
      <c r="J178" s="43">
        <v>0</v>
      </c>
      <c r="K178" s="42">
        <f>K179</f>
        <v>112.8</v>
      </c>
      <c r="L178" s="42">
        <f t="shared" ref="L178:M178" si="61">L179</f>
        <v>112.8</v>
      </c>
      <c r="M178" s="42">
        <f t="shared" si="61"/>
        <v>112.8</v>
      </c>
      <c r="N178" s="34">
        <f t="shared" si="47"/>
        <v>100</v>
      </c>
    </row>
    <row r="179" spans="1:14" s="5" customFormat="1" ht="12.75">
      <c r="A179" s="20">
        <v>169</v>
      </c>
      <c r="B179" s="10" t="s">
        <v>92</v>
      </c>
      <c r="C179" s="10" t="s">
        <v>38</v>
      </c>
      <c r="D179" s="10" t="s">
        <v>100</v>
      </c>
      <c r="E179" s="10" t="s">
        <v>144</v>
      </c>
      <c r="F179" s="10" t="s">
        <v>57</v>
      </c>
      <c r="G179" s="10" t="s">
        <v>29</v>
      </c>
      <c r="H179" s="10" t="s">
        <v>47</v>
      </c>
      <c r="I179" s="41" t="s">
        <v>291</v>
      </c>
      <c r="J179" s="43">
        <v>0</v>
      </c>
      <c r="K179" s="42">
        <v>112.8</v>
      </c>
      <c r="L179" s="42">
        <v>112.8</v>
      </c>
      <c r="M179" s="42">
        <v>112.8</v>
      </c>
      <c r="N179" s="34">
        <f t="shared" si="47"/>
        <v>100</v>
      </c>
    </row>
    <row r="180" spans="1:14" s="5" customFormat="1" ht="12.75">
      <c r="A180" s="20">
        <v>170</v>
      </c>
      <c r="B180" s="10" t="s">
        <v>92</v>
      </c>
      <c r="C180" s="10" t="s">
        <v>38</v>
      </c>
      <c r="D180" s="10" t="s">
        <v>100</v>
      </c>
      <c r="E180" s="10" t="s">
        <v>145</v>
      </c>
      <c r="F180" s="10" t="s">
        <v>28</v>
      </c>
      <c r="G180" s="10" t="s">
        <v>29</v>
      </c>
      <c r="H180" s="10" t="s">
        <v>47</v>
      </c>
      <c r="I180" s="41" t="s">
        <v>251</v>
      </c>
      <c r="J180" s="43">
        <v>25767.4</v>
      </c>
      <c r="K180" s="42">
        <f>K181</f>
        <v>24937.98</v>
      </c>
      <c r="L180" s="42">
        <f t="shared" ref="L180:M182" si="62">L181</f>
        <v>24937.98</v>
      </c>
      <c r="M180" s="42">
        <f t="shared" si="62"/>
        <v>24937.98</v>
      </c>
      <c r="N180" s="34">
        <f t="shared" si="47"/>
        <v>100</v>
      </c>
    </row>
    <row r="181" spans="1:14" s="5" customFormat="1" ht="12.75">
      <c r="A181" s="20">
        <v>171</v>
      </c>
      <c r="B181" s="10" t="s">
        <v>92</v>
      </c>
      <c r="C181" s="10" t="s">
        <v>38</v>
      </c>
      <c r="D181" s="10" t="s">
        <v>100</v>
      </c>
      <c r="E181" s="10" t="s">
        <v>145</v>
      </c>
      <c r="F181" s="10" t="s">
        <v>57</v>
      </c>
      <c r="G181" s="10" t="s">
        <v>29</v>
      </c>
      <c r="H181" s="10" t="s">
        <v>47</v>
      </c>
      <c r="I181" s="41" t="s">
        <v>252</v>
      </c>
      <c r="J181" s="43">
        <v>25767.4</v>
      </c>
      <c r="K181" s="42">
        <v>24937.98</v>
      </c>
      <c r="L181" s="42">
        <v>24937.98</v>
      </c>
      <c r="M181" s="42">
        <v>24937.98</v>
      </c>
      <c r="N181" s="34">
        <f t="shared" si="47"/>
        <v>100</v>
      </c>
    </row>
    <row r="182" spans="1:14" s="5" customFormat="1" ht="12.75">
      <c r="A182" s="20">
        <v>172</v>
      </c>
      <c r="B182" s="10" t="s">
        <v>92</v>
      </c>
      <c r="C182" s="10" t="s">
        <v>38</v>
      </c>
      <c r="D182" s="10" t="s">
        <v>100</v>
      </c>
      <c r="E182" s="10" t="s">
        <v>416</v>
      </c>
      <c r="F182" s="10" t="s">
        <v>28</v>
      </c>
      <c r="G182" s="10" t="s">
        <v>29</v>
      </c>
      <c r="H182" s="10" t="s">
        <v>47</v>
      </c>
      <c r="I182" s="53" t="s">
        <v>417</v>
      </c>
      <c r="J182" s="43">
        <v>25767.4</v>
      </c>
      <c r="K182" s="42">
        <f>K183</f>
        <v>15277.3</v>
      </c>
      <c r="L182" s="42">
        <f t="shared" si="62"/>
        <v>15277.3</v>
      </c>
      <c r="M182" s="42">
        <f t="shared" si="62"/>
        <v>15277.3</v>
      </c>
      <c r="N182" s="34">
        <f t="shared" ref="N182:N183" si="63">ROUND(M182/L182*100,1)</f>
        <v>100</v>
      </c>
    </row>
    <row r="183" spans="1:14" s="5" customFormat="1" ht="25.5">
      <c r="A183" s="20">
        <v>173</v>
      </c>
      <c r="B183" s="10" t="s">
        <v>92</v>
      </c>
      <c r="C183" s="10" t="s">
        <v>38</v>
      </c>
      <c r="D183" s="10" t="s">
        <v>100</v>
      </c>
      <c r="E183" s="10" t="s">
        <v>416</v>
      </c>
      <c r="F183" s="10" t="s">
        <v>57</v>
      </c>
      <c r="G183" s="10" t="s">
        <v>29</v>
      </c>
      <c r="H183" s="10" t="s">
        <v>47</v>
      </c>
      <c r="I183" s="54" t="s">
        <v>418</v>
      </c>
      <c r="J183" s="43">
        <v>25767.4</v>
      </c>
      <c r="K183" s="42">
        <v>15277.3</v>
      </c>
      <c r="L183" s="42">
        <v>15277.3</v>
      </c>
      <c r="M183" s="42">
        <v>15277.3</v>
      </c>
      <c r="N183" s="34">
        <f t="shared" si="63"/>
        <v>100</v>
      </c>
    </row>
    <row r="184" spans="1:14" s="5" customFormat="1" ht="25.5">
      <c r="A184" s="20">
        <v>174</v>
      </c>
      <c r="B184" s="10" t="s">
        <v>92</v>
      </c>
      <c r="C184" s="10" t="s">
        <v>38</v>
      </c>
      <c r="D184" s="10" t="s">
        <v>140</v>
      </c>
      <c r="E184" s="10" t="s">
        <v>268</v>
      </c>
      <c r="F184" s="10" t="s">
        <v>28</v>
      </c>
      <c r="G184" s="10" t="s">
        <v>29</v>
      </c>
      <c r="H184" s="10" t="s">
        <v>47</v>
      </c>
      <c r="I184" s="41" t="s">
        <v>276</v>
      </c>
      <c r="J184" s="43">
        <v>0</v>
      </c>
      <c r="K184" s="42">
        <f>K185</f>
        <v>3790.44</v>
      </c>
      <c r="L184" s="42">
        <f t="shared" ref="L184:M184" si="64">L185</f>
        <v>3790.44</v>
      </c>
      <c r="M184" s="42">
        <f t="shared" si="64"/>
        <v>3790.44</v>
      </c>
      <c r="N184" s="34">
        <f t="shared" si="47"/>
        <v>100</v>
      </c>
    </row>
    <row r="185" spans="1:14" s="5" customFormat="1" ht="12.75">
      <c r="A185" s="20">
        <v>175</v>
      </c>
      <c r="B185" s="10" t="s">
        <v>92</v>
      </c>
      <c r="C185" s="10" t="s">
        <v>38</v>
      </c>
      <c r="D185" s="10" t="s">
        <v>140</v>
      </c>
      <c r="E185" s="10" t="s">
        <v>268</v>
      </c>
      <c r="F185" s="10" t="s">
        <v>57</v>
      </c>
      <c r="G185" s="10" t="s">
        <v>29</v>
      </c>
      <c r="H185" s="10" t="s">
        <v>47</v>
      </c>
      <c r="I185" s="41" t="s">
        <v>277</v>
      </c>
      <c r="J185" s="43">
        <v>0</v>
      </c>
      <c r="K185" s="42">
        <v>3790.44</v>
      </c>
      <c r="L185" s="42">
        <v>3790.44</v>
      </c>
      <c r="M185" s="42">
        <v>3790.44</v>
      </c>
      <c r="N185" s="34">
        <f t="shared" si="47"/>
        <v>100</v>
      </c>
    </row>
    <row r="186" spans="1:14" s="5" customFormat="1" ht="12.75">
      <c r="A186" s="20">
        <v>176</v>
      </c>
      <c r="B186" s="10" t="s">
        <v>92</v>
      </c>
      <c r="C186" s="10" t="s">
        <v>38</v>
      </c>
      <c r="D186" s="10" t="s">
        <v>140</v>
      </c>
      <c r="E186" s="10" t="s">
        <v>119</v>
      </c>
      <c r="F186" s="10" t="s">
        <v>28</v>
      </c>
      <c r="G186" s="10" t="s">
        <v>29</v>
      </c>
      <c r="H186" s="10" t="s">
        <v>47</v>
      </c>
      <c r="I186" s="41" t="s">
        <v>253</v>
      </c>
      <c r="J186" s="12"/>
      <c r="K186" s="13">
        <f>K187</f>
        <v>1049520.9400000002</v>
      </c>
      <c r="L186" s="13">
        <f t="shared" ref="L186:M186" si="65">L187</f>
        <v>1049520.9400000002</v>
      </c>
      <c r="M186" s="13">
        <f t="shared" si="65"/>
        <v>792578.91999999993</v>
      </c>
      <c r="N186" s="34">
        <f t="shared" si="47"/>
        <v>75.5</v>
      </c>
    </row>
    <row r="187" spans="1:14" s="5" customFormat="1" ht="12.75">
      <c r="A187" s="20">
        <v>177</v>
      </c>
      <c r="B187" s="10" t="s">
        <v>92</v>
      </c>
      <c r="C187" s="10" t="s">
        <v>38</v>
      </c>
      <c r="D187" s="10" t="s">
        <v>140</v>
      </c>
      <c r="E187" s="10" t="s">
        <v>119</v>
      </c>
      <c r="F187" s="10" t="s">
        <v>57</v>
      </c>
      <c r="G187" s="10" t="s">
        <v>29</v>
      </c>
      <c r="H187" s="10" t="s">
        <v>47</v>
      </c>
      <c r="I187" s="41" t="s">
        <v>254</v>
      </c>
      <c r="J187" s="12"/>
      <c r="K187" s="13">
        <f>SUM(K188:K220)</f>
        <v>1049520.9400000002</v>
      </c>
      <c r="L187" s="13">
        <f t="shared" ref="L187" si="66">SUM(L188:L220)</f>
        <v>1049520.9400000002</v>
      </c>
      <c r="M187" s="13">
        <f>SUM(M188:M220)+0.01</f>
        <v>792578.91999999993</v>
      </c>
      <c r="N187" s="34">
        <f t="shared" si="47"/>
        <v>75.5</v>
      </c>
    </row>
    <row r="188" spans="1:14" s="5" customFormat="1" ht="25.5">
      <c r="A188" s="20">
        <v>178</v>
      </c>
      <c r="B188" s="10" t="s">
        <v>92</v>
      </c>
      <c r="C188" s="10" t="s">
        <v>38</v>
      </c>
      <c r="D188" s="10" t="s">
        <v>140</v>
      </c>
      <c r="E188" s="10" t="s">
        <v>119</v>
      </c>
      <c r="F188" s="10" t="s">
        <v>57</v>
      </c>
      <c r="G188" s="10" t="s">
        <v>269</v>
      </c>
      <c r="H188" s="10" t="s">
        <v>47</v>
      </c>
      <c r="I188" s="54" t="s">
        <v>320</v>
      </c>
      <c r="J188" s="43">
        <v>0</v>
      </c>
      <c r="K188" s="42">
        <v>5156.1000000000004</v>
      </c>
      <c r="L188" s="42">
        <v>5156.1000000000004</v>
      </c>
      <c r="M188" s="42">
        <v>5156.1000000000004</v>
      </c>
      <c r="N188" s="34">
        <f t="shared" si="47"/>
        <v>100</v>
      </c>
    </row>
    <row r="189" spans="1:14" s="5" customFormat="1" ht="12.75">
      <c r="A189" s="20">
        <v>179</v>
      </c>
      <c r="B189" s="10" t="s">
        <v>92</v>
      </c>
      <c r="C189" s="10" t="s">
        <v>38</v>
      </c>
      <c r="D189" s="10" t="s">
        <v>140</v>
      </c>
      <c r="E189" s="10" t="s">
        <v>119</v>
      </c>
      <c r="F189" s="10" t="s">
        <v>57</v>
      </c>
      <c r="G189" s="10" t="s">
        <v>128</v>
      </c>
      <c r="H189" s="10" t="s">
        <v>47</v>
      </c>
      <c r="I189" s="54" t="s">
        <v>321</v>
      </c>
      <c r="J189" s="43">
        <v>0</v>
      </c>
      <c r="K189" s="42">
        <v>1600</v>
      </c>
      <c r="L189" s="42">
        <v>1600</v>
      </c>
      <c r="M189" s="42">
        <v>1600</v>
      </c>
      <c r="N189" s="34">
        <f t="shared" si="47"/>
        <v>100</v>
      </c>
    </row>
    <row r="190" spans="1:14" s="5" customFormat="1" ht="12.75">
      <c r="A190" s="20">
        <v>180</v>
      </c>
      <c r="B190" s="10" t="s">
        <v>92</v>
      </c>
      <c r="C190" s="10" t="s">
        <v>38</v>
      </c>
      <c r="D190" s="10" t="s">
        <v>140</v>
      </c>
      <c r="E190" s="10" t="s">
        <v>119</v>
      </c>
      <c r="F190" s="10" t="s">
        <v>57</v>
      </c>
      <c r="G190" s="10" t="s">
        <v>419</v>
      </c>
      <c r="H190" s="10" t="s">
        <v>47</v>
      </c>
      <c r="I190" s="54" t="s">
        <v>429</v>
      </c>
      <c r="J190" s="43">
        <v>0</v>
      </c>
      <c r="K190" s="42">
        <v>8706.5</v>
      </c>
      <c r="L190" s="42">
        <v>8706.5</v>
      </c>
      <c r="M190" s="42">
        <v>8706.5</v>
      </c>
      <c r="N190" s="34">
        <f t="shared" si="47"/>
        <v>100</v>
      </c>
    </row>
    <row r="191" spans="1:14" s="5" customFormat="1" ht="76.5">
      <c r="A191" s="20">
        <v>181</v>
      </c>
      <c r="B191" s="10" t="s">
        <v>92</v>
      </c>
      <c r="C191" s="10" t="s">
        <v>38</v>
      </c>
      <c r="D191" s="10" t="s">
        <v>140</v>
      </c>
      <c r="E191" s="10" t="s">
        <v>119</v>
      </c>
      <c r="F191" s="10" t="s">
        <v>57</v>
      </c>
      <c r="G191" s="10" t="s">
        <v>256</v>
      </c>
      <c r="H191" s="10" t="s">
        <v>47</v>
      </c>
      <c r="I191" s="55" t="s">
        <v>322</v>
      </c>
      <c r="J191" s="43">
        <v>486.6</v>
      </c>
      <c r="K191" s="42">
        <v>639.20000000000005</v>
      </c>
      <c r="L191" s="42">
        <v>639.20000000000005</v>
      </c>
      <c r="M191" s="42">
        <v>429.3</v>
      </c>
      <c r="N191" s="34">
        <f t="shared" si="47"/>
        <v>67.2</v>
      </c>
    </row>
    <row r="192" spans="1:14" s="5" customFormat="1" ht="25.5">
      <c r="A192" s="20">
        <v>182</v>
      </c>
      <c r="B192" s="10" t="s">
        <v>92</v>
      </c>
      <c r="C192" s="10" t="s">
        <v>38</v>
      </c>
      <c r="D192" s="10" t="s">
        <v>140</v>
      </c>
      <c r="E192" s="10" t="s">
        <v>119</v>
      </c>
      <c r="F192" s="10" t="s">
        <v>57</v>
      </c>
      <c r="G192" s="10" t="s">
        <v>313</v>
      </c>
      <c r="H192" s="10" t="s">
        <v>47</v>
      </c>
      <c r="I192" s="54" t="s">
        <v>323</v>
      </c>
      <c r="J192" s="43">
        <v>486.6</v>
      </c>
      <c r="K192" s="42">
        <v>43.2</v>
      </c>
      <c r="L192" s="42">
        <v>43.2</v>
      </c>
      <c r="M192" s="42">
        <v>43.2</v>
      </c>
      <c r="N192" s="34">
        <f t="shared" ref="N192" si="67">ROUND(M192/L192*100,1)</f>
        <v>100</v>
      </c>
    </row>
    <row r="193" spans="1:14" s="5" customFormat="1" ht="38.25">
      <c r="A193" s="20">
        <v>183</v>
      </c>
      <c r="B193" s="10" t="s">
        <v>92</v>
      </c>
      <c r="C193" s="10" t="s">
        <v>38</v>
      </c>
      <c r="D193" s="10" t="s">
        <v>140</v>
      </c>
      <c r="E193" s="10" t="s">
        <v>119</v>
      </c>
      <c r="F193" s="10" t="s">
        <v>57</v>
      </c>
      <c r="G193" s="10" t="s">
        <v>270</v>
      </c>
      <c r="H193" s="10" t="s">
        <v>47</v>
      </c>
      <c r="I193" s="54" t="s">
        <v>324</v>
      </c>
      <c r="J193" s="43">
        <v>0</v>
      </c>
      <c r="K193" s="42">
        <v>151.13</v>
      </c>
      <c r="L193" s="42">
        <v>151.13</v>
      </c>
      <c r="M193" s="42">
        <v>151.13</v>
      </c>
      <c r="N193" s="34">
        <f t="shared" si="47"/>
        <v>100</v>
      </c>
    </row>
    <row r="194" spans="1:14" s="5" customFormat="1" ht="25.5">
      <c r="A194" s="20">
        <v>184</v>
      </c>
      <c r="B194" s="10" t="s">
        <v>92</v>
      </c>
      <c r="C194" s="10" t="s">
        <v>38</v>
      </c>
      <c r="D194" s="10" t="s">
        <v>140</v>
      </c>
      <c r="E194" s="10" t="s">
        <v>119</v>
      </c>
      <c r="F194" s="10" t="s">
        <v>57</v>
      </c>
      <c r="G194" s="10" t="s">
        <v>234</v>
      </c>
      <c r="H194" s="10" t="s">
        <v>47</v>
      </c>
      <c r="I194" s="54" t="s">
        <v>325</v>
      </c>
      <c r="J194" s="43">
        <v>247725.5</v>
      </c>
      <c r="K194" s="42">
        <v>221875.97</v>
      </c>
      <c r="L194" s="42">
        <v>221875.97</v>
      </c>
      <c r="M194" s="42">
        <v>90411.58</v>
      </c>
      <c r="N194" s="34">
        <f t="shared" si="47"/>
        <v>40.700000000000003</v>
      </c>
    </row>
    <row r="195" spans="1:14" s="5" customFormat="1" ht="25.5">
      <c r="A195" s="20">
        <v>185</v>
      </c>
      <c r="B195" s="10" t="s">
        <v>92</v>
      </c>
      <c r="C195" s="10" t="s">
        <v>38</v>
      </c>
      <c r="D195" s="10" t="s">
        <v>140</v>
      </c>
      <c r="E195" s="10" t="s">
        <v>119</v>
      </c>
      <c r="F195" s="10" t="s">
        <v>57</v>
      </c>
      <c r="G195" s="10" t="s">
        <v>120</v>
      </c>
      <c r="H195" s="10" t="s">
        <v>47</v>
      </c>
      <c r="I195" s="54" t="s">
        <v>326</v>
      </c>
      <c r="J195" s="43">
        <v>1824.3</v>
      </c>
      <c r="K195" s="42">
        <v>1942.5</v>
      </c>
      <c r="L195" s="42">
        <v>1942.5</v>
      </c>
      <c r="M195" s="42">
        <v>1942.5</v>
      </c>
      <c r="N195" s="34">
        <f t="shared" si="47"/>
        <v>100</v>
      </c>
    </row>
    <row r="196" spans="1:14" s="5" customFormat="1" ht="38.25">
      <c r="A196" s="20">
        <v>186</v>
      </c>
      <c r="B196" s="10" t="s">
        <v>92</v>
      </c>
      <c r="C196" s="10" t="s">
        <v>38</v>
      </c>
      <c r="D196" s="10" t="s">
        <v>140</v>
      </c>
      <c r="E196" s="10" t="s">
        <v>119</v>
      </c>
      <c r="F196" s="10" t="s">
        <v>57</v>
      </c>
      <c r="G196" s="10" t="s">
        <v>271</v>
      </c>
      <c r="H196" s="10" t="s">
        <v>47</v>
      </c>
      <c r="I196" s="54" t="s">
        <v>327</v>
      </c>
      <c r="J196" s="43">
        <v>0</v>
      </c>
      <c r="K196" s="42">
        <v>108941.81</v>
      </c>
      <c r="L196" s="42">
        <v>108941.81</v>
      </c>
      <c r="M196" s="42">
        <v>95106.62</v>
      </c>
      <c r="N196" s="34">
        <f t="shared" si="47"/>
        <v>87.3</v>
      </c>
    </row>
    <row r="197" spans="1:14" s="5" customFormat="1" ht="25.5">
      <c r="A197" s="20">
        <v>187</v>
      </c>
      <c r="B197" s="10" t="s">
        <v>92</v>
      </c>
      <c r="C197" s="10" t="s">
        <v>38</v>
      </c>
      <c r="D197" s="10" t="s">
        <v>140</v>
      </c>
      <c r="E197" s="10" t="s">
        <v>119</v>
      </c>
      <c r="F197" s="10" t="s">
        <v>57</v>
      </c>
      <c r="G197" s="10" t="s">
        <v>420</v>
      </c>
      <c r="H197" s="10" t="s">
        <v>47</v>
      </c>
      <c r="I197" s="54" t="s">
        <v>430</v>
      </c>
      <c r="J197" s="43">
        <v>0</v>
      </c>
      <c r="K197" s="42">
        <v>1640</v>
      </c>
      <c r="L197" s="42">
        <v>1640</v>
      </c>
      <c r="M197" s="42">
        <v>1640</v>
      </c>
      <c r="N197" s="34">
        <f t="shared" ref="N197" si="68">ROUND(M197/L197*100,1)</f>
        <v>100</v>
      </c>
    </row>
    <row r="198" spans="1:14" s="5" customFormat="1" ht="12.75">
      <c r="A198" s="20">
        <v>188</v>
      </c>
      <c r="B198" s="10" t="s">
        <v>92</v>
      </c>
      <c r="C198" s="10" t="s">
        <v>38</v>
      </c>
      <c r="D198" s="10" t="s">
        <v>140</v>
      </c>
      <c r="E198" s="10" t="s">
        <v>119</v>
      </c>
      <c r="F198" s="10" t="s">
        <v>57</v>
      </c>
      <c r="G198" s="10" t="s">
        <v>421</v>
      </c>
      <c r="H198" s="10" t="s">
        <v>47</v>
      </c>
      <c r="I198" s="54" t="s">
        <v>431</v>
      </c>
      <c r="J198" s="43">
        <v>140.4</v>
      </c>
      <c r="K198" s="42">
        <v>1792.9</v>
      </c>
      <c r="L198" s="42">
        <v>1792.9</v>
      </c>
      <c r="M198" s="42">
        <v>990.92</v>
      </c>
      <c r="N198" s="34">
        <f t="shared" si="47"/>
        <v>55.3</v>
      </c>
    </row>
    <row r="199" spans="1:14" s="5" customFormat="1" ht="25.5">
      <c r="A199" s="20">
        <v>189</v>
      </c>
      <c r="B199" s="10" t="s">
        <v>92</v>
      </c>
      <c r="C199" s="10" t="s">
        <v>38</v>
      </c>
      <c r="D199" s="10" t="s">
        <v>140</v>
      </c>
      <c r="E199" s="10" t="s">
        <v>119</v>
      </c>
      <c r="F199" s="10" t="s">
        <v>57</v>
      </c>
      <c r="G199" s="10" t="s">
        <v>166</v>
      </c>
      <c r="H199" s="10" t="s">
        <v>47</v>
      </c>
      <c r="I199" s="54" t="s">
        <v>328</v>
      </c>
      <c r="J199" s="43">
        <v>28790.400000000001</v>
      </c>
      <c r="K199" s="42">
        <v>141.5</v>
      </c>
      <c r="L199" s="42">
        <v>141.5</v>
      </c>
      <c r="M199" s="42">
        <v>141.5</v>
      </c>
      <c r="N199" s="34">
        <f t="shared" ref="N199" si="69">ROUND(M199/L199*100,1)</f>
        <v>100</v>
      </c>
    </row>
    <row r="200" spans="1:14" s="5" customFormat="1" ht="12.75">
      <c r="A200" s="20">
        <v>190</v>
      </c>
      <c r="B200" s="10" t="s">
        <v>92</v>
      </c>
      <c r="C200" s="10" t="s">
        <v>38</v>
      </c>
      <c r="D200" s="10" t="s">
        <v>140</v>
      </c>
      <c r="E200" s="10" t="s">
        <v>119</v>
      </c>
      <c r="F200" s="10" t="s">
        <v>57</v>
      </c>
      <c r="G200" s="10" t="s">
        <v>287</v>
      </c>
      <c r="H200" s="10" t="s">
        <v>47</v>
      </c>
      <c r="I200" s="54" t="s">
        <v>330</v>
      </c>
      <c r="J200" s="43">
        <v>28790.400000000001</v>
      </c>
      <c r="K200" s="42">
        <v>260</v>
      </c>
      <c r="L200" s="42">
        <v>260</v>
      </c>
      <c r="M200" s="42">
        <v>260</v>
      </c>
      <c r="N200" s="34">
        <f t="shared" si="47"/>
        <v>100</v>
      </c>
    </row>
    <row r="201" spans="1:14" s="5" customFormat="1" ht="25.5">
      <c r="A201" s="20">
        <v>191</v>
      </c>
      <c r="B201" s="10" t="s">
        <v>92</v>
      </c>
      <c r="C201" s="10" t="s">
        <v>38</v>
      </c>
      <c r="D201" s="10" t="s">
        <v>140</v>
      </c>
      <c r="E201" s="10" t="s">
        <v>119</v>
      </c>
      <c r="F201" s="10" t="s">
        <v>57</v>
      </c>
      <c r="G201" s="10" t="s">
        <v>147</v>
      </c>
      <c r="H201" s="10" t="s">
        <v>47</v>
      </c>
      <c r="I201" s="54" t="s">
        <v>331</v>
      </c>
      <c r="J201" s="43">
        <v>0</v>
      </c>
      <c r="K201" s="42">
        <v>1624.4</v>
      </c>
      <c r="L201" s="42">
        <v>1624.4</v>
      </c>
      <c r="M201" s="42">
        <v>1624.4</v>
      </c>
      <c r="N201" s="34">
        <f t="shared" ref="N201" si="70">ROUND(M201/L201*100,1)</f>
        <v>100</v>
      </c>
    </row>
    <row r="202" spans="1:14" s="5" customFormat="1" ht="25.5">
      <c r="A202" s="20">
        <v>192</v>
      </c>
      <c r="B202" s="10" t="s">
        <v>92</v>
      </c>
      <c r="C202" s="10" t="s">
        <v>38</v>
      </c>
      <c r="D202" s="10" t="s">
        <v>140</v>
      </c>
      <c r="E202" s="10" t="s">
        <v>119</v>
      </c>
      <c r="F202" s="10" t="s">
        <v>57</v>
      </c>
      <c r="G202" s="10" t="s">
        <v>422</v>
      </c>
      <c r="H202" s="10" t="s">
        <v>47</v>
      </c>
      <c r="I202" s="54" t="s">
        <v>432</v>
      </c>
      <c r="J202" s="43">
        <v>0</v>
      </c>
      <c r="K202" s="42">
        <v>6000</v>
      </c>
      <c r="L202" s="42">
        <v>6000</v>
      </c>
      <c r="M202" s="42">
        <v>6000</v>
      </c>
      <c r="N202" s="34">
        <f t="shared" si="47"/>
        <v>100</v>
      </c>
    </row>
    <row r="203" spans="1:14" s="5" customFormat="1" ht="25.5">
      <c r="A203" s="20">
        <v>193</v>
      </c>
      <c r="B203" s="10" t="s">
        <v>92</v>
      </c>
      <c r="C203" s="10" t="s">
        <v>38</v>
      </c>
      <c r="D203" s="10" t="s">
        <v>140</v>
      </c>
      <c r="E203" s="10" t="s">
        <v>119</v>
      </c>
      <c r="F203" s="10" t="s">
        <v>57</v>
      </c>
      <c r="G203" s="10" t="s">
        <v>131</v>
      </c>
      <c r="H203" s="10" t="s">
        <v>47</v>
      </c>
      <c r="I203" s="54" t="s">
        <v>332</v>
      </c>
      <c r="J203" s="43">
        <v>4540</v>
      </c>
      <c r="K203" s="42">
        <v>6924</v>
      </c>
      <c r="L203" s="42">
        <v>6924</v>
      </c>
      <c r="M203" s="42">
        <v>6924</v>
      </c>
      <c r="N203" s="34">
        <f t="shared" si="47"/>
        <v>100</v>
      </c>
    </row>
    <row r="204" spans="1:14" s="5" customFormat="1" ht="25.5">
      <c r="A204" s="20">
        <v>194</v>
      </c>
      <c r="B204" s="10" t="s">
        <v>92</v>
      </c>
      <c r="C204" s="10" t="s">
        <v>38</v>
      </c>
      <c r="D204" s="10" t="s">
        <v>140</v>
      </c>
      <c r="E204" s="10" t="s">
        <v>119</v>
      </c>
      <c r="F204" s="10" t="s">
        <v>57</v>
      </c>
      <c r="G204" s="10" t="s">
        <v>280</v>
      </c>
      <c r="H204" s="10" t="s">
        <v>47</v>
      </c>
      <c r="I204" s="54" t="s">
        <v>333</v>
      </c>
      <c r="J204" s="43">
        <v>0</v>
      </c>
      <c r="K204" s="42">
        <v>3716.29</v>
      </c>
      <c r="L204" s="42">
        <v>3716.29</v>
      </c>
      <c r="M204" s="42">
        <v>3716.29</v>
      </c>
      <c r="N204" s="34">
        <f t="shared" si="47"/>
        <v>100</v>
      </c>
    </row>
    <row r="205" spans="1:14" s="5" customFormat="1" ht="76.5">
      <c r="A205" s="20">
        <v>195</v>
      </c>
      <c r="B205" s="10" t="s">
        <v>92</v>
      </c>
      <c r="C205" s="10" t="s">
        <v>38</v>
      </c>
      <c r="D205" s="10" t="s">
        <v>140</v>
      </c>
      <c r="E205" s="10" t="s">
        <v>119</v>
      </c>
      <c r="F205" s="10" t="s">
        <v>57</v>
      </c>
      <c r="G205" s="10" t="s">
        <v>314</v>
      </c>
      <c r="H205" s="10" t="s">
        <v>47</v>
      </c>
      <c r="I205" s="55" t="s">
        <v>334</v>
      </c>
      <c r="J205" s="43">
        <v>0</v>
      </c>
      <c r="K205" s="42">
        <v>2365.5</v>
      </c>
      <c r="L205" s="42">
        <v>2365.5</v>
      </c>
      <c r="M205" s="42">
        <v>0</v>
      </c>
      <c r="N205" s="34">
        <f t="shared" si="47"/>
        <v>0</v>
      </c>
    </row>
    <row r="206" spans="1:14" s="5" customFormat="1" ht="38.25">
      <c r="A206" s="20">
        <v>196</v>
      </c>
      <c r="B206" s="10" t="s">
        <v>92</v>
      </c>
      <c r="C206" s="10" t="s">
        <v>38</v>
      </c>
      <c r="D206" s="10" t="s">
        <v>140</v>
      </c>
      <c r="E206" s="10" t="s">
        <v>119</v>
      </c>
      <c r="F206" s="10" t="s">
        <v>57</v>
      </c>
      <c r="G206" s="10" t="s">
        <v>423</v>
      </c>
      <c r="H206" s="10" t="s">
        <v>47</v>
      </c>
      <c r="I206" s="54" t="s">
        <v>433</v>
      </c>
      <c r="J206" s="43">
        <v>0</v>
      </c>
      <c r="K206" s="42">
        <v>100000</v>
      </c>
      <c r="L206" s="42">
        <v>100000</v>
      </c>
      <c r="M206" s="42">
        <v>0</v>
      </c>
      <c r="N206" s="34">
        <f t="shared" si="47"/>
        <v>0</v>
      </c>
    </row>
    <row r="207" spans="1:14" s="5" customFormat="1" ht="25.5">
      <c r="A207" s="20">
        <v>197</v>
      </c>
      <c r="B207" s="10" t="s">
        <v>92</v>
      </c>
      <c r="C207" s="10" t="s">
        <v>38</v>
      </c>
      <c r="D207" s="10" t="s">
        <v>140</v>
      </c>
      <c r="E207" s="10" t="s">
        <v>119</v>
      </c>
      <c r="F207" s="10" t="s">
        <v>57</v>
      </c>
      <c r="G207" s="10" t="s">
        <v>273</v>
      </c>
      <c r="H207" s="10" t="s">
        <v>47</v>
      </c>
      <c r="I207" s="54" t="s">
        <v>335</v>
      </c>
      <c r="J207" s="43">
        <v>0</v>
      </c>
      <c r="K207" s="42">
        <v>939.44</v>
      </c>
      <c r="L207" s="42">
        <v>939.44</v>
      </c>
      <c r="M207" s="42">
        <v>939.44</v>
      </c>
      <c r="N207" s="34">
        <f t="shared" ref="N207:N208" si="71">ROUND(M207/L207*100,1)</f>
        <v>100</v>
      </c>
    </row>
    <row r="208" spans="1:14" s="5" customFormat="1" ht="25.5">
      <c r="A208" s="20">
        <v>198</v>
      </c>
      <c r="B208" s="10" t="s">
        <v>92</v>
      </c>
      <c r="C208" s="10" t="s">
        <v>38</v>
      </c>
      <c r="D208" s="10" t="s">
        <v>140</v>
      </c>
      <c r="E208" s="10" t="s">
        <v>119</v>
      </c>
      <c r="F208" s="10" t="s">
        <v>57</v>
      </c>
      <c r="G208" s="10" t="s">
        <v>315</v>
      </c>
      <c r="H208" s="10" t="s">
        <v>47</v>
      </c>
      <c r="I208" s="54" t="s">
        <v>336</v>
      </c>
      <c r="J208" s="43">
        <v>0</v>
      </c>
      <c r="K208" s="42">
        <v>5116</v>
      </c>
      <c r="L208" s="42">
        <v>5116</v>
      </c>
      <c r="M208" s="42">
        <v>5116</v>
      </c>
      <c r="N208" s="34">
        <f t="shared" si="71"/>
        <v>100</v>
      </c>
    </row>
    <row r="209" spans="1:14" s="5" customFormat="1" ht="38.25">
      <c r="A209" s="20">
        <v>199</v>
      </c>
      <c r="B209" s="10" t="s">
        <v>92</v>
      </c>
      <c r="C209" s="10" t="s">
        <v>38</v>
      </c>
      <c r="D209" s="10" t="s">
        <v>140</v>
      </c>
      <c r="E209" s="10" t="s">
        <v>119</v>
      </c>
      <c r="F209" s="10" t="s">
        <v>57</v>
      </c>
      <c r="G209" s="10" t="s">
        <v>316</v>
      </c>
      <c r="H209" s="10" t="s">
        <v>47</v>
      </c>
      <c r="I209" s="54" t="s">
        <v>337</v>
      </c>
      <c r="J209" s="43">
        <v>3840</v>
      </c>
      <c r="K209" s="42">
        <v>10999.5</v>
      </c>
      <c r="L209" s="42">
        <v>10999.5</v>
      </c>
      <c r="M209" s="42">
        <v>8780</v>
      </c>
      <c r="N209" s="34">
        <f t="shared" si="47"/>
        <v>79.8</v>
      </c>
    </row>
    <row r="210" spans="1:14" s="5" customFormat="1" ht="38.25">
      <c r="A210" s="20">
        <v>200</v>
      </c>
      <c r="B210" s="10" t="s">
        <v>92</v>
      </c>
      <c r="C210" s="10" t="s">
        <v>38</v>
      </c>
      <c r="D210" s="10" t="s">
        <v>140</v>
      </c>
      <c r="E210" s="10" t="s">
        <v>119</v>
      </c>
      <c r="F210" s="10" t="s">
        <v>57</v>
      </c>
      <c r="G210" s="10" t="s">
        <v>281</v>
      </c>
      <c r="H210" s="10" t="s">
        <v>47</v>
      </c>
      <c r="I210" s="54" t="s">
        <v>338</v>
      </c>
      <c r="J210" s="43">
        <v>0</v>
      </c>
      <c r="K210" s="42">
        <v>22698.54</v>
      </c>
      <c r="L210" s="42">
        <v>22698.54</v>
      </c>
      <c r="M210" s="42">
        <v>22698.54</v>
      </c>
      <c r="N210" s="34">
        <f t="shared" si="47"/>
        <v>100</v>
      </c>
    </row>
    <row r="211" spans="1:14" s="5" customFormat="1" ht="38.25">
      <c r="A211" s="20">
        <v>201</v>
      </c>
      <c r="B211" s="10" t="s">
        <v>92</v>
      </c>
      <c r="C211" s="10" t="s">
        <v>38</v>
      </c>
      <c r="D211" s="10" t="s">
        <v>140</v>
      </c>
      <c r="E211" s="10" t="s">
        <v>119</v>
      </c>
      <c r="F211" s="10" t="s">
        <v>57</v>
      </c>
      <c r="G211" s="10" t="s">
        <v>282</v>
      </c>
      <c r="H211" s="10" t="s">
        <v>47</v>
      </c>
      <c r="I211" s="55" t="s">
        <v>339</v>
      </c>
      <c r="J211" s="43">
        <v>0</v>
      </c>
      <c r="K211" s="42">
        <v>3619.03</v>
      </c>
      <c r="L211" s="42">
        <v>3619.03</v>
      </c>
      <c r="M211" s="42">
        <v>3619.03</v>
      </c>
      <c r="N211" s="34">
        <f t="shared" si="47"/>
        <v>100</v>
      </c>
    </row>
    <row r="212" spans="1:14" s="5" customFormat="1" ht="25.5">
      <c r="A212" s="20">
        <v>202</v>
      </c>
      <c r="B212" s="10" t="s">
        <v>92</v>
      </c>
      <c r="C212" s="10" t="s">
        <v>38</v>
      </c>
      <c r="D212" s="10" t="s">
        <v>140</v>
      </c>
      <c r="E212" s="10" t="s">
        <v>119</v>
      </c>
      <c r="F212" s="10" t="s">
        <v>57</v>
      </c>
      <c r="G212" s="10" t="s">
        <v>288</v>
      </c>
      <c r="H212" s="10" t="s">
        <v>47</v>
      </c>
      <c r="I212" s="54" t="s">
        <v>340</v>
      </c>
      <c r="J212" s="43">
        <v>0</v>
      </c>
      <c r="K212" s="42">
        <v>451.41</v>
      </c>
      <c r="L212" s="42">
        <v>451.41</v>
      </c>
      <c r="M212" s="42">
        <v>451.41</v>
      </c>
      <c r="N212" s="34">
        <f t="shared" si="47"/>
        <v>100</v>
      </c>
    </row>
    <row r="213" spans="1:14" s="5" customFormat="1" ht="38.25">
      <c r="A213" s="20">
        <v>203</v>
      </c>
      <c r="B213" s="10" t="s">
        <v>92</v>
      </c>
      <c r="C213" s="10" t="s">
        <v>38</v>
      </c>
      <c r="D213" s="10" t="s">
        <v>140</v>
      </c>
      <c r="E213" s="10" t="s">
        <v>119</v>
      </c>
      <c r="F213" s="10" t="s">
        <v>57</v>
      </c>
      <c r="G213" s="10" t="s">
        <v>317</v>
      </c>
      <c r="H213" s="10" t="s">
        <v>47</v>
      </c>
      <c r="I213" s="54" t="s">
        <v>341</v>
      </c>
      <c r="J213" s="43">
        <v>0</v>
      </c>
      <c r="K213" s="42">
        <v>128000</v>
      </c>
      <c r="L213" s="42">
        <v>128000</v>
      </c>
      <c r="M213" s="42">
        <v>121954.48</v>
      </c>
      <c r="N213" s="34">
        <f t="shared" ref="N213:N214" si="72">ROUND(M213/L213*100,1)</f>
        <v>95.3</v>
      </c>
    </row>
    <row r="214" spans="1:14" s="5" customFormat="1" ht="25.5">
      <c r="A214" s="20">
        <v>204</v>
      </c>
      <c r="B214" s="10" t="s">
        <v>92</v>
      </c>
      <c r="C214" s="10" t="s">
        <v>38</v>
      </c>
      <c r="D214" s="10" t="s">
        <v>140</v>
      </c>
      <c r="E214" s="10" t="s">
        <v>119</v>
      </c>
      <c r="F214" s="10" t="s">
        <v>57</v>
      </c>
      <c r="G214" s="10" t="s">
        <v>424</v>
      </c>
      <c r="H214" s="10" t="s">
        <v>47</v>
      </c>
      <c r="I214" s="54" t="s">
        <v>434</v>
      </c>
      <c r="J214" s="43">
        <v>0</v>
      </c>
      <c r="K214" s="42">
        <v>801.43</v>
      </c>
      <c r="L214" s="42">
        <v>801.43</v>
      </c>
      <c r="M214" s="42">
        <v>801.43</v>
      </c>
      <c r="N214" s="34">
        <f t="shared" si="72"/>
        <v>100</v>
      </c>
    </row>
    <row r="215" spans="1:14" s="5" customFormat="1" ht="38.25">
      <c r="A215" s="20">
        <v>205</v>
      </c>
      <c r="B215" s="10" t="s">
        <v>92</v>
      </c>
      <c r="C215" s="10" t="s">
        <v>38</v>
      </c>
      <c r="D215" s="10" t="s">
        <v>140</v>
      </c>
      <c r="E215" s="10" t="s">
        <v>119</v>
      </c>
      <c r="F215" s="10" t="s">
        <v>57</v>
      </c>
      <c r="G215" s="10" t="s">
        <v>318</v>
      </c>
      <c r="H215" s="10" t="s">
        <v>47</v>
      </c>
      <c r="I215" s="54" t="s">
        <v>342</v>
      </c>
      <c r="J215" s="43">
        <v>200000</v>
      </c>
      <c r="K215" s="42">
        <v>7454.5</v>
      </c>
      <c r="L215" s="42">
        <v>7454.5</v>
      </c>
      <c r="M215" s="42">
        <v>7454.45</v>
      </c>
      <c r="N215" s="34">
        <f t="shared" si="47"/>
        <v>100</v>
      </c>
    </row>
    <row r="216" spans="1:14" s="5" customFormat="1" ht="12.75">
      <c r="A216" s="20">
        <v>206</v>
      </c>
      <c r="B216" s="10" t="s">
        <v>92</v>
      </c>
      <c r="C216" s="10" t="s">
        <v>38</v>
      </c>
      <c r="D216" s="10" t="s">
        <v>140</v>
      </c>
      <c r="E216" s="10" t="s">
        <v>119</v>
      </c>
      <c r="F216" s="10" t="s">
        <v>57</v>
      </c>
      <c r="G216" s="10" t="s">
        <v>283</v>
      </c>
      <c r="H216" s="10" t="s">
        <v>47</v>
      </c>
      <c r="I216" s="54" t="s">
        <v>343</v>
      </c>
      <c r="J216" s="43"/>
      <c r="K216" s="42">
        <v>120000</v>
      </c>
      <c r="L216" s="42">
        <v>120000</v>
      </c>
      <c r="M216" s="42">
        <v>120000</v>
      </c>
      <c r="N216" s="34">
        <f t="shared" si="47"/>
        <v>100</v>
      </c>
    </row>
    <row r="217" spans="1:14" s="5" customFormat="1" ht="25.5">
      <c r="A217" s="20">
        <v>207</v>
      </c>
      <c r="B217" s="10" t="s">
        <v>92</v>
      </c>
      <c r="C217" s="10" t="s">
        <v>38</v>
      </c>
      <c r="D217" s="10" t="s">
        <v>140</v>
      </c>
      <c r="E217" s="10" t="s">
        <v>119</v>
      </c>
      <c r="F217" s="10" t="s">
        <v>57</v>
      </c>
      <c r="G217" s="10" t="s">
        <v>425</v>
      </c>
      <c r="H217" s="10" t="s">
        <v>47</v>
      </c>
      <c r="I217" s="54" t="s">
        <v>435</v>
      </c>
      <c r="J217" s="43"/>
      <c r="K217" s="42">
        <v>7994.27</v>
      </c>
      <c r="L217" s="42">
        <v>7994.27</v>
      </c>
      <c r="M217" s="42">
        <v>7994.27</v>
      </c>
      <c r="N217" s="34">
        <f t="shared" si="47"/>
        <v>100</v>
      </c>
    </row>
    <row r="218" spans="1:14" s="5" customFormat="1" ht="38.25">
      <c r="A218" s="20">
        <v>208</v>
      </c>
      <c r="B218" s="10" t="s">
        <v>92</v>
      </c>
      <c r="C218" s="10" t="s">
        <v>38</v>
      </c>
      <c r="D218" s="10" t="s">
        <v>140</v>
      </c>
      <c r="E218" s="10" t="s">
        <v>119</v>
      </c>
      <c r="F218" s="10" t="s">
        <v>57</v>
      </c>
      <c r="G218" s="10" t="s">
        <v>426</v>
      </c>
      <c r="H218" s="10" t="s">
        <v>47</v>
      </c>
      <c r="I218" s="54" t="s">
        <v>436</v>
      </c>
      <c r="J218" s="43"/>
      <c r="K218" s="42">
        <v>4161.12</v>
      </c>
      <c r="L218" s="42">
        <v>4161.12</v>
      </c>
      <c r="M218" s="42">
        <v>4161.12</v>
      </c>
      <c r="N218" s="34">
        <f t="shared" si="47"/>
        <v>100</v>
      </c>
    </row>
    <row r="219" spans="1:14" s="5" customFormat="1" ht="25.5">
      <c r="A219" s="20">
        <v>209</v>
      </c>
      <c r="B219" s="10" t="s">
        <v>92</v>
      </c>
      <c r="C219" s="10" t="s">
        <v>38</v>
      </c>
      <c r="D219" s="10" t="s">
        <v>140</v>
      </c>
      <c r="E219" s="10" t="s">
        <v>119</v>
      </c>
      <c r="F219" s="10" t="s">
        <v>57</v>
      </c>
      <c r="G219" s="10" t="s">
        <v>427</v>
      </c>
      <c r="H219" s="10" t="s">
        <v>47</v>
      </c>
      <c r="I219" s="54" t="s">
        <v>437</v>
      </c>
      <c r="J219" s="43"/>
      <c r="K219" s="42">
        <v>230000</v>
      </c>
      <c r="L219" s="42">
        <v>230000</v>
      </c>
      <c r="M219" s="42">
        <v>230000</v>
      </c>
      <c r="N219" s="34">
        <f t="shared" si="47"/>
        <v>100</v>
      </c>
    </row>
    <row r="220" spans="1:14" s="5" customFormat="1" ht="25.5">
      <c r="A220" s="20">
        <v>210</v>
      </c>
      <c r="B220" s="10" t="s">
        <v>92</v>
      </c>
      <c r="C220" s="10" t="s">
        <v>38</v>
      </c>
      <c r="D220" s="10" t="s">
        <v>140</v>
      </c>
      <c r="E220" s="10" t="s">
        <v>119</v>
      </c>
      <c r="F220" s="10" t="s">
        <v>57</v>
      </c>
      <c r="G220" s="10" t="s">
        <v>428</v>
      </c>
      <c r="H220" s="10" t="s">
        <v>47</v>
      </c>
      <c r="I220" s="54" t="s">
        <v>329</v>
      </c>
      <c r="J220" s="43"/>
      <c r="K220" s="42">
        <v>33764.699999999997</v>
      </c>
      <c r="L220" s="42">
        <v>33764.699999999997</v>
      </c>
      <c r="M220" s="42">
        <v>33764.699999999997</v>
      </c>
      <c r="N220" s="34">
        <f t="shared" si="47"/>
        <v>100</v>
      </c>
    </row>
    <row r="221" spans="1:14" s="5" customFormat="1" ht="12.75">
      <c r="A221" s="20">
        <v>211</v>
      </c>
      <c r="B221" s="10" t="s">
        <v>92</v>
      </c>
      <c r="C221" s="10" t="s">
        <v>38</v>
      </c>
      <c r="D221" s="10" t="s">
        <v>21</v>
      </c>
      <c r="E221" s="10" t="s">
        <v>26</v>
      </c>
      <c r="F221" s="10" t="s">
        <v>28</v>
      </c>
      <c r="G221" s="10" t="s">
        <v>29</v>
      </c>
      <c r="H221" s="10" t="s">
        <v>47</v>
      </c>
      <c r="I221" s="24" t="s">
        <v>292</v>
      </c>
      <c r="J221" s="12"/>
      <c r="K221" s="13">
        <f>K222+K241+K243+K245</f>
        <v>1806416.67</v>
      </c>
      <c r="L221" s="13">
        <f t="shared" ref="L221:M221" si="73">L222+L241+L243+L245</f>
        <v>1806416.67</v>
      </c>
      <c r="M221" s="13">
        <f t="shared" si="73"/>
        <v>1805060.52</v>
      </c>
      <c r="N221" s="34">
        <f t="shared" si="47"/>
        <v>99.9</v>
      </c>
    </row>
    <row r="222" spans="1:14" s="5" customFormat="1" ht="12.75">
      <c r="A222" s="20">
        <v>212</v>
      </c>
      <c r="B222" s="10" t="s">
        <v>92</v>
      </c>
      <c r="C222" s="10" t="s">
        <v>38</v>
      </c>
      <c r="D222" s="10" t="s">
        <v>21</v>
      </c>
      <c r="E222" s="10" t="s">
        <v>122</v>
      </c>
      <c r="F222" s="10" t="s">
        <v>28</v>
      </c>
      <c r="G222" s="10" t="s">
        <v>29</v>
      </c>
      <c r="H222" s="10" t="s">
        <v>47</v>
      </c>
      <c r="I222" s="11" t="s">
        <v>293</v>
      </c>
      <c r="J222" s="12"/>
      <c r="K222" s="13">
        <f>K223</f>
        <v>1794163.3699999999</v>
      </c>
      <c r="L222" s="13">
        <f t="shared" ref="L222:M222" si="74">L223</f>
        <v>1794163.3699999999</v>
      </c>
      <c r="M222" s="13">
        <f t="shared" si="74"/>
        <v>1792825.22</v>
      </c>
      <c r="N222" s="34">
        <f t="shared" si="47"/>
        <v>99.9</v>
      </c>
    </row>
    <row r="223" spans="1:14" s="5" customFormat="1" ht="25.5">
      <c r="A223" s="20">
        <v>213</v>
      </c>
      <c r="B223" s="10" t="s">
        <v>92</v>
      </c>
      <c r="C223" s="10" t="s">
        <v>38</v>
      </c>
      <c r="D223" s="10" t="s">
        <v>21</v>
      </c>
      <c r="E223" s="10" t="s">
        <v>122</v>
      </c>
      <c r="F223" s="10" t="s">
        <v>57</v>
      </c>
      <c r="G223" s="10" t="s">
        <v>29</v>
      </c>
      <c r="H223" s="10" t="s">
        <v>47</v>
      </c>
      <c r="I223" s="11" t="s">
        <v>294</v>
      </c>
      <c r="J223" s="12"/>
      <c r="K223" s="13">
        <f>SUM(K224:K240)</f>
        <v>1794163.3699999999</v>
      </c>
      <c r="L223" s="13">
        <f>SUM(L224:L240)</f>
        <v>1794163.3699999999</v>
      </c>
      <c r="M223" s="13">
        <f>SUM(M224:M240)-0.01</f>
        <v>1792825.22</v>
      </c>
      <c r="N223" s="34">
        <f t="shared" si="47"/>
        <v>99.9</v>
      </c>
    </row>
    <row r="224" spans="1:14" s="5" customFormat="1" ht="51">
      <c r="A224" s="20">
        <v>214</v>
      </c>
      <c r="B224" s="10" t="s">
        <v>92</v>
      </c>
      <c r="C224" s="10" t="s">
        <v>38</v>
      </c>
      <c r="D224" s="10" t="s">
        <v>21</v>
      </c>
      <c r="E224" s="10" t="s">
        <v>122</v>
      </c>
      <c r="F224" s="10" t="s">
        <v>57</v>
      </c>
      <c r="G224" s="10" t="s">
        <v>167</v>
      </c>
      <c r="H224" s="10" t="s">
        <v>47</v>
      </c>
      <c r="I224" s="55" t="s">
        <v>439</v>
      </c>
      <c r="J224" s="43">
        <v>2137</v>
      </c>
      <c r="K224" s="42">
        <v>3334.1</v>
      </c>
      <c r="L224" s="42">
        <v>3334.1</v>
      </c>
      <c r="M224" s="42">
        <v>3334.1</v>
      </c>
      <c r="N224" s="34">
        <f t="shared" si="47"/>
        <v>100</v>
      </c>
    </row>
    <row r="225" spans="1:14" s="5" customFormat="1" ht="102">
      <c r="A225" s="20">
        <v>215</v>
      </c>
      <c r="B225" s="10" t="s">
        <v>92</v>
      </c>
      <c r="C225" s="10" t="s">
        <v>38</v>
      </c>
      <c r="D225" s="10" t="s">
        <v>21</v>
      </c>
      <c r="E225" s="10" t="s">
        <v>122</v>
      </c>
      <c r="F225" s="10" t="s">
        <v>57</v>
      </c>
      <c r="G225" s="10" t="s">
        <v>132</v>
      </c>
      <c r="H225" s="10" t="s">
        <v>47</v>
      </c>
      <c r="I225" s="55" t="s">
        <v>344</v>
      </c>
      <c r="J225" s="43">
        <v>142957.20000000001</v>
      </c>
      <c r="K225" s="42">
        <v>245267.20000000001</v>
      </c>
      <c r="L225" s="42">
        <v>245267.20000000001</v>
      </c>
      <c r="M225" s="42">
        <v>245267.20000000001</v>
      </c>
      <c r="N225" s="34">
        <f t="shared" si="47"/>
        <v>100</v>
      </c>
    </row>
    <row r="226" spans="1:14" s="5" customFormat="1" ht="102">
      <c r="A226" s="20">
        <v>216</v>
      </c>
      <c r="B226" s="10" t="s">
        <v>92</v>
      </c>
      <c r="C226" s="10" t="s">
        <v>38</v>
      </c>
      <c r="D226" s="10" t="s">
        <v>21</v>
      </c>
      <c r="E226" s="10" t="s">
        <v>122</v>
      </c>
      <c r="F226" s="10" t="s">
        <v>57</v>
      </c>
      <c r="G226" s="10" t="s">
        <v>133</v>
      </c>
      <c r="H226" s="10" t="s">
        <v>47</v>
      </c>
      <c r="I226" s="55" t="s">
        <v>345</v>
      </c>
      <c r="J226" s="43">
        <v>83128.800000000003</v>
      </c>
      <c r="K226" s="42">
        <v>164384.79999999999</v>
      </c>
      <c r="L226" s="42">
        <v>164384.79999999999</v>
      </c>
      <c r="M226" s="42">
        <v>164384.79999999999</v>
      </c>
      <c r="N226" s="34">
        <f t="shared" si="47"/>
        <v>100</v>
      </c>
    </row>
    <row r="227" spans="1:14" s="5" customFormat="1" ht="51">
      <c r="A227" s="20">
        <v>217</v>
      </c>
      <c r="B227" s="10" t="s">
        <v>92</v>
      </c>
      <c r="C227" s="10" t="s">
        <v>38</v>
      </c>
      <c r="D227" s="10" t="s">
        <v>21</v>
      </c>
      <c r="E227" s="10" t="s">
        <v>122</v>
      </c>
      <c r="F227" s="10" t="s">
        <v>57</v>
      </c>
      <c r="G227" s="10" t="s">
        <v>15</v>
      </c>
      <c r="H227" s="10" t="s">
        <v>47</v>
      </c>
      <c r="I227" s="55" t="s">
        <v>346</v>
      </c>
      <c r="J227" s="43">
        <v>254.4</v>
      </c>
      <c r="K227" s="42">
        <v>401.1</v>
      </c>
      <c r="L227" s="42">
        <v>401.1</v>
      </c>
      <c r="M227" s="42">
        <v>401.1</v>
      </c>
      <c r="N227" s="34">
        <f t="shared" si="47"/>
        <v>100</v>
      </c>
    </row>
    <row r="228" spans="1:14" s="5" customFormat="1" ht="38.25">
      <c r="A228" s="20">
        <v>218</v>
      </c>
      <c r="B228" s="10" t="s">
        <v>92</v>
      </c>
      <c r="C228" s="10" t="s">
        <v>38</v>
      </c>
      <c r="D228" s="10" t="s">
        <v>21</v>
      </c>
      <c r="E228" s="10" t="s">
        <v>122</v>
      </c>
      <c r="F228" s="10" t="s">
        <v>57</v>
      </c>
      <c r="G228" s="10" t="s">
        <v>0</v>
      </c>
      <c r="H228" s="10" t="s">
        <v>47</v>
      </c>
      <c r="I228" s="55" t="s">
        <v>347</v>
      </c>
      <c r="J228" s="43">
        <v>885.8</v>
      </c>
      <c r="K228" s="42">
        <v>1371.4</v>
      </c>
      <c r="L228" s="42">
        <v>1371.4</v>
      </c>
      <c r="M228" s="42">
        <v>1371.4</v>
      </c>
      <c r="N228" s="34">
        <f t="shared" si="47"/>
        <v>100</v>
      </c>
    </row>
    <row r="229" spans="1:14" s="5" customFormat="1" ht="51">
      <c r="A229" s="20">
        <v>219</v>
      </c>
      <c r="B229" s="10" t="s">
        <v>92</v>
      </c>
      <c r="C229" s="10" t="s">
        <v>38</v>
      </c>
      <c r="D229" s="10" t="s">
        <v>21</v>
      </c>
      <c r="E229" s="10" t="s">
        <v>122</v>
      </c>
      <c r="F229" s="10" t="s">
        <v>57</v>
      </c>
      <c r="G229" s="10" t="s">
        <v>1</v>
      </c>
      <c r="H229" s="10" t="s">
        <v>47</v>
      </c>
      <c r="I229" s="55" t="s">
        <v>348</v>
      </c>
      <c r="J229" s="43">
        <v>2119.6</v>
      </c>
      <c r="K229" s="42">
        <v>2992.82</v>
      </c>
      <c r="L229" s="42">
        <v>2992.82</v>
      </c>
      <c r="M229" s="42">
        <v>2992.82</v>
      </c>
      <c r="N229" s="34">
        <f t="shared" si="47"/>
        <v>100</v>
      </c>
    </row>
    <row r="230" spans="1:14" s="5" customFormat="1" ht="38.25">
      <c r="A230" s="20">
        <v>220</v>
      </c>
      <c r="B230" s="10" t="s">
        <v>92</v>
      </c>
      <c r="C230" s="10" t="s">
        <v>38</v>
      </c>
      <c r="D230" s="10" t="s">
        <v>21</v>
      </c>
      <c r="E230" s="10" t="s">
        <v>122</v>
      </c>
      <c r="F230" s="10" t="s">
        <v>57</v>
      </c>
      <c r="G230" s="10" t="s">
        <v>2</v>
      </c>
      <c r="H230" s="10" t="s">
        <v>47</v>
      </c>
      <c r="I230" s="55" t="s">
        <v>349</v>
      </c>
      <c r="J230" s="43">
        <v>658.7</v>
      </c>
      <c r="K230" s="42">
        <v>956.7</v>
      </c>
      <c r="L230" s="42">
        <v>956.7</v>
      </c>
      <c r="M230" s="42">
        <v>956.7</v>
      </c>
      <c r="N230" s="34">
        <f t="shared" si="47"/>
        <v>100</v>
      </c>
    </row>
    <row r="231" spans="1:14" s="5" customFormat="1" ht="38.25">
      <c r="A231" s="20">
        <v>221</v>
      </c>
      <c r="B231" s="10" t="s">
        <v>92</v>
      </c>
      <c r="C231" s="10" t="s">
        <v>38</v>
      </c>
      <c r="D231" s="10" t="s">
        <v>21</v>
      </c>
      <c r="E231" s="10" t="s">
        <v>122</v>
      </c>
      <c r="F231" s="10" t="s">
        <v>57</v>
      </c>
      <c r="G231" s="10" t="s">
        <v>3</v>
      </c>
      <c r="H231" s="10" t="s">
        <v>47</v>
      </c>
      <c r="I231" s="55" t="s">
        <v>350</v>
      </c>
      <c r="J231" s="43">
        <v>8175.5</v>
      </c>
      <c r="K231" s="42">
        <v>16748.7</v>
      </c>
      <c r="L231" s="42">
        <v>16748.7</v>
      </c>
      <c r="M231" s="42">
        <v>16748.7</v>
      </c>
      <c r="N231" s="34">
        <f t="shared" si="47"/>
        <v>100</v>
      </c>
    </row>
    <row r="232" spans="1:14" s="5" customFormat="1" ht="76.5">
      <c r="A232" s="20">
        <v>222</v>
      </c>
      <c r="B232" s="10" t="s">
        <v>92</v>
      </c>
      <c r="C232" s="10" t="s">
        <v>38</v>
      </c>
      <c r="D232" s="10" t="s">
        <v>21</v>
      </c>
      <c r="E232" s="10" t="s">
        <v>122</v>
      </c>
      <c r="F232" s="10" t="s">
        <v>57</v>
      </c>
      <c r="G232" s="10" t="s">
        <v>4</v>
      </c>
      <c r="H232" s="10" t="s">
        <v>47</v>
      </c>
      <c r="I232" s="55" t="s">
        <v>351</v>
      </c>
      <c r="J232" s="43">
        <v>5792</v>
      </c>
      <c r="K232" s="42">
        <v>4621</v>
      </c>
      <c r="L232" s="42">
        <v>4621</v>
      </c>
      <c r="M232" s="42">
        <v>4540</v>
      </c>
      <c r="N232" s="34">
        <f t="shared" si="47"/>
        <v>98.2</v>
      </c>
    </row>
    <row r="233" spans="1:14" s="5" customFormat="1" ht="102">
      <c r="A233" s="20">
        <v>223</v>
      </c>
      <c r="B233" s="10" t="s">
        <v>92</v>
      </c>
      <c r="C233" s="10" t="s">
        <v>38</v>
      </c>
      <c r="D233" s="10" t="s">
        <v>21</v>
      </c>
      <c r="E233" s="10" t="s">
        <v>122</v>
      </c>
      <c r="F233" s="10" t="s">
        <v>57</v>
      </c>
      <c r="G233" s="10" t="s">
        <v>5</v>
      </c>
      <c r="H233" s="10" t="s">
        <v>47</v>
      </c>
      <c r="I233" s="55" t="s">
        <v>352</v>
      </c>
      <c r="J233" s="43">
        <v>395096.7</v>
      </c>
      <c r="K233" s="42">
        <v>698123.5</v>
      </c>
      <c r="L233" s="42">
        <v>698123.5</v>
      </c>
      <c r="M233" s="42">
        <v>698123.5</v>
      </c>
      <c r="N233" s="34">
        <f t="shared" si="47"/>
        <v>100</v>
      </c>
    </row>
    <row r="234" spans="1:14" s="5" customFormat="1" ht="51">
      <c r="A234" s="20">
        <v>224</v>
      </c>
      <c r="B234" s="10" t="s">
        <v>92</v>
      </c>
      <c r="C234" s="10" t="s">
        <v>38</v>
      </c>
      <c r="D234" s="10" t="s">
        <v>21</v>
      </c>
      <c r="E234" s="10" t="s">
        <v>122</v>
      </c>
      <c r="F234" s="10" t="s">
        <v>57</v>
      </c>
      <c r="G234" s="10" t="s">
        <v>6</v>
      </c>
      <c r="H234" s="10" t="s">
        <v>47</v>
      </c>
      <c r="I234" s="55" t="s">
        <v>353</v>
      </c>
      <c r="J234" s="43">
        <v>27926.2</v>
      </c>
      <c r="K234" s="42">
        <v>17198.2</v>
      </c>
      <c r="L234" s="42">
        <v>17198.2</v>
      </c>
      <c r="M234" s="42">
        <v>17170</v>
      </c>
      <c r="N234" s="34">
        <f t="shared" si="47"/>
        <v>99.8</v>
      </c>
    </row>
    <row r="235" spans="1:14" s="5" customFormat="1" ht="38.25">
      <c r="A235" s="20">
        <v>225</v>
      </c>
      <c r="B235" s="10" t="s">
        <v>92</v>
      </c>
      <c r="C235" s="10" t="s">
        <v>38</v>
      </c>
      <c r="D235" s="10" t="s">
        <v>21</v>
      </c>
      <c r="E235" s="10" t="s">
        <v>122</v>
      </c>
      <c r="F235" s="10" t="s">
        <v>57</v>
      </c>
      <c r="G235" s="10" t="s">
        <v>438</v>
      </c>
      <c r="H235" s="10" t="s">
        <v>47</v>
      </c>
      <c r="I235" s="55" t="s">
        <v>440</v>
      </c>
      <c r="J235" s="43">
        <v>50638.7</v>
      </c>
      <c r="K235" s="42">
        <v>7400</v>
      </c>
      <c r="L235" s="42">
        <v>7400</v>
      </c>
      <c r="M235" s="42">
        <v>7400</v>
      </c>
      <c r="N235" s="34">
        <f t="shared" si="47"/>
        <v>100</v>
      </c>
    </row>
    <row r="236" spans="1:14" s="5" customFormat="1" ht="63.75">
      <c r="A236" s="20">
        <v>226</v>
      </c>
      <c r="B236" s="10" t="s">
        <v>92</v>
      </c>
      <c r="C236" s="10" t="s">
        <v>38</v>
      </c>
      <c r="D236" s="10" t="s">
        <v>21</v>
      </c>
      <c r="E236" s="10" t="s">
        <v>122</v>
      </c>
      <c r="F236" s="10" t="s">
        <v>57</v>
      </c>
      <c r="G236" s="10" t="s">
        <v>274</v>
      </c>
      <c r="H236" s="10" t="s">
        <v>47</v>
      </c>
      <c r="I236" s="55" t="s">
        <v>354</v>
      </c>
      <c r="J236" s="43">
        <v>300811.7</v>
      </c>
      <c r="K236" s="42">
        <v>122342.64</v>
      </c>
      <c r="L236" s="42">
        <v>122342.64</v>
      </c>
      <c r="M236" s="42">
        <v>121113.78</v>
      </c>
      <c r="N236" s="34">
        <f t="shared" si="47"/>
        <v>99</v>
      </c>
    </row>
    <row r="237" spans="1:14" s="5" customFormat="1" ht="102">
      <c r="A237" s="20">
        <v>227</v>
      </c>
      <c r="B237" s="10" t="s">
        <v>92</v>
      </c>
      <c r="C237" s="10" t="s">
        <v>38</v>
      </c>
      <c r="D237" s="10" t="s">
        <v>21</v>
      </c>
      <c r="E237" s="10" t="s">
        <v>122</v>
      </c>
      <c r="F237" s="10" t="s">
        <v>57</v>
      </c>
      <c r="G237" s="10" t="s">
        <v>8</v>
      </c>
      <c r="H237" s="10" t="s">
        <v>47</v>
      </c>
      <c r="I237" s="55" t="s">
        <v>355</v>
      </c>
      <c r="J237" s="43">
        <v>1647.3</v>
      </c>
      <c r="K237" s="42">
        <v>476818.7</v>
      </c>
      <c r="L237" s="42">
        <v>476818.7</v>
      </c>
      <c r="M237" s="42">
        <v>476818.7</v>
      </c>
      <c r="N237" s="34">
        <f t="shared" si="47"/>
        <v>100</v>
      </c>
    </row>
    <row r="238" spans="1:14" s="5" customFormat="1" ht="38.25">
      <c r="A238" s="20">
        <v>228</v>
      </c>
      <c r="B238" s="10" t="s">
        <v>92</v>
      </c>
      <c r="C238" s="10" t="s">
        <v>38</v>
      </c>
      <c r="D238" s="10" t="s">
        <v>21</v>
      </c>
      <c r="E238" s="10" t="s">
        <v>122</v>
      </c>
      <c r="F238" s="10" t="s">
        <v>57</v>
      </c>
      <c r="G238" s="10" t="s">
        <v>7</v>
      </c>
      <c r="H238" s="10" t="s">
        <v>47</v>
      </c>
      <c r="I238" s="55" t="s">
        <v>356</v>
      </c>
      <c r="J238" s="43">
        <v>16991.2</v>
      </c>
      <c r="K238" s="42">
        <v>3438.4</v>
      </c>
      <c r="L238" s="42">
        <v>3438.4</v>
      </c>
      <c r="M238" s="42">
        <v>3438.4</v>
      </c>
      <c r="N238" s="34">
        <f t="shared" si="47"/>
        <v>100</v>
      </c>
    </row>
    <row r="239" spans="1:14" s="5" customFormat="1" ht="38.25">
      <c r="A239" s="20">
        <v>229</v>
      </c>
      <c r="B239" s="10" t="s">
        <v>92</v>
      </c>
      <c r="C239" s="10" t="s">
        <v>38</v>
      </c>
      <c r="D239" s="10" t="s">
        <v>21</v>
      </c>
      <c r="E239" s="10" t="s">
        <v>122</v>
      </c>
      <c r="F239" s="10" t="s">
        <v>57</v>
      </c>
      <c r="G239" s="10" t="s">
        <v>157</v>
      </c>
      <c r="H239" s="10" t="s">
        <v>47</v>
      </c>
      <c r="I239" s="55" t="s">
        <v>357</v>
      </c>
      <c r="J239" s="43">
        <v>16991.2</v>
      </c>
      <c r="K239" s="42">
        <v>27871.51</v>
      </c>
      <c r="L239" s="42">
        <v>27871.51</v>
      </c>
      <c r="M239" s="42">
        <v>27871.43</v>
      </c>
      <c r="N239" s="34">
        <f t="shared" ref="N239" si="75">ROUND(M239/L239*100,1)</f>
        <v>100</v>
      </c>
    </row>
    <row r="240" spans="1:14" s="5" customFormat="1" ht="63.75">
      <c r="A240" s="20">
        <v>230</v>
      </c>
      <c r="B240" s="10" t="s">
        <v>92</v>
      </c>
      <c r="C240" s="10" t="s">
        <v>38</v>
      </c>
      <c r="D240" s="10" t="s">
        <v>21</v>
      </c>
      <c r="E240" s="10" t="s">
        <v>122</v>
      </c>
      <c r="F240" s="10" t="s">
        <v>57</v>
      </c>
      <c r="G240" s="10" t="s">
        <v>275</v>
      </c>
      <c r="H240" s="10" t="s">
        <v>47</v>
      </c>
      <c r="I240" s="55" t="s">
        <v>358</v>
      </c>
      <c r="J240" s="43">
        <v>170.3</v>
      </c>
      <c r="K240" s="42">
        <v>892.6</v>
      </c>
      <c r="L240" s="42">
        <v>892.6</v>
      </c>
      <c r="M240" s="42">
        <v>892.6</v>
      </c>
      <c r="N240" s="34">
        <f t="shared" ref="N240:N272" si="76">ROUND(M240/L240*100,1)</f>
        <v>100</v>
      </c>
    </row>
    <row r="241" spans="1:14" s="5" customFormat="1" ht="38.25">
      <c r="A241" s="20">
        <v>231</v>
      </c>
      <c r="B241" s="10" t="s">
        <v>92</v>
      </c>
      <c r="C241" s="10" t="s">
        <v>38</v>
      </c>
      <c r="D241" s="10" t="s">
        <v>21</v>
      </c>
      <c r="E241" s="10" t="s">
        <v>9</v>
      </c>
      <c r="F241" s="10" t="s">
        <v>28</v>
      </c>
      <c r="G241" s="10" t="s">
        <v>29</v>
      </c>
      <c r="H241" s="10" t="s">
        <v>47</v>
      </c>
      <c r="I241" s="41" t="s">
        <v>295</v>
      </c>
      <c r="J241" s="43">
        <v>5902.9</v>
      </c>
      <c r="K241" s="42">
        <f>K242</f>
        <v>2970</v>
      </c>
      <c r="L241" s="42">
        <f t="shared" ref="L241:M241" si="77">L242</f>
        <v>2970</v>
      </c>
      <c r="M241" s="42">
        <f t="shared" si="77"/>
        <v>2952</v>
      </c>
      <c r="N241" s="34">
        <f t="shared" si="76"/>
        <v>99.4</v>
      </c>
    </row>
    <row r="242" spans="1:14" s="5" customFormat="1" ht="38.25">
      <c r="A242" s="20">
        <v>232</v>
      </c>
      <c r="B242" s="10" t="s">
        <v>92</v>
      </c>
      <c r="C242" s="10" t="s">
        <v>38</v>
      </c>
      <c r="D242" s="10" t="s">
        <v>21</v>
      </c>
      <c r="E242" s="10" t="s">
        <v>9</v>
      </c>
      <c r="F242" s="10" t="s">
        <v>57</v>
      </c>
      <c r="G242" s="10" t="s">
        <v>29</v>
      </c>
      <c r="H242" s="10" t="s">
        <v>47</v>
      </c>
      <c r="I242" s="41" t="s">
        <v>296</v>
      </c>
      <c r="J242" s="43">
        <v>5902.9</v>
      </c>
      <c r="K242" s="42">
        <v>2970</v>
      </c>
      <c r="L242" s="42">
        <v>2970</v>
      </c>
      <c r="M242" s="42">
        <v>2952</v>
      </c>
      <c r="N242" s="34">
        <f t="shared" si="76"/>
        <v>99.4</v>
      </c>
    </row>
    <row r="243" spans="1:14" s="5" customFormat="1" ht="38.25">
      <c r="A243" s="20">
        <v>233</v>
      </c>
      <c r="B243" s="10" t="s">
        <v>92</v>
      </c>
      <c r="C243" s="10" t="s">
        <v>38</v>
      </c>
      <c r="D243" s="10" t="s">
        <v>130</v>
      </c>
      <c r="E243" s="10" t="s">
        <v>141</v>
      </c>
      <c r="F243" s="10" t="s">
        <v>28</v>
      </c>
      <c r="G243" s="10" t="s">
        <v>29</v>
      </c>
      <c r="H243" s="10" t="s">
        <v>47</v>
      </c>
      <c r="I243" s="53" t="s">
        <v>441</v>
      </c>
      <c r="J243" s="43">
        <v>0</v>
      </c>
      <c r="K243" s="42">
        <f>K244</f>
        <v>9268.5</v>
      </c>
      <c r="L243" s="42">
        <f t="shared" ref="L243:M243" si="78">L244</f>
        <v>9268.5</v>
      </c>
      <c r="M243" s="42">
        <f t="shared" si="78"/>
        <v>9268.5</v>
      </c>
      <c r="N243" s="34">
        <f t="shared" si="76"/>
        <v>100</v>
      </c>
    </row>
    <row r="244" spans="1:14" s="5" customFormat="1" ht="25.5">
      <c r="A244" s="20">
        <v>234</v>
      </c>
      <c r="B244" s="10" t="s">
        <v>92</v>
      </c>
      <c r="C244" s="10" t="s">
        <v>38</v>
      </c>
      <c r="D244" s="10" t="s">
        <v>130</v>
      </c>
      <c r="E244" s="10" t="s">
        <v>141</v>
      </c>
      <c r="F244" s="10" t="s">
        <v>57</v>
      </c>
      <c r="G244" s="10" t="s">
        <v>29</v>
      </c>
      <c r="H244" s="10" t="s">
        <v>47</v>
      </c>
      <c r="I244" s="54" t="s">
        <v>442</v>
      </c>
      <c r="J244" s="43">
        <v>0</v>
      </c>
      <c r="K244" s="42">
        <v>9268.5</v>
      </c>
      <c r="L244" s="42">
        <v>9268.5</v>
      </c>
      <c r="M244" s="42">
        <v>9268.5</v>
      </c>
      <c r="N244" s="34">
        <f t="shared" si="76"/>
        <v>100</v>
      </c>
    </row>
    <row r="245" spans="1:14" s="5" customFormat="1" ht="25.5">
      <c r="A245" s="20">
        <v>235</v>
      </c>
      <c r="B245" s="10" t="s">
        <v>92</v>
      </c>
      <c r="C245" s="10" t="s">
        <v>38</v>
      </c>
      <c r="D245" s="10" t="s">
        <v>130</v>
      </c>
      <c r="E245" s="10" t="s">
        <v>64</v>
      </c>
      <c r="F245" s="10" t="s">
        <v>28</v>
      </c>
      <c r="G245" s="10" t="s">
        <v>29</v>
      </c>
      <c r="H245" s="10" t="s">
        <v>47</v>
      </c>
      <c r="I245" s="41" t="s">
        <v>297</v>
      </c>
      <c r="J245" s="43">
        <v>334.3</v>
      </c>
      <c r="K245" s="42">
        <f>K246</f>
        <v>14.8</v>
      </c>
      <c r="L245" s="42">
        <f t="shared" ref="L245:M245" si="79">L246</f>
        <v>14.8</v>
      </c>
      <c r="M245" s="42">
        <f t="shared" si="79"/>
        <v>14.8</v>
      </c>
      <c r="N245" s="34">
        <f t="shared" si="76"/>
        <v>100</v>
      </c>
    </row>
    <row r="246" spans="1:14" s="5" customFormat="1" ht="25.5">
      <c r="A246" s="20">
        <v>236</v>
      </c>
      <c r="B246" s="10" t="s">
        <v>92</v>
      </c>
      <c r="C246" s="10" t="s">
        <v>38</v>
      </c>
      <c r="D246" s="10" t="s">
        <v>130</v>
      </c>
      <c r="E246" s="10" t="s">
        <v>64</v>
      </c>
      <c r="F246" s="10" t="s">
        <v>57</v>
      </c>
      <c r="G246" s="10" t="s">
        <v>29</v>
      </c>
      <c r="H246" s="10" t="s">
        <v>47</v>
      </c>
      <c r="I246" s="41" t="s">
        <v>298</v>
      </c>
      <c r="J246" s="43">
        <v>334.3</v>
      </c>
      <c r="K246" s="42">
        <v>14.8</v>
      </c>
      <c r="L246" s="42">
        <v>14.8</v>
      </c>
      <c r="M246" s="42">
        <v>14.8</v>
      </c>
      <c r="N246" s="34">
        <f t="shared" si="76"/>
        <v>100</v>
      </c>
    </row>
    <row r="247" spans="1:14" s="5" customFormat="1" ht="12.75">
      <c r="A247" s="20">
        <v>237</v>
      </c>
      <c r="B247" s="10" t="s">
        <v>92</v>
      </c>
      <c r="C247" s="10" t="s">
        <v>38</v>
      </c>
      <c r="D247" s="10" t="s">
        <v>168</v>
      </c>
      <c r="E247" s="10" t="s">
        <v>26</v>
      </c>
      <c r="F247" s="10" t="s">
        <v>28</v>
      </c>
      <c r="G247" s="10" t="s">
        <v>29</v>
      </c>
      <c r="H247" s="10" t="s">
        <v>47</v>
      </c>
      <c r="I247" s="41" t="s">
        <v>299</v>
      </c>
      <c r="J247" s="12"/>
      <c r="K247" s="13">
        <f>K248+K252+K254+K250</f>
        <v>150855.71000000002</v>
      </c>
      <c r="L247" s="13">
        <f t="shared" ref="L247:M247" si="80">L248+L252+L254+L250</f>
        <v>150855.71000000002</v>
      </c>
      <c r="M247" s="13">
        <f t="shared" si="80"/>
        <v>149294.56</v>
      </c>
      <c r="N247" s="34">
        <f t="shared" si="76"/>
        <v>99</v>
      </c>
    </row>
    <row r="248" spans="1:14" s="5" customFormat="1" ht="63.75">
      <c r="A248" s="20">
        <v>238</v>
      </c>
      <c r="B248" s="10" t="s">
        <v>92</v>
      </c>
      <c r="C248" s="10" t="s">
        <v>38</v>
      </c>
      <c r="D248" s="10" t="s">
        <v>235</v>
      </c>
      <c r="E248" s="10" t="s">
        <v>52</v>
      </c>
      <c r="F248" s="10" t="s">
        <v>28</v>
      </c>
      <c r="G248" s="10" t="s">
        <v>29</v>
      </c>
      <c r="H248" s="10" t="s">
        <v>47</v>
      </c>
      <c r="I248" s="51" t="s">
        <v>359</v>
      </c>
      <c r="J248" s="12"/>
      <c r="K248" s="13">
        <f>K249</f>
        <v>1454</v>
      </c>
      <c r="L248" s="13">
        <f t="shared" ref="L248:M252" si="81">L249</f>
        <v>1454</v>
      </c>
      <c r="M248" s="13">
        <f t="shared" si="81"/>
        <v>1446.59</v>
      </c>
      <c r="N248" s="34">
        <f t="shared" si="76"/>
        <v>99.5</v>
      </c>
    </row>
    <row r="249" spans="1:14" s="5" customFormat="1" ht="63.75">
      <c r="A249" s="20">
        <v>239</v>
      </c>
      <c r="B249" s="10" t="s">
        <v>92</v>
      </c>
      <c r="C249" s="10" t="s">
        <v>38</v>
      </c>
      <c r="D249" s="10" t="s">
        <v>235</v>
      </c>
      <c r="E249" s="10" t="s">
        <v>52</v>
      </c>
      <c r="F249" s="10" t="s">
        <v>57</v>
      </c>
      <c r="G249" s="10" t="s">
        <v>29</v>
      </c>
      <c r="H249" s="10" t="s">
        <v>47</v>
      </c>
      <c r="I249" s="55" t="s">
        <v>452</v>
      </c>
      <c r="J249" s="12"/>
      <c r="K249" s="13">
        <v>1454</v>
      </c>
      <c r="L249" s="13">
        <v>1454</v>
      </c>
      <c r="M249" s="13">
        <v>1446.59</v>
      </c>
      <c r="N249" s="34">
        <f t="shared" si="76"/>
        <v>99.5</v>
      </c>
    </row>
    <row r="250" spans="1:14" s="5" customFormat="1" ht="38.25">
      <c r="A250" s="20">
        <v>240</v>
      </c>
      <c r="B250" s="10" t="s">
        <v>92</v>
      </c>
      <c r="C250" s="10" t="s">
        <v>38</v>
      </c>
      <c r="D250" s="10" t="s">
        <v>235</v>
      </c>
      <c r="E250" s="10" t="s">
        <v>289</v>
      </c>
      <c r="F250" s="10" t="s">
        <v>28</v>
      </c>
      <c r="G250" s="10" t="s">
        <v>29</v>
      </c>
      <c r="H250" s="10" t="s">
        <v>47</v>
      </c>
      <c r="I250" s="53" t="s">
        <v>360</v>
      </c>
      <c r="J250" s="12"/>
      <c r="K250" s="13">
        <f>K251</f>
        <v>4976</v>
      </c>
      <c r="L250" s="13">
        <f t="shared" si="81"/>
        <v>4976</v>
      </c>
      <c r="M250" s="13">
        <f t="shared" si="81"/>
        <v>4976</v>
      </c>
      <c r="N250" s="34">
        <f t="shared" ref="N250:N251" si="82">ROUND(M250/L250*100,1)</f>
        <v>100</v>
      </c>
    </row>
    <row r="251" spans="1:14" s="5" customFormat="1" ht="38.25">
      <c r="A251" s="20">
        <v>241</v>
      </c>
      <c r="B251" s="10" t="s">
        <v>92</v>
      </c>
      <c r="C251" s="10" t="s">
        <v>38</v>
      </c>
      <c r="D251" s="10" t="s">
        <v>235</v>
      </c>
      <c r="E251" s="10" t="s">
        <v>289</v>
      </c>
      <c r="F251" s="10" t="s">
        <v>57</v>
      </c>
      <c r="G251" s="10" t="s">
        <v>29</v>
      </c>
      <c r="H251" s="10" t="s">
        <v>47</v>
      </c>
      <c r="I251" s="54" t="s">
        <v>361</v>
      </c>
      <c r="J251" s="12"/>
      <c r="K251" s="13">
        <v>4976</v>
      </c>
      <c r="L251" s="13">
        <v>4976</v>
      </c>
      <c r="M251" s="13">
        <v>4976</v>
      </c>
      <c r="N251" s="34">
        <f t="shared" si="82"/>
        <v>100</v>
      </c>
    </row>
    <row r="252" spans="1:14" s="5" customFormat="1" ht="25.5">
      <c r="A252" s="20">
        <v>242</v>
      </c>
      <c r="B252" s="10" t="s">
        <v>92</v>
      </c>
      <c r="C252" s="10" t="s">
        <v>38</v>
      </c>
      <c r="D252" s="10" t="s">
        <v>235</v>
      </c>
      <c r="E252" s="10" t="s">
        <v>236</v>
      </c>
      <c r="F252" s="10" t="s">
        <v>28</v>
      </c>
      <c r="G252" s="10" t="s">
        <v>29</v>
      </c>
      <c r="H252" s="10" t="s">
        <v>47</v>
      </c>
      <c r="I252" s="53" t="s">
        <v>453</v>
      </c>
      <c r="J252" s="12"/>
      <c r="K252" s="13">
        <f>K253</f>
        <v>88750.8</v>
      </c>
      <c r="L252" s="13">
        <f t="shared" si="81"/>
        <v>88750.8</v>
      </c>
      <c r="M252" s="13">
        <f t="shared" si="81"/>
        <v>88406.92</v>
      </c>
      <c r="N252" s="34">
        <f t="shared" ref="N252:N253" si="83">ROUND(M252/L252*100,1)</f>
        <v>99.6</v>
      </c>
    </row>
    <row r="253" spans="1:14" s="5" customFormat="1" ht="63.75">
      <c r="A253" s="20">
        <v>243</v>
      </c>
      <c r="B253" s="10" t="s">
        <v>92</v>
      </c>
      <c r="C253" s="10" t="s">
        <v>38</v>
      </c>
      <c r="D253" s="10" t="s">
        <v>235</v>
      </c>
      <c r="E253" s="10" t="s">
        <v>236</v>
      </c>
      <c r="F253" s="10" t="s">
        <v>57</v>
      </c>
      <c r="G253" s="10" t="s">
        <v>29</v>
      </c>
      <c r="H253" s="10" t="s">
        <v>47</v>
      </c>
      <c r="I253" s="55" t="s">
        <v>300</v>
      </c>
      <c r="J253" s="12"/>
      <c r="K253" s="13">
        <v>88750.8</v>
      </c>
      <c r="L253" s="13">
        <v>88750.8</v>
      </c>
      <c r="M253" s="13">
        <v>88406.92</v>
      </c>
      <c r="N253" s="34">
        <f t="shared" si="83"/>
        <v>99.6</v>
      </c>
    </row>
    <row r="254" spans="1:14" s="5" customFormat="1" ht="12.75">
      <c r="A254" s="20">
        <v>244</v>
      </c>
      <c r="B254" s="10" t="s">
        <v>92</v>
      </c>
      <c r="C254" s="10" t="s">
        <v>38</v>
      </c>
      <c r="D254" s="10" t="s">
        <v>169</v>
      </c>
      <c r="E254" s="10" t="s">
        <v>119</v>
      </c>
      <c r="F254" s="10" t="s">
        <v>28</v>
      </c>
      <c r="G254" s="10" t="s">
        <v>29</v>
      </c>
      <c r="H254" s="10" t="s">
        <v>47</v>
      </c>
      <c r="I254" s="41" t="s">
        <v>301</v>
      </c>
      <c r="J254" s="12"/>
      <c r="K254" s="13">
        <f>K255</f>
        <v>55674.91</v>
      </c>
      <c r="L254" s="13">
        <f t="shared" ref="L254:M254" si="84">L255</f>
        <v>55674.91</v>
      </c>
      <c r="M254" s="13">
        <f t="shared" si="84"/>
        <v>54465.05000000001</v>
      </c>
      <c r="N254" s="34">
        <f t="shared" si="76"/>
        <v>97.8</v>
      </c>
    </row>
    <row r="255" spans="1:14" s="5" customFormat="1" ht="12.75">
      <c r="A255" s="20">
        <v>245</v>
      </c>
      <c r="B255" s="10" t="s">
        <v>92</v>
      </c>
      <c r="C255" s="10" t="s">
        <v>38</v>
      </c>
      <c r="D255" s="10" t="s">
        <v>169</v>
      </c>
      <c r="E255" s="10" t="s">
        <v>119</v>
      </c>
      <c r="F255" s="10" t="s">
        <v>57</v>
      </c>
      <c r="G255" s="10" t="s">
        <v>29</v>
      </c>
      <c r="H255" s="10" t="s">
        <v>47</v>
      </c>
      <c r="I255" s="41" t="s">
        <v>302</v>
      </c>
      <c r="J255" s="12"/>
      <c r="K255" s="13">
        <f>SUM(K256:K266)</f>
        <v>55674.91</v>
      </c>
      <c r="L255" s="13">
        <f t="shared" ref="L255" si="85">SUM(L256:L266)</f>
        <v>55674.91</v>
      </c>
      <c r="M255" s="13">
        <f>SUM(M256:M266)-0.01</f>
        <v>54465.05000000001</v>
      </c>
      <c r="N255" s="34">
        <f t="shared" si="76"/>
        <v>97.8</v>
      </c>
    </row>
    <row r="256" spans="1:14" s="5" customFormat="1" ht="38.25">
      <c r="A256" s="20">
        <v>246</v>
      </c>
      <c r="B256" s="10" t="s">
        <v>92</v>
      </c>
      <c r="C256" s="10" t="s">
        <v>38</v>
      </c>
      <c r="D256" s="10" t="s">
        <v>169</v>
      </c>
      <c r="E256" s="10" t="s">
        <v>119</v>
      </c>
      <c r="F256" s="10" t="s">
        <v>57</v>
      </c>
      <c r="G256" s="10" t="s">
        <v>284</v>
      </c>
      <c r="H256" s="10" t="s">
        <v>47</v>
      </c>
      <c r="I256" s="55" t="s">
        <v>447</v>
      </c>
      <c r="J256" s="43">
        <v>0</v>
      </c>
      <c r="K256" s="42">
        <v>12222.1</v>
      </c>
      <c r="L256" s="42">
        <v>12222.1</v>
      </c>
      <c r="M256" s="42">
        <v>11979.98</v>
      </c>
      <c r="N256" s="34">
        <f t="shared" si="76"/>
        <v>98</v>
      </c>
    </row>
    <row r="257" spans="1:14" s="5" customFormat="1" ht="25.5">
      <c r="A257" s="20">
        <v>247</v>
      </c>
      <c r="B257" s="10" t="s">
        <v>92</v>
      </c>
      <c r="C257" s="10" t="s">
        <v>38</v>
      </c>
      <c r="D257" s="10" t="s">
        <v>169</v>
      </c>
      <c r="E257" s="10" t="s">
        <v>119</v>
      </c>
      <c r="F257" s="10" t="s">
        <v>57</v>
      </c>
      <c r="G257" s="10" t="s">
        <v>443</v>
      </c>
      <c r="H257" s="10" t="s">
        <v>47</v>
      </c>
      <c r="I257" s="54" t="s">
        <v>448</v>
      </c>
      <c r="J257" s="43">
        <v>0</v>
      </c>
      <c r="K257" s="42">
        <v>3476.27</v>
      </c>
      <c r="L257" s="42">
        <v>3476.27</v>
      </c>
      <c r="M257" s="42">
        <v>3476.27</v>
      </c>
      <c r="N257" s="34">
        <f t="shared" si="76"/>
        <v>100</v>
      </c>
    </row>
    <row r="258" spans="1:14" s="5" customFormat="1" ht="38.25">
      <c r="A258" s="20">
        <v>248</v>
      </c>
      <c r="B258" s="10" t="s">
        <v>92</v>
      </c>
      <c r="C258" s="10" t="s">
        <v>38</v>
      </c>
      <c r="D258" s="10" t="s">
        <v>169</v>
      </c>
      <c r="E258" s="10" t="s">
        <v>119</v>
      </c>
      <c r="F258" s="10" t="s">
        <v>57</v>
      </c>
      <c r="G258" s="10" t="s">
        <v>444</v>
      </c>
      <c r="H258" s="10" t="s">
        <v>47</v>
      </c>
      <c r="I258" s="54" t="s">
        <v>449</v>
      </c>
      <c r="J258" s="43">
        <v>0</v>
      </c>
      <c r="K258" s="42">
        <v>9078.7000000000007</v>
      </c>
      <c r="L258" s="42">
        <v>9078.7000000000007</v>
      </c>
      <c r="M258" s="42">
        <v>9078.7000000000007</v>
      </c>
      <c r="N258" s="34">
        <f t="shared" si="76"/>
        <v>100</v>
      </c>
    </row>
    <row r="259" spans="1:14" s="5" customFormat="1" ht="38.25">
      <c r="A259" s="20">
        <v>249</v>
      </c>
      <c r="B259" s="10" t="s">
        <v>92</v>
      </c>
      <c r="C259" s="10" t="s">
        <v>38</v>
      </c>
      <c r="D259" s="10" t="s">
        <v>169</v>
      </c>
      <c r="E259" s="10" t="s">
        <v>119</v>
      </c>
      <c r="F259" s="10" t="s">
        <v>57</v>
      </c>
      <c r="G259" s="10" t="s">
        <v>445</v>
      </c>
      <c r="H259" s="10" t="s">
        <v>47</v>
      </c>
      <c r="I259" s="55" t="s">
        <v>450</v>
      </c>
      <c r="J259" s="43">
        <v>0</v>
      </c>
      <c r="K259" s="42">
        <v>10120.1</v>
      </c>
      <c r="L259" s="42">
        <v>10120.1</v>
      </c>
      <c r="M259" s="42">
        <v>10120.1</v>
      </c>
      <c r="N259" s="34">
        <f t="shared" si="76"/>
        <v>100</v>
      </c>
    </row>
    <row r="260" spans="1:14" s="5" customFormat="1" ht="25.5">
      <c r="A260" s="20">
        <v>250</v>
      </c>
      <c r="B260" s="10" t="s">
        <v>92</v>
      </c>
      <c r="C260" s="10" t="s">
        <v>38</v>
      </c>
      <c r="D260" s="10" t="s">
        <v>169</v>
      </c>
      <c r="E260" s="10" t="s">
        <v>119</v>
      </c>
      <c r="F260" s="10" t="s">
        <v>57</v>
      </c>
      <c r="G260" s="10" t="s">
        <v>446</v>
      </c>
      <c r="H260" s="10" t="s">
        <v>47</v>
      </c>
      <c r="I260" s="54" t="s">
        <v>451</v>
      </c>
      <c r="J260" s="43">
        <v>0</v>
      </c>
      <c r="K260" s="42">
        <v>766.5</v>
      </c>
      <c r="L260" s="42">
        <v>766.5</v>
      </c>
      <c r="M260" s="42">
        <v>766.5</v>
      </c>
      <c r="N260" s="34">
        <f t="shared" si="76"/>
        <v>100</v>
      </c>
    </row>
    <row r="261" spans="1:14" s="5" customFormat="1" ht="25.5">
      <c r="A261" s="20">
        <v>251</v>
      </c>
      <c r="B261" s="10" t="s">
        <v>92</v>
      </c>
      <c r="C261" s="10" t="s">
        <v>38</v>
      </c>
      <c r="D261" s="10" t="s">
        <v>169</v>
      </c>
      <c r="E261" s="10" t="s">
        <v>119</v>
      </c>
      <c r="F261" s="10" t="s">
        <v>57</v>
      </c>
      <c r="G261" s="10" t="s">
        <v>257</v>
      </c>
      <c r="H261" s="10" t="s">
        <v>47</v>
      </c>
      <c r="I261" s="54" t="s">
        <v>362</v>
      </c>
      <c r="J261" s="43">
        <v>0</v>
      </c>
      <c r="K261" s="42">
        <v>538.70000000000005</v>
      </c>
      <c r="L261" s="42">
        <v>538.70000000000005</v>
      </c>
      <c r="M261" s="42">
        <v>538.70000000000005</v>
      </c>
      <c r="N261" s="34">
        <f t="shared" si="76"/>
        <v>100</v>
      </c>
    </row>
    <row r="262" spans="1:14" s="5" customFormat="1" ht="25.5">
      <c r="A262" s="20">
        <v>252</v>
      </c>
      <c r="B262" s="10" t="s">
        <v>92</v>
      </c>
      <c r="C262" s="10" t="s">
        <v>38</v>
      </c>
      <c r="D262" s="10" t="s">
        <v>169</v>
      </c>
      <c r="E262" s="10" t="s">
        <v>119</v>
      </c>
      <c r="F262" s="10" t="s">
        <v>57</v>
      </c>
      <c r="G262" s="10" t="s">
        <v>146</v>
      </c>
      <c r="H262" s="10" t="s">
        <v>47</v>
      </c>
      <c r="I262" s="54" t="s">
        <v>363</v>
      </c>
      <c r="J262" s="43">
        <v>0</v>
      </c>
      <c r="K262" s="42">
        <v>2054</v>
      </c>
      <c r="L262" s="42">
        <v>2054</v>
      </c>
      <c r="M262" s="42">
        <v>2054</v>
      </c>
      <c r="N262" s="34">
        <f t="shared" si="76"/>
        <v>100</v>
      </c>
    </row>
    <row r="263" spans="1:14" s="5" customFormat="1" ht="25.5">
      <c r="A263" s="20">
        <v>253</v>
      </c>
      <c r="B263" s="10" t="s">
        <v>92</v>
      </c>
      <c r="C263" s="10" t="s">
        <v>38</v>
      </c>
      <c r="D263" s="10" t="s">
        <v>169</v>
      </c>
      <c r="E263" s="10" t="s">
        <v>119</v>
      </c>
      <c r="F263" s="10" t="s">
        <v>57</v>
      </c>
      <c r="G263" s="10" t="s">
        <v>272</v>
      </c>
      <c r="H263" s="10" t="s">
        <v>47</v>
      </c>
      <c r="I263" s="54" t="s">
        <v>364</v>
      </c>
      <c r="J263" s="43">
        <v>0</v>
      </c>
      <c r="K263" s="42">
        <v>2419.8000000000002</v>
      </c>
      <c r="L263" s="42">
        <v>2419.8000000000002</v>
      </c>
      <c r="M263" s="42">
        <v>2419.8000000000002</v>
      </c>
      <c r="N263" s="34">
        <f t="shared" ref="N263:N265" si="86">ROUND(M263/L263*100,1)</f>
        <v>100</v>
      </c>
    </row>
    <row r="264" spans="1:14" s="5" customFormat="1" ht="51">
      <c r="A264" s="20">
        <v>254</v>
      </c>
      <c r="B264" s="10" t="s">
        <v>92</v>
      </c>
      <c r="C264" s="10" t="s">
        <v>38</v>
      </c>
      <c r="D264" s="10" t="s">
        <v>169</v>
      </c>
      <c r="E264" s="10" t="s">
        <v>119</v>
      </c>
      <c r="F264" s="10" t="s">
        <v>57</v>
      </c>
      <c r="G264" s="10" t="s">
        <v>121</v>
      </c>
      <c r="H264" s="10" t="s">
        <v>47</v>
      </c>
      <c r="I264" s="55" t="s">
        <v>365</v>
      </c>
      <c r="J264" s="43"/>
      <c r="K264" s="42">
        <v>36.44</v>
      </c>
      <c r="L264" s="42">
        <v>36.44</v>
      </c>
      <c r="M264" s="42">
        <v>36.44</v>
      </c>
      <c r="N264" s="34">
        <f t="shared" si="86"/>
        <v>100</v>
      </c>
    </row>
    <row r="265" spans="1:14" s="5" customFormat="1" ht="25.5">
      <c r="A265" s="20">
        <v>255</v>
      </c>
      <c r="B265" s="10" t="s">
        <v>92</v>
      </c>
      <c r="C265" s="10" t="s">
        <v>38</v>
      </c>
      <c r="D265" s="10" t="s">
        <v>169</v>
      </c>
      <c r="E265" s="10" t="s">
        <v>119</v>
      </c>
      <c r="F265" s="10" t="s">
        <v>57</v>
      </c>
      <c r="G265" s="10" t="s">
        <v>319</v>
      </c>
      <c r="H265" s="10" t="s">
        <v>47</v>
      </c>
      <c r="I265" s="54" t="s">
        <v>366</v>
      </c>
      <c r="J265" s="43"/>
      <c r="K265" s="42">
        <v>8100</v>
      </c>
      <c r="L265" s="42">
        <v>8100</v>
      </c>
      <c r="M265" s="42">
        <v>7132.27</v>
      </c>
      <c r="N265" s="34">
        <f t="shared" si="86"/>
        <v>88.1</v>
      </c>
    </row>
    <row r="266" spans="1:14" s="5" customFormat="1" ht="25.5">
      <c r="A266" s="20">
        <v>256</v>
      </c>
      <c r="B266" s="10" t="s">
        <v>92</v>
      </c>
      <c r="C266" s="10" t="s">
        <v>38</v>
      </c>
      <c r="D266" s="10" t="s">
        <v>169</v>
      </c>
      <c r="E266" s="10" t="s">
        <v>119</v>
      </c>
      <c r="F266" s="10" t="s">
        <v>57</v>
      </c>
      <c r="G266" s="10" t="s">
        <v>237</v>
      </c>
      <c r="H266" s="10" t="s">
        <v>47</v>
      </c>
      <c r="I266" s="54" t="s">
        <v>367</v>
      </c>
      <c r="J266" s="43"/>
      <c r="K266" s="42">
        <v>6862.3</v>
      </c>
      <c r="L266" s="42">
        <v>6862.3</v>
      </c>
      <c r="M266" s="42">
        <v>6862.3</v>
      </c>
      <c r="N266" s="34">
        <f t="shared" si="76"/>
        <v>100</v>
      </c>
    </row>
    <row r="267" spans="1:14" s="5" customFormat="1" ht="25.5">
      <c r="A267" s="20">
        <v>257</v>
      </c>
      <c r="B267" s="26" t="s">
        <v>92</v>
      </c>
      <c r="C267" s="26" t="s">
        <v>12</v>
      </c>
      <c r="D267" s="26" t="s">
        <v>28</v>
      </c>
      <c r="E267" s="26" t="s">
        <v>26</v>
      </c>
      <c r="F267" s="26" t="s">
        <v>28</v>
      </c>
      <c r="G267" s="26" t="s">
        <v>29</v>
      </c>
      <c r="H267" s="26" t="s">
        <v>47</v>
      </c>
      <c r="I267" s="28" t="s">
        <v>13</v>
      </c>
      <c r="J267" s="12"/>
      <c r="K267" s="23">
        <f>K268</f>
        <v>-59217.710000000006</v>
      </c>
      <c r="L267" s="23">
        <f t="shared" ref="L267:M267" si="87">L268</f>
        <v>-59217.710000000006</v>
      </c>
      <c r="M267" s="23">
        <f t="shared" si="87"/>
        <v>-59217.710000000006</v>
      </c>
      <c r="N267" s="35">
        <f t="shared" si="76"/>
        <v>100</v>
      </c>
    </row>
    <row r="268" spans="1:14" s="5" customFormat="1" ht="25.5">
      <c r="A268" s="20">
        <v>258</v>
      </c>
      <c r="B268" s="29" t="s">
        <v>92</v>
      </c>
      <c r="C268" s="29" t="s">
        <v>12</v>
      </c>
      <c r="D268" s="29" t="s">
        <v>28</v>
      </c>
      <c r="E268" s="29" t="s">
        <v>26</v>
      </c>
      <c r="F268" s="29" t="s">
        <v>57</v>
      </c>
      <c r="G268" s="29" t="s">
        <v>29</v>
      </c>
      <c r="H268" s="29" t="s">
        <v>47</v>
      </c>
      <c r="I268" s="30" t="s">
        <v>238</v>
      </c>
      <c r="J268" s="12"/>
      <c r="K268" s="13">
        <f>K271+K270+K269</f>
        <v>-59217.710000000006</v>
      </c>
      <c r="L268" s="13">
        <f t="shared" ref="L268:M268" si="88">L271+L270+L269</f>
        <v>-59217.710000000006</v>
      </c>
      <c r="M268" s="13">
        <f t="shared" si="88"/>
        <v>-59217.710000000006</v>
      </c>
      <c r="N268" s="34">
        <f t="shared" si="76"/>
        <v>100</v>
      </c>
    </row>
    <row r="269" spans="1:14" s="5" customFormat="1" ht="38.25">
      <c r="A269" s="20">
        <v>259</v>
      </c>
      <c r="B269" s="29" t="s">
        <v>92</v>
      </c>
      <c r="C269" s="29" t="s">
        <v>12</v>
      </c>
      <c r="D269" s="29" t="s">
        <v>100</v>
      </c>
      <c r="E269" s="29" t="s">
        <v>233</v>
      </c>
      <c r="F269" s="29" t="s">
        <v>57</v>
      </c>
      <c r="G269" s="29" t="s">
        <v>29</v>
      </c>
      <c r="H269" s="29" t="s">
        <v>47</v>
      </c>
      <c r="I269" s="54" t="s">
        <v>454</v>
      </c>
      <c r="J269" s="12"/>
      <c r="K269" s="13">
        <v>0</v>
      </c>
      <c r="L269" s="13">
        <v>0</v>
      </c>
      <c r="M269" s="13">
        <v>0</v>
      </c>
      <c r="N269" s="34" t="s">
        <v>142</v>
      </c>
    </row>
    <row r="270" spans="1:14" s="5" customFormat="1" ht="25.5">
      <c r="A270" s="20">
        <v>260</v>
      </c>
      <c r="B270" s="29" t="s">
        <v>92</v>
      </c>
      <c r="C270" s="29" t="s">
        <v>12</v>
      </c>
      <c r="D270" s="29" t="s">
        <v>148</v>
      </c>
      <c r="E270" s="29" t="s">
        <v>36</v>
      </c>
      <c r="F270" s="29" t="s">
        <v>57</v>
      </c>
      <c r="G270" s="29" t="s">
        <v>29</v>
      </c>
      <c r="H270" s="29" t="s">
        <v>47</v>
      </c>
      <c r="I270" s="54" t="s">
        <v>149</v>
      </c>
      <c r="J270" s="12"/>
      <c r="K270" s="13">
        <v>-59213.73</v>
      </c>
      <c r="L270" s="13">
        <v>-59213.73</v>
      </c>
      <c r="M270" s="13">
        <v>-59213.73</v>
      </c>
      <c r="N270" s="34">
        <f t="shared" si="76"/>
        <v>100</v>
      </c>
    </row>
    <row r="271" spans="1:14" s="5" customFormat="1" ht="25.5">
      <c r="A271" s="20">
        <v>261</v>
      </c>
      <c r="B271" s="29" t="s">
        <v>92</v>
      </c>
      <c r="C271" s="29" t="s">
        <v>12</v>
      </c>
      <c r="D271" s="29" t="s">
        <v>148</v>
      </c>
      <c r="E271" s="29" t="s">
        <v>42</v>
      </c>
      <c r="F271" s="29" t="s">
        <v>57</v>
      </c>
      <c r="G271" s="29" t="s">
        <v>29</v>
      </c>
      <c r="H271" s="29" t="s">
        <v>47</v>
      </c>
      <c r="I271" s="54" t="s">
        <v>455</v>
      </c>
      <c r="J271" s="12"/>
      <c r="K271" s="13">
        <v>-3.98</v>
      </c>
      <c r="L271" s="13">
        <v>-3.98</v>
      </c>
      <c r="M271" s="13">
        <v>-3.98</v>
      </c>
      <c r="N271" s="34">
        <f t="shared" si="76"/>
        <v>100</v>
      </c>
    </row>
    <row r="272" spans="1:14" s="5" customFormat="1" ht="12.75">
      <c r="A272" s="58" t="s">
        <v>10</v>
      </c>
      <c r="B272" s="58"/>
      <c r="C272" s="58"/>
      <c r="D272" s="58"/>
      <c r="E272" s="58"/>
      <c r="F272" s="58"/>
      <c r="G272" s="58"/>
      <c r="H272" s="58"/>
      <c r="I272" s="58"/>
      <c r="J272" s="12"/>
      <c r="K272" s="23">
        <v>5446732.6399999997</v>
      </c>
      <c r="L272" s="23">
        <v>5439182.8600000003</v>
      </c>
      <c r="M272" s="23">
        <v>5169548.66</v>
      </c>
      <c r="N272" s="35">
        <f t="shared" si="76"/>
        <v>95</v>
      </c>
    </row>
    <row r="273" spans="1:14" s="5" customFormat="1" ht="12.75">
      <c r="A273" s="8"/>
      <c r="B273" s="31"/>
      <c r="C273" s="31"/>
      <c r="D273" s="31"/>
      <c r="E273" s="31"/>
      <c r="F273" s="31"/>
      <c r="G273" s="31"/>
      <c r="H273" s="31"/>
      <c r="I273" s="31"/>
      <c r="J273" s="8"/>
      <c r="K273" s="8"/>
      <c r="L273" s="8"/>
      <c r="M273" s="8"/>
      <c r="N273" s="8"/>
    </row>
    <row r="274" spans="1:14" s="5" customFormat="1" ht="12.75">
      <c r="B274" s="6"/>
      <c r="C274" s="6"/>
      <c r="D274" s="6"/>
      <c r="E274" s="6"/>
      <c r="F274" s="6"/>
      <c r="G274" s="6"/>
      <c r="H274" s="6"/>
      <c r="I274" s="6"/>
      <c r="K274" s="8"/>
      <c r="L274" s="8"/>
      <c r="M274" s="8"/>
      <c r="N274" s="8"/>
    </row>
    <row r="275" spans="1:14" s="5" customFormat="1" ht="12.75">
      <c r="B275" s="6"/>
      <c r="C275" s="6"/>
      <c r="D275" s="6"/>
      <c r="E275" s="6"/>
      <c r="F275" s="6"/>
      <c r="G275" s="6"/>
      <c r="H275" s="6"/>
      <c r="I275" s="6"/>
      <c r="K275" s="8"/>
      <c r="L275" s="8"/>
      <c r="M275" s="8"/>
      <c r="N275" s="8"/>
    </row>
    <row r="276" spans="1:14" s="5" customFormat="1" ht="12.75">
      <c r="B276" s="6"/>
      <c r="C276" s="6"/>
      <c r="D276" s="6"/>
      <c r="E276" s="6"/>
      <c r="F276" s="6"/>
      <c r="G276" s="6"/>
      <c r="H276" s="6"/>
      <c r="I276" s="6"/>
      <c r="K276" s="8"/>
      <c r="L276" s="8"/>
      <c r="M276" s="8"/>
      <c r="N276" s="8"/>
    </row>
    <row r="277" spans="1:14" s="5" customFormat="1" ht="12.75">
      <c r="B277" s="6"/>
      <c r="C277" s="6"/>
      <c r="D277" s="6"/>
      <c r="E277" s="6"/>
      <c r="F277" s="6"/>
      <c r="G277" s="6"/>
      <c r="H277" s="6"/>
      <c r="I277" s="6"/>
      <c r="K277" s="8"/>
      <c r="L277" s="8"/>
      <c r="M277" s="8"/>
      <c r="N277" s="8"/>
    </row>
    <row r="278" spans="1:14" s="5" customFormat="1" ht="12.75">
      <c r="B278" s="6"/>
      <c r="C278" s="6"/>
      <c r="D278" s="6"/>
      <c r="E278" s="6"/>
      <c r="F278" s="6"/>
      <c r="G278" s="6"/>
      <c r="H278" s="6"/>
      <c r="I278" s="6"/>
      <c r="K278" s="8"/>
      <c r="L278" s="8"/>
      <c r="M278" s="8"/>
      <c r="N278" s="8"/>
    </row>
    <row r="279" spans="1:14" s="5" customFormat="1" ht="12.75">
      <c r="B279" s="6"/>
      <c r="C279" s="6"/>
      <c r="D279" s="6"/>
      <c r="E279" s="6"/>
      <c r="F279" s="6"/>
      <c r="G279" s="6"/>
      <c r="H279" s="6"/>
      <c r="I279" s="6"/>
      <c r="K279" s="8"/>
      <c r="L279" s="8"/>
      <c r="M279" s="8"/>
      <c r="N279" s="8"/>
    </row>
    <row r="280" spans="1:14" s="5" customFormat="1" ht="12.75">
      <c r="B280" s="6"/>
      <c r="C280" s="6"/>
      <c r="D280" s="6"/>
      <c r="E280" s="6"/>
      <c r="F280" s="6"/>
      <c r="G280" s="6"/>
      <c r="H280" s="6"/>
      <c r="I280" s="6"/>
      <c r="K280" s="8"/>
      <c r="L280" s="8"/>
      <c r="M280" s="8"/>
      <c r="N280" s="8"/>
    </row>
    <row r="281" spans="1:14" s="5" customFormat="1" ht="12.75">
      <c r="B281" s="6"/>
      <c r="C281" s="6"/>
      <c r="D281" s="6"/>
      <c r="E281" s="6"/>
      <c r="F281" s="6"/>
      <c r="G281" s="6"/>
      <c r="H281" s="6"/>
      <c r="I281" s="6"/>
      <c r="K281" s="8"/>
      <c r="L281" s="8"/>
      <c r="M281" s="8"/>
      <c r="N281" s="8"/>
    </row>
    <row r="282" spans="1:14" s="5" customFormat="1" ht="12.75">
      <c r="B282" s="6"/>
      <c r="C282" s="6"/>
      <c r="D282" s="6"/>
      <c r="E282" s="6"/>
      <c r="F282" s="6"/>
      <c r="G282" s="6"/>
      <c r="H282" s="6"/>
      <c r="I282" s="6"/>
      <c r="K282" s="8"/>
      <c r="L282" s="8"/>
      <c r="M282" s="8"/>
      <c r="N282" s="8"/>
    </row>
    <row r="283" spans="1:14" s="5" customFormat="1" ht="12.75">
      <c r="B283" s="6"/>
      <c r="C283" s="6"/>
      <c r="D283" s="6"/>
      <c r="E283" s="6"/>
      <c r="F283" s="6"/>
      <c r="G283" s="6"/>
      <c r="H283" s="6"/>
      <c r="I283" s="6"/>
      <c r="K283" s="8"/>
      <c r="L283" s="8"/>
      <c r="M283" s="8"/>
      <c r="N283" s="8"/>
    </row>
    <row r="284" spans="1:14" s="5" customFormat="1" ht="12.75">
      <c r="B284" s="6"/>
      <c r="C284" s="6"/>
      <c r="D284" s="6"/>
      <c r="E284" s="6"/>
      <c r="F284" s="6"/>
      <c r="G284" s="6"/>
      <c r="H284" s="6"/>
      <c r="I284" s="6"/>
      <c r="K284" s="8"/>
      <c r="L284" s="8"/>
      <c r="M284" s="8"/>
      <c r="N284" s="8"/>
    </row>
    <row r="285" spans="1:14" s="5" customFormat="1" ht="12.75">
      <c r="B285" s="6"/>
      <c r="C285" s="6"/>
      <c r="D285" s="6"/>
      <c r="E285" s="6"/>
      <c r="F285" s="6"/>
      <c r="G285" s="6"/>
      <c r="H285" s="6"/>
      <c r="I285" s="6"/>
      <c r="K285" s="8"/>
      <c r="L285" s="8"/>
      <c r="M285" s="8"/>
      <c r="N285" s="8"/>
    </row>
    <row r="286" spans="1:14" s="5" customFormat="1" ht="12.75">
      <c r="B286" s="6"/>
      <c r="C286" s="6"/>
      <c r="D286" s="6"/>
      <c r="E286" s="6"/>
      <c r="F286" s="6"/>
      <c r="G286" s="6"/>
      <c r="H286" s="6"/>
      <c r="I286" s="6"/>
      <c r="K286" s="8"/>
      <c r="L286" s="8"/>
      <c r="M286" s="8"/>
      <c r="N286" s="8"/>
    </row>
    <row r="287" spans="1:14" s="5" customFormat="1" ht="12.75">
      <c r="B287" s="6"/>
      <c r="C287" s="6"/>
      <c r="D287" s="6"/>
      <c r="E287" s="6"/>
      <c r="F287" s="6"/>
      <c r="G287" s="6"/>
      <c r="H287" s="6"/>
      <c r="I287" s="6"/>
      <c r="K287" s="8"/>
      <c r="L287" s="8"/>
      <c r="M287" s="8"/>
      <c r="N287" s="8"/>
    </row>
    <row r="288" spans="1:14" s="5" customFormat="1" ht="12.75">
      <c r="B288" s="6"/>
      <c r="C288" s="6"/>
      <c r="D288" s="6"/>
      <c r="E288" s="6"/>
      <c r="F288" s="6"/>
      <c r="G288" s="6"/>
      <c r="H288" s="6"/>
      <c r="I288" s="6"/>
      <c r="K288" s="8"/>
      <c r="L288" s="8"/>
      <c r="M288" s="8"/>
      <c r="N288" s="8"/>
    </row>
    <row r="289" spans="2:14" s="5" customFormat="1" ht="12.75">
      <c r="B289" s="6"/>
      <c r="C289" s="6"/>
      <c r="D289" s="6"/>
      <c r="E289" s="6"/>
      <c r="F289" s="6"/>
      <c r="G289" s="6"/>
      <c r="H289" s="6"/>
      <c r="I289" s="6"/>
      <c r="K289" s="8"/>
      <c r="L289" s="8"/>
      <c r="M289" s="8"/>
      <c r="N289" s="8"/>
    </row>
    <row r="290" spans="2:14" s="5" customFormat="1" ht="12.75">
      <c r="B290" s="6"/>
      <c r="C290" s="6"/>
      <c r="D290" s="6"/>
      <c r="E290" s="6"/>
      <c r="F290" s="6"/>
      <c r="G290" s="6"/>
      <c r="H290" s="6"/>
      <c r="I290" s="6"/>
      <c r="K290" s="8"/>
      <c r="L290" s="8"/>
      <c r="M290" s="8"/>
      <c r="N290" s="8"/>
    </row>
    <row r="291" spans="2:14" s="5" customFormat="1" ht="12.75">
      <c r="B291" s="6"/>
      <c r="C291" s="6"/>
      <c r="D291" s="6"/>
      <c r="E291" s="6"/>
      <c r="F291" s="6"/>
      <c r="G291" s="6"/>
      <c r="H291" s="6"/>
      <c r="I291" s="6"/>
      <c r="K291" s="8"/>
      <c r="L291" s="8"/>
      <c r="M291" s="8"/>
      <c r="N291" s="8"/>
    </row>
    <row r="292" spans="2:14" s="5" customFormat="1" ht="12.75">
      <c r="B292" s="6"/>
      <c r="C292" s="6"/>
      <c r="D292" s="6"/>
      <c r="E292" s="6"/>
      <c r="F292" s="6"/>
      <c r="G292" s="6"/>
      <c r="H292" s="6"/>
      <c r="I292" s="6"/>
      <c r="K292" s="8"/>
      <c r="L292" s="8"/>
      <c r="M292" s="8"/>
      <c r="N292" s="8"/>
    </row>
    <row r="293" spans="2:14" s="5" customFormat="1" ht="12.75">
      <c r="B293" s="6"/>
      <c r="C293" s="6"/>
      <c r="D293" s="6"/>
      <c r="E293" s="6"/>
      <c r="F293" s="6"/>
      <c r="G293" s="6"/>
      <c r="H293" s="6"/>
      <c r="I293" s="6"/>
      <c r="K293" s="8"/>
      <c r="L293" s="8"/>
      <c r="M293" s="8"/>
      <c r="N293" s="8"/>
    </row>
    <row r="294" spans="2:14" s="5" customFormat="1" ht="12.75">
      <c r="B294" s="6"/>
      <c r="C294" s="6"/>
      <c r="D294" s="6"/>
      <c r="E294" s="6"/>
      <c r="F294" s="6"/>
      <c r="G294" s="6"/>
      <c r="H294" s="6"/>
      <c r="I294" s="6"/>
      <c r="K294" s="8"/>
      <c r="L294" s="8"/>
      <c r="M294" s="8"/>
      <c r="N294" s="8"/>
    </row>
    <row r="295" spans="2:14" s="5" customFormat="1" ht="12.75">
      <c r="B295" s="6"/>
      <c r="C295" s="6"/>
      <c r="D295" s="6"/>
      <c r="E295" s="6"/>
      <c r="F295" s="6"/>
      <c r="G295" s="6"/>
      <c r="H295" s="6"/>
      <c r="I295" s="6"/>
      <c r="K295" s="8"/>
      <c r="L295" s="8"/>
      <c r="M295" s="8"/>
      <c r="N295" s="8"/>
    </row>
    <row r="296" spans="2:14" s="5" customFormat="1" ht="12.75">
      <c r="B296" s="6"/>
      <c r="C296" s="6"/>
      <c r="D296" s="6"/>
      <c r="E296" s="6"/>
      <c r="F296" s="6"/>
      <c r="G296" s="6"/>
      <c r="H296" s="6"/>
      <c r="I296" s="6"/>
      <c r="K296" s="8"/>
      <c r="L296" s="8"/>
      <c r="M296" s="8"/>
      <c r="N296" s="8"/>
    </row>
    <row r="297" spans="2:14" s="5" customFormat="1" ht="12.75">
      <c r="B297" s="6"/>
      <c r="C297" s="6"/>
      <c r="D297" s="6"/>
      <c r="E297" s="6"/>
      <c r="F297" s="6"/>
      <c r="G297" s="6"/>
      <c r="H297" s="6"/>
      <c r="I297" s="6"/>
      <c r="K297" s="8"/>
      <c r="L297" s="8"/>
      <c r="M297" s="8"/>
      <c r="N297" s="8"/>
    </row>
    <row r="298" spans="2:14" s="5" customFormat="1" ht="12.75">
      <c r="B298" s="6"/>
      <c r="C298" s="6"/>
      <c r="D298" s="6"/>
      <c r="E298" s="6"/>
      <c r="F298" s="6"/>
      <c r="G298" s="6"/>
      <c r="H298" s="6"/>
      <c r="I298" s="6"/>
      <c r="K298" s="8"/>
      <c r="L298" s="8"/>
      <c r="M298" s="8"/>
      <c r="N298" s="8"/>
    </row>
    <row r="299" spans="2:14" s="5" customFormat="1" ht="12.75">
      <c r="B299" s="6"/>
      <c r="C299" s="6"/>
      <c r="D299" s="6"/>
      <c r="E299" s="6"/>
      <c r="F299" s="6"/>
      <c r="G299" s="6"/>
      <c r="H299" s="6"/>
      <c r="I299" s="6"/>
      <c r="K299" s="8"/>
      <c r="L299" s="8"/>
      <c r="M299" s="8"/>
      <c r="N299" s="8"/>
    </row>
    <row r="300" spans="2:14" s="5" customFormat="1" ht="12.75">
      <c r="B300" s="6"/>
      <c r="C300" s="6"/>
      <c r="D300" s="6"/>
      <c r="E300" s="6"/>
      <c r="F300" s="6"/>
      <c r="G300" s="6"/>
      <c r="H300" s="6"/>
      <c r="I300" s="6"/>
      <c r="K300" s="8"/>
      <c r="L300" s="8"/>
      <c r="M300" s="8"/>
      <c r="N300" s="8"/>
    </row>
    <row r="301" spans="2:14" s="5" customFormat="1" ht="12.75">
      <c r="B301" s="6"/>
      <c r="C301" s="6"/>
      <c r="D301" s="6"/>
      <c r="E301" s="6"/>
      <c r="F301" s="6"/>
      <c r="G301" s="6"/>
      <c r="H301" s="6"/>
      <c r="I301" s="6"/>
      <c r="K301" s="8"/>
      <c r="L301" s="8"/>
      <c r="M301" s="8"/>
      <c r="N301" s="8"/>
    </row>
    <row r="302" spans="2:14" s="5" customFormat="1" ht="12.75">
      <c r="B302" s="6"/>
      <c r="C302" s="6"/>
      <c r="D302" s="6"/>
      <c r="E302" s="6"/>
      <c r="F302" s="6"/>
      <c r="G302" s="6"/>
      <c r="H302" s="6"/>
      <c r="I302" s="6"/>
      <c r="K302" s="8"/>
      <c r="L302" s="8"/>
      <c r="M302" s="8"/>
      <c r="N302" s="8"/>
    </row>
    <row r="303" spans="2:14" s="5" customFormat="1" ht="12.75">
      <c r="B303" s="6"/>
      <c r="C303" s="6"/>
      <c r="D303" s="6"/>
      <c r="E303" s="6"/>
      <c r="F303" s="6"/>
      <c r="G303" s="6"/>
      <c r="H303" s="6"/>
      <c r="I303" s="6"/>
      <c r="K303" s="8"/>
      <c r="L303" s="8"/>
      <c r="M303" s="8"/>
      <c r="N303" s="8"/>
    </row>
    <row r="304" spans="2:14" s="5" customFormat="1" ht="12.75">
      <c r="B304" s="6"/>
      <c r="C304" s="6"/>
      <c r="D304" s="6"/>
      <c r="E304" s="6"/>
      <c r="F304" s="6"/>
      <c r="G304" s="6"/>
      <c r="H304" s="6"/>
      <c r="I304" s="6"/>
      <c r="K304" s="8"/>
      <c r="L304" s="8"/>
      <c r="M304" s="8"/>
      <c r="N304" s="8"/>
    </row>
    <row r="305" spans="2:14" s="5" customFormat="1" ht="12.75">
      <c r="B305" s="6"/>
      <c r="C305" s="6"/>
      <c r="D305" s="6"/>
      <c r="E305" s="6"/>
      <c r="F305" s="6"/>
      <c r="G305" s="6"/>
      <c r="H305" s="6"/>
      <c r="I305" s="6"/>
      <c r="K305" s="8"/>
      <c r="L305" s="8"/>
      <c r="M305" s="8"/>
      <c r="N305" s="8"/>
    </row>
    <row r="306" spans="2:14" s="5" customFormat="1" ht="12.75">
      <c r="B306" s="6"/>
      <c r="C306" s="6"/>
      <c r="D306" s="6"/>
      <c r="E306" s="6"/>
      <c r="F306" s="6"/>
      <c r="G306" s="6"/>
      <c r="H306" s="6"/>
      <c r="I306" s="6"/>
      <c r="K306" s="8"/>
      <c r="L306" s="8"/>
      <c r="M306" s="8"/>
      <c r="N306" s="8"/>
    </row>
    <row r="307" spans="2:14" s="5" customFormat="1" ht="12.75">
      <c r="B307" s="6"/>
      <c r="C307" s="6"/>
      <c r="D307" s="6"/>
      <c r="E307" s="6"/>
      <c r="F307" s="6"/>
      <c r="G307" s="6"/>
      <c r="H307" s="6"/>
      <c r="I307" s="6"/>
      <c r="K307" s="8"/>
      <c r="L307" s="8"/>
      <c r="M307" s="8"/>
      <c r="N307" s="8"/>
    </row>
    <row r="308" spans="2:14" s="5" customFormat="1" ht="12.75">
      <c r="B308" s="6"/>
      <c r="C308" s="6"/>
      <c r="D308" s="6"/>
      <c r="E308" s="6"/>
      <c r="F308" s="6"/>
      <c r="G308" s="6"/>
      <c r="H308" s="6"/>
      <c r="I308" s="6"/>
      <c r="K308" s="8"/>
      <c r="L308" s="8"/>
      <c r="M308" s="8"/>
      <c r="N308" s="8"/>
    </row>
    <row r="309" spans="2:14" s="5" customFormat="1" ht="12.75">
      <c r="B309" s="6"/>
      <c r="C309" s="6"/>
      <c r="D309" s="6"/>
      <c r="E309" s="6"/>
      <c r="F309" s="6"/>
      <c r="G309" s="6"/>
      <c r="H309" s="6"/>
      <c r="I309" s="6"/>
      <c r="K309" s="8"/>
      <c r="L309" s="8"/>
      <c r="M309" s="8"/>
      <c r="N309" s="8"/>
    </row>
    <row r="310" spans="2:14" s="5" customFormat="1" ht="12.75">
      <c r="B310" s="6"/>
      <c r="C310" s="6"/>
      <c r="D310" s="6"/>
      <c r="E310" s="6"/>
      <c r="F310" s="6"/>
      <c r="G310" s="6"/>
      <c r="H310" s="6"/>
      <c r="I310" s="6"/>
      <c r="K310" s="8"/>
      <c r="L310" s="8"/>
      <c r="M310" s="8"/>
      <c r="N310" s="8"/>
    </row>
    <row r="311" spans="2:14" s="5" customFormat="1" ht="12.75">
      <c r="B311" s="6"/>
      <c r="C311" s="6"/>
      <c r="D311" s="6"/>
      <c r="E311" s="6"/>
      <c r="F311" s="6"/>
      <c r="G311" s="6"/>
      <c r="H311" s="6"/>
      <c r="I311" s="6"/>
      <c r="K311" s="8"/>
      <c r="L311" s="8"/>
      <c r="M311" s="8"/>
      <c r="N311" s="8"/>
    </row>
    <row r="312" spans="2:14" s="5" customFormat="1" ht="12.75">
      <c r="B312" s="6"/>
      <c r="C312" s="6"/>
      <c r="D312" s="6"/>
      <c r="E312" s="6"/>
      <c r="F312" s="6"/>
      <c r="G312" s="6"/>
      <c r="H312" s="6"/>
      <c r="I312" s="6"/>
      <c r="K312" s="8"/>
      <c r="L312" s="8"/>
      <c r="M312" s="8"/>
      <c r="N312" s="8"/>
    </row>
    <row r="313" spans="2:14" s="5" customFormat="1" ht="12.75">
      <c r="B313" s="6"/>
      <c r="C313" s="6"/>
      <c r="D313" s="6"/>
      <c r="E313" s="6"/>
      <c r="F313" s="6"/>
      <c r="G313" s="6"/>
      <c r="H313" s="6"/>
      <c r="I313" s="6"/>
      <c r="K313" s="8"/>
      <c r="L313" s="8"/>
      <c r="M313" s="8"/>
      <c r="N313" s="8"/>
    </row>
    <row r="314" spans="2:14" s="5" customFormat="1" ht="12.75">
      <c r="B314" s="6"/>
      <c r="C314" s="6"/>
      <c r="D314" s="6"/>
      <c r="E314" s="6"/>
      <c r="F314" s="6"/>
      <c r="G314" s="6"/>
      <c r="H314" s="6"/>
      <c r="I314" s="6"/>
      <c r="K314" s="8"/>
      <c r="L314" s="8"/>
      <c r="M314" s="8"/>
      <c r="N314" s="8"/>
    </row>
    <row r="315" spans="2:14" s="5" customFormat="1" ht="12.75">
      <c r="B315" s="6"/>
      <c r="C315" s="6"/>
      <c r="D315" s="6"/>
      <c r="E315" s="6"/>
      <c r="F315" s="6"/>
      <c r="G315" s="6"/>
      <c r="H315" s="6"/>
      <c r="I315" s="6"/>
      <c r="K315" s="8"/>
      <c r="L315" s="8"/>
      <c r="M315" s="8"/>
      <c r="N315" s="8"/>
    </row>
    <row r="316" spans="2:14" s="5" customFormat="1" ht="12.75">
      <c r="B316" s="6"/>
      <c r="C316" s="6"/>
      <c r="D316" s="6"/>
      <c r="E316" s="6"/>
      <c r="F316" s="6"/>
      <c r="G316" s="6"/>
      <c r="H316" s="6"/>
      <c r="I316" s="6"/>
      <c r="K316" s="8"/>
      <c r="L316" s="8"/>
      <c r="M316" s="8"/>
      <c r="N316" s="8"/>
    </row>
    <row r="317" spans="2:14" s="5" customFormat="1" ht="12.75">
      <c r="B317" s="6"/>
      <c r="C317" s="6"/>
      <c r="D317" s="6"/>
      <c r="E317" s="6"/>
      <c r="F317" s="6"/>
      <c r="G317" s="6"/>
      <c r="H317" s="6"/>
      <c r="I317" s="6"/>
      <c r="K317" s="8"/>
      <c r="L317" s="8"/>
      <c r="M317" s="8"/>
      <c r="N317" s="8"/>
    </row>
    <row r="318" spans="2:14" s="5" customFormat="1" ht="12.75">
      <c r="B318" s="6"/>
      <c r="C318" s="6"/>
      <c r="D318" s="6"/>
      <c r="E318" s="6"/>
      <c r="F318" s="6"/>
      <c r="G318" s="6"/>
      <c r="H318" s="6"/>
      <c r="I318" s="6"/>
      <c r="K318" s="8"/>
      <c r="L318" s="8"/>
      <c r="M318" s="8"/>
      <c r="N318" s="8"/>
    </row>
    <row r="319" spans="2:14" s="5" customFormat="1" ht="12.75">
      <c r="B319" s="6"/>
      <c r="C319" s="6"/>
      <c r="D319" s="6"/>
      <c r="E319" s="6"/>
      <c r="F319" s="6"/>
      <c r="G319" s="6"/>
      <c r="H319" s="6"/>
      <c r="I319" s="6"/>
      <c r="K319" s="8"/>
      <c r="L319" s="8"/>
      <c r="M319" s="8"/>
      <c r="N319" s="8"/>
    </row>
    <row r="320" spans="2:14" s="5" customFormat="1" ht="12.75">
      <c r="B320" s="6"/>
      <c r="C320" s="6"/>
      <c r="D320" s="6"/>
      <c r="E320" s="6"/>
      <c r="F320" s="6"/>
      <c r="G320" s="6"/>
      <c r="H320" s="6"/>
      <c r="I320" s="6"/>
      <c r="K320" s="8"/>
      <c r="L320" s="8"/>
      <c r="M320" s="8"/>
      <c r="N320" s="8"/>
    </row>
    <row r="321" spans="2:14" s="5" customFormat="1" ht="12.75">
      <c r="B321" s="6"/>
      <c r="C321" s="6"/>
      <c r="D321" s="6"/>
      <c r="E321" s="6"/>
      <c r="F321" s="6"/>
      <c r="G321" s="6"/>
      <c r="H321" s="6"/>
      <c r="I321" s="6"/>
      <c r="K321" s="8"/>
      <c r="L321" s="8"/>
      <c r="M321" s="8"/>
      <c r="N321" s="8"/>
    </row>
    <row r="322" spans="2:14" s="5" customFormat="1" ht="12.75">
      <c r="B322" s="6"/>
      <c r="C322" s="6"/>
      <c r="D322" s="6"/>
      <c r="E322" s="6"/>
      <c r="F322" s="6"/>
      <c r="G322" s="6"/>
      <c r="H322" s="6"/>
      <c r="I322" s="6"/>
      <c r="K322" s="8"/>
      <c r="L322" s="8"/>
      <c r="M322" s="8"/>
      <c r="N322" s="8"/>
    </row>
    <row r="323" spans="2:14" s="5" customFormat="1" ht="12.75">
      <c r="B323" s="6"/>
      <c r="C323" s="6"/>
      <c r="D323" s="6"/>
      <c r="E323" s="6"/>
      <c r="F323" s="6"/>
      <c r="G323" s="6"/>
      <c r="H323" s="6"/>
      <c r="I323" s="6"/>
      <c r="K323" s="8"/>
      <c r="L323" s="8"/>
      <c r="M323" s="8"/>
      <c r="N323" s="8"/>
    </row>
    <row r="324" spans="2:14" s="5" customFormat="1" ht="12.75">
      <c r="B324" s="6"/>
      <c r="C324" s="6"/>
      <c r="D324" s="6"/>
      <c r="E324" s="6"/>
      <c r="F324" s="6"/>
      <c r="G324" s="6"/>
      <c r="H324" s="6"/>
      <c r="I324" s="6"/>
      <c r="K324" s="8"/>
      <c r="L324" s="8"/>
      <c r="M324" s="8"/>
      <c r="N324" s="8"/>
    </row>
    <row r="325" spans="2:14" s="5" customFormat="1" ht="12.75">
      <c r="B325" s="6"/>
      <c r="C325" s="6"/>
      <c r="D325" s="6"/>
      <c r="E325" s="6"/>
      <c r="F325" s="6"/>
      <c r="G325" s="6"/>
      <c r="H325" s="6"/>
      <c r="I325" s="6"/>
      <c r="K325" s="8"/>
      <c r="L325" s="8"/>
      <c r="M325" s="8"/>
      <c r="N325" s="8"/>
    </row>
    <row r="326" spans="2:14" s="5" customFormat="1" ht="12.75">
      <c r="B326" s="6"/>
      <c r="C326" s="6"/>
      <c r="D326" s="6"/>
      <c r="E326" s="6"/>
      <c r="F326" s="6"/>
      <c r="G326" s="6"/>
      <c r="H326" s="6"/>
      <c r="I326" s="6"/>
      <c r="K326" s="8"/>
      <c r="L326" s="8"/>
      <c r="M326" s="8"/>
      <c r="N326" s="8"/>
    </row>
    <row r="327" spans="2:14" s="5" customFormat="1" ht="12.75">
      <c r="B327" s="6"/>
      <c r="C327" s="6"/>
      <c r="D327" s="6"/>
      <c r="E327" s="6"/>
      <c r="F327" s="6"/>
      <c r="G327" s="6"/>
      <c r="H327" s="6"/>
      <c r="I327" s="6"/>
      <c r="K327" s="8"/>
      <c r="L327" s="8"/>
      <c r="M327" s="8"/>
      <c r="N327" s="8"/>
    </row>
    <row r="328" spans="2:14" s="5" customFormat="1" ht="12.75">
      <c r="B328" s="6"/>
      <c r="C328" s="6"/>
      <c r="D328" s="6"/>
      <c r="E328" s="6"/>
      <c r="F328" s="6"/>
      <c r="G328" s="6"/>
      <c r="H328" s="6"/>
      <c r="I328" s="6"/>
      <c r="K328" s="8"/>
      <c r="L328" s="8"/>
      <c r="M328" s="8"/>
      <c r="N328" s="8"/>
    </row>
    <row r="329" spans="2:14" s="5" customFormat="1" ht="12.75">
      <c r="B329" s="6"/>
      <c r="C329" s="6"/>
      <c r="D329" s="6"/>
      <c r="E329" s="6"/>
      <c r="F329" s="6"/>
      <c r="G329" s="6"/>
      <c r="H329" s="6"/>
      <c r="I329" s="6"/>
      <c r="K329" s="8"/>
      <c r="L329" s="8"/>
      <c r="M329" s="8"/>
      <c r="N329" s="8"/>
    </row>
    <row r="330" spans="2:14" s="5" customFormat="1" ht="12.75">
      <c r="B330" s="6"/>
      <c r="C330" s="6"/>
      <c r="D330" s="6"/>
      <c r="E330" s="6"/>
      <c r="F330" s="6"/>
      <c r="G330" s="6"/>
      <c r="H330" s="6"/>
      <c r="I330" s="6"/>
      <c r="K330" s="8"/>
      <c r="L330" s="8"/>
      <c r="M330" s="8"/>
      <c r="N330" s="8"/>
    </row>
    <row r="331" spans="2:14" s="5" customFormat="1" ht="12.75">
      <c r="B331" s="6"/>
      <c r="C331" s="6"/>
      <c r="D331" s="6"/>
      <c r="E331" s="6"/>
      <c r="F331" s="6"/>
      <c r="G331" s="6"/>
      <c r="H331" s="6"/>
      <c r="I331" s="6"/>
      <c r="K331" s="8"/>
      <c r="L331" s="8"/>
      <c r="M331" s="8"/>
      <c r="N331" s="8"/>
    </row>
    <row r="332" spans="2:14" s="5" customFormat="1" ht="12.75">
      <c r="B332" s="6"/>
      <c r="C332" s="6"/>
      <c r="D332" s="6"/>
      <c r="E332" s="6"/>
      <c r="F332" s="6"/>
      <c r="G332" s="6"/>
      <c r="H332" s="6"/>
      <c r="I332" s="6"/>
      <c r="K332" s="8"/>
      <c r="L332" s="8"/>
      <c r="M332" s="8"/>
      <c r="N332" s="8"/>
    </row>
    <row r="333" spans="2:14" s="5" customFormat="1" ht="12.75">
      <c r="B333" s="6"/>
      <c r="C333" s="6"/>
      <c r="D333" s="6"/>
      <c r="E333" s="6"/>
      <c r="F333" s="6"/>
      <c r="G333" s="6"/>
      <c r="H333" s="6"/>
      <c r="I333" s="6"/>
      <c r="K333" s="8"/>
      <c r="L333" s="8"/>
      <c r="M333" s="8"/>
      <c r="N333" s="8"/>
    </row>
  </sheetData>
  <mergeCells count="14">
    <mergeCell ref="L8:L9"/>
    <mergeCell ref="M8:M9"/>
    <mergeCell ref="N8:N9"/>
    <mergeCell ref="A272:I272"/>
    <mergeCell ref="A1:N1"/>
    <mergeCell ref="A2:N2"/>
    <mergeCell ref="A3:N3"/>
    <mergeCell ref="A5:N5"/>
    <mergeCell ref="L7:N7"/>
    <mergeCell ref="A8:A9"/>
    <mergeCell ref="B8:H8"/>
    <mergeCell ref="I8:I9"/>
    <mergeCell ref="J8:J9"/>
    <mergeCell ref="K8:K9"/>
  </mergeCells>
  <pageMargins left="0.74803149606299213" right="0.59055118110236227" top="0.92" bottom="0.88" header="0.51181102362204722" footer="0.28999999999999998"/>
  <pageSetup paperSize="9" scale="68" firstPageNumber="4" fitToHeight="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2025</vt:lpstr>
      <vt:lpstr>'2025'!VALUE_PARAM_UnitMeasure3</vt:lpstr>
      <vt:lpstr>'2025'!Заголовки_для_печати</vt:lpstr>
      <vt:lpstr>'2025'!Область_печати</vt:lpstr>
    </vt:vector>
  </TitlesOfParts>
  <Company>ГФУ</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ОАБП</dc:creator>
  <cp:lastModifiedBy>user20</cp:lastModifiedBy>
  <cp:lastPrinted>2024-02-21T02:06:15Z</cp:lastPrinted>
  <dcterms:created xsi:type="dcterms:W3CDTF">2012-10-11T11:27:54Z</dcterms:created>
  <dcterms:modified xsi:type="dcterms:W3CDTF">2026-03-19T02:29:20Z</dcterms:modified>
</cp:coreProperties>
</file>