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1.2022" sheetId="1" r:id="rId1"/>
  </sheets>
  <definedNames>
    <definedName name="_xlnm.Print_Titles" localSheetId="0">'01.01.2022'!$4:$6</definedName>
    <definedName name="_xlnm.Print_Area" localSheetId="0">'01.01.2022'!$A$1:$AD$29</definedName>
  </definedNames>
  <calcPr fullCalcOnLoad="1"/>
</workbook>
</file>

<file path=xl/sharedStrings.xml><?xml version="1.0" encoding="utf-8"?>
<sst xmlns="http://schemas.openxmlformats.org/spreadsheetml/2006/main" count="130" uniqueCount="104">
  <si>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</si>
  <si>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</si>
  <si>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</si>
  <si>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</si>
  <si>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</si>
  <si>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</si>
  <si>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</si>
  <si>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</si>
  <si>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</si>
  <si>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</si>
  <si>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</si>
  <si>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</si>
  <si>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</si>
  <si>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</si>
  <si>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</si>
  <si>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</si>
  <si>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</si>
  <si>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</si>
  <si>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</si>
  <si>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</si>
  <si>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</si>
  <si>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</si>
  <si>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</si>
  <si>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</si>
  <si>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</si>
  <si>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</si>
  <si>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</si>
  <si>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</si>
  <si>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</si>
  <si>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</si>
  <si>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</si>
  <si>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</si>
  <si>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</si>
  <si>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</si>
  <si>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</si>
  <si>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</si>
  <si>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</si>
  <si>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</si>
  <si>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</si>
  <si>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</si>
  <si>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</si>
  <si>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</si>
  <si>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</si>
  <si>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</si>
  <si>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</si>
  <si>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</si>
  <si>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</si>
  <si>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</si>
  <si>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</si>
  <si>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</si>
  <si>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</si>
  <si>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</si>
  <si>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</si>
  <si>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</si>
  <si>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</si>
  <si>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</si>
  <si>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</si>
  <si>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</si>
  <si>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</si>
  <si>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</si>
  <si>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</si>
  <si>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</si>
  <si>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</si>
  <si>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</si>
  <si>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</si>
  <si>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>Утверждено в бюджете на 2021 год</t>
  </si>
  <si>
    <t>Поступило в бюджет в 2021 год</t>
  </si>
  <si>
    <t>Благоустройство дворовых территорий (пр. Сафьяновых 14,18, ул. Мира 54)</t>
  </si>
  <si>
    <t>№ 04723000-1-2021-001 от 20.01.2021</t>
  </si>
  <si>
    <t>Благоустройство общественных территорий  (аллея Кретова)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</si>
  <si>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</si>
  <si>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</si>
  <si>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</si>
  <si>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</si>
  <si>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</si>
  <si>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</si>
  <si>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031F552430</t>
  </si>
  <si>
    <t>№ 58 от 28.09.2020</t>
  </si>
  <si>
    <t>Парк отдыха и культуры</t>
  </si>
  <si>
    <t>04723000-1-2021-003 от 26.01.2021</t>
  </si>
  <si>
    <t>искусственная неровность, светофор Т7, ул. Сургуладзе, школа № 6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</si>
  <si>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</si>
  <si>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</si>
  <si>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</si>
  <si>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№ 15-ПП от 27.01.2021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</si>
  <si>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</si>
  <si>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</si>
  <si>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</si>
  <si>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</si>
  <si>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</si>
  <si>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</si>
  <si>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</si>
  <si>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</si>
  <si>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</si>
  <si>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</si>
  <si>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 xml:space="preserve">1. Детский сад №5 «Теремок» пр.Сафьяновых 2: установка дорожных знаков 22 шт., устройство искуственных неровностей 2 шт, нанесение разметки 4 шт.,  устройство искуственного освещения 4ед., установка светофорного объекта типа Т.7 2 шт.
2. Детский сад №30 «Росинка» ул.Кретова 19: установка дорожных знаков 18 шт., устройство искуственных неровностей 2 шт., нанесение разметки 1 шт., установка искуственного освещения 5 ед., установка светофорного объекта типа Т.7. 2 ед.
3.МДОБУ «Сибирячок» ул.Сафьяновых 20: установка дорожный знаков 18 шт., устройство искуственной неровности 1 шт., нанесение разметки 2 шт., установка искуственного освещения 2 ед., установка светофорного объекта типа Т.7. 2 ед
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</si>
  <si>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</si>
  <si>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42/С от 23.03.2021</t>
  </si>
  <si>
    <t>% исполнения</t>
  </si>
  <si>
    <t>№ 228 от 24.05.2021</t>
  </si>
  <si>
    <t>б/н от 14.05.2021</t>
  </si>
  <si>
    <t>196/с от 14.05.2021</t>
  </si>
  <si>
    <t>% процент исполнения</t>
  </si>
  <si>
    <t>по состоянию на 01.01.2022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</si>
</sst>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53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K27" sqref="K27"/>
    </sheetView>
  </sheetViews>
  <sheetFormatPr defaultColWidth="9.140625" defaultRowHeight="15"/>
  <cols>
    <col min="1" max="1" width="16.57421875" style="28" customWidth="1"/>
    <col min="2" max="5" width="26.28125" style="28" customWidth="1"/>
    <col min="6" max="6" width="15.421875" style="28" customWidth="1"/>
    <col min="7" max="8" width="19.57421875" style="28" customWidth="1"/>
    <col min="9" max="9" width="14.140625" style="28" customWidth="1"/>
    <col min="10" max="10" width="14.57421875" style="28" bestFit="1" customWidth="1"/>
    <col min="11" max="12" width="14.00390625" style="28" customWidth="1"/>
    <col min="13" max="13" width="12.57421875" style="28" customWidth="1"/>
    <col min="14" max="14" width="14.421875" style="28" customWidth="1"/>
    <col min="15" max="16" width="14.28125" style="28" customWidth="1"/>
    <col min="17" max="17" width="13.7109375" style="28" customWidth="1"/>
    <col min="18" max="18" width="11.00390625" style="28" customWidth="1"/>
    <col min="19" max="19" width="15.140625" style="28" customWidth="1"/>
    <col min="20" max="20" width="16.28125" style="28" customWidth="1"/>
    <col min="21" max="21" width="14.7109375" style="28" customWidth="1"/>
    <col min="22" max="22" width="13.7109375" style="28" customWidth="1"/>
    <col min="23" max="23" width="11.421875" style="28" hidden="1" customWidth="1"/>
    <col min="24" max="28" width="14.57421875" style="28" hidden="1" customWidth="1"/>
    <col min="29" max="29" width="15.57421875" style="29" hidden="1" customWidth="1"/>
    <col min="30" max="30" width="0.71875" style="28" hidden="1" customWidth="1"/>
    <col min="31" max="31" width="14.00390625" style="28" bestFit="1" customWidth="1"/>
    <col min="32" max="16384" width="9.140625" style="28" customWidth="1"/>
  </cols>
  <sheetData>
    <row r="1" spans="1:23" ht="55.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26.25" customHeight="1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ht="15.75" thickBot="1">
      <c r="W3" s="30" t="s">
        <v>12</v>
      </c>
    </row>
    <row r="4" spans="1:31" ht="15" customHeight="1">
      <c r="A4" s="54" t="s">
        <v>46</v>
      </c>
      <c r="B4" s="56" t="s">
        <v>2</v>
      </c>
      <c r="C4" s="56" t="s">
        <v>3</v>
      </c>
      <c r="D4" s="58"/>
      <c r="E4" s="59" t="s">
        <v>47</v>
      </c>
      <c r="F4" s="56" t="s">
        <v>33</v>
      </c>
      <c r="G4" s="56" t="s">
        <v>30</v>
      </c>
      <c r="H4" s="56" t="s">
        <v>17</v>
      </c>
      <c r="I4" s="56" t="s">
        <v>65</v>
      </c>
      <c r="J4" s="63"/>
      <c r="K4" s="63"/>
      <c r="L4" s="63"/>
      <c r="M4" s="63"/>
      <c r="N4" s="56" t="s">
        <v>66</v>
      </c>
      <c r="O4" s="63"/>
      <c r="P4" s="63"/>
      <c r="Q4" s="63"/>
      <c r="R4" s="63"/>
      <c r="S4" s="56" t="s">
        <v>48</v>
      </c>
      <c r="T4" s="63"/>
      <c r="U4" s="63"/>
      <c r="V4" s="63"/>
      <c r="W4" s="64"/>
      <c r="X4" s="45" t="s">
        <v>26</v>
      </c>
      <c r="Y4" s="46"/>
      <c r="Z4" s="46"/>
      <c r="AA4" s="46"/>
      <c r="AB4" s="47"/>
      <c r="AC4" s="31"/>
      <c r="AD4" s="32"/>
      <c r="AE4" s="51" t="s">
        <v>102</v>
      </c>
    </row>
    <row r="5" spans="1:31" ht="59.25" customHeight="1">
      <c r="A5" s="55"/>
      <c r="B5" s="57"/>
      <c r="C5" s="57"/>
      <c r="D5" s="57"/>
      <c r="E5" s="52"/>
      <c r="F5" s="65"/>
      <c r="G5" s="65"/>
      <c r="H5" s="65"/>
      <c r="I5" s="33" t="s">
        <v>4</v>
      </c>
      <c r="J5" s="33" t="s">
        <v>49</v>
      </c>
      <c r="K5" s="33" t="s">
        <v>1</v>
      </c>
      <c r="L5" s="33" t="s">
        <v>14</v>
      </c>
      <c r="M5" s="34" t="s">
        <v>19</v>
      </c>
      <c r="N5" s="33" t="s">
        <v>4</v>
      </c>
      <c r="O5" s="33" t="s">
        <v>64</v>
      </c>
      <c r="P5" s="33" t="s">
        <v>1</v>
      </c>
      <c r="Q5" s="33" t="s">
        <v>14</v>
      </c>
      <c r="R5" s="34" t="s">
        <v>19</v>
      </c>
      <c r="S5" s="33" t="s">
        <v>4</v>
      </c>
      <c r="T5" s="33" t="s">
        <v>64</v>
      </c>
      <c r="U5" s="33" t="s">
        <v>1</v>
      </c>
      <c r="V5" s="33" t="s">
        <v>14</v>
      </c>
      <c r="W5" s="35" t="s">
        <v>19</v>
      </c>
      <c r="X5" s="36" t="s">
        <v>4</v>
      </c>
      <c r="Y5" s="33" t="s">
        <v>0</v>
      </c>
      <c r="Z5" s="33" t="s">
        <v>1</v>
      </c>
      <c r="AA5" s="33" t="s">
        <v>14</v>
      </c>
      <c r="AB5" s="34" t="s">
        <v>19</v>
      </c>
      <c r="AC5" s="31"/>
      <c r="AD5" s="33" t="s">
        <v>98</v>
      </c>
      <c r="AE5" s="52"/>
    </row>
    <row r="6" spans="1:31" s="41" customFormat="1" ht="11.25">
      <c r="A6" s="37">
        <v>1</v>
      </c>
      <c r="B6" s="38">
        <v>2</v>
      </c>
      <c r="C6" s="38">
        <v>3</v>
      </c>
      <c r="D6" s="38" t="s">
        <v>15</v>
      </c>
      <c r="E6" s="38"/>
      <c r="F6" s="38" t="s">
        <v>31</v>
      </c>
      <c r="G6" s="38" t="s">
        <v>32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 t="s">
        <v>18</v>
      </c>
      <c r="N6" s="38">
        <v>9</v>
      </c>
      <c r="O6" s="38">
        <v>10</v>
      </c>
      <c r="P6" s="38">
        <v>11</v>
      </c>
      <c r="Q6" s="38">
        <v>12</v>
      </c>
      <c r="R6" s="38" t="s">
        <v>20</v>
      </c>
      <c r="S6" s="38">
        <v>13</v>
      </c>
      <c r="T6" s="38">
        <v>14</v>
      </c>
      <c r="U6" s="38">
        <v>15</v>
      </c>
      <c r="V6" s="38">
        <v>16</v>
      </c>
      <c r="W6" s="39" t="s">
        <v>25</v>
      </c>
      <c r="X6" s="40">
        <v>13</v>
      </c>
      <c r="Y6" s="38">
        <v>14</v>
      </c>
      <c r="Z6" s="38">
        <v>15</v>
      </c>
      <c r="AA6" s="38">
        <v>16</v>
      </c>
      <c r="AB6" s="38" t="s">
        <v>25</v>
      </c>
      <c r="AC6" s="38"/>
      <c r="AD6" s="38"/>
      <c r="AE6" s="38"/>
    </row>
    <row r="7" spans="1:31" s="41" customFormat="1" ht="18.75">
      <c r="A7" s="48" t="s">
        <v>11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  <c r="X7" s="40"/>
      <c r="Y7" s="38"/>
      <c r="Z7" s="38"/>
      <c r="AA7" s="38"/>
      <c r="AB7" s="38"/>
      <c r="AC7" s="38"/>
      <c r="AD7" s="38"/>
      <c r="AE7" s="38"/>
    </row>
    <row r="8" spans="1:31" s="41" customFormat="1" ht="18.75">
      <c r="A8" s="48" t="s">
        <v>23</v>
      </c>
      <c r="B8" s="49"/>
      <c r="C8" s="49"/>
      <c r="D8" s="49"/>
      <c r="E8" s="49"/>
      <c r="F8" s="49"/>
      <c r="G8" s="49"/>
      <c r="H8" s="38"/>
      <c r="I8" s="11">
        <f aca="true" t="shared" si="0" ref="I8:V8">I11+I12+I14+I16</f>
        <v>265282684.41</v>
      </c>
      <c r="J8" s="11">
        <f t="shared" si="0"/>
        <v>179250726.47</v>
      </c>
      <c r="K8" s="11">
        <f t="shared" si="0"/>
        <v>83047701.67</v>
      </c>
      <c r="L8" s="11">
        <f t="shared" si="0"/>
        <v>2984256.27</v>
      </c>
      <c r="M8" s="11">
        <f t="shared" si="0"/>
        <v>0</v>
      </c>
      <c r="N8" s="11">
        <f t="shared" si="0"/>
        <v>261035086.48</v>
      </c>
      <c r="O8" s="11">
        <f t="shared" si="0"/>
        <v>178046551.3</v>
      </c>
      <c r="P8" s="11">
        <f t="shared" si="0"/>
        <v>82988535.18</v>
      </c>
      <c r="Q8" s="11">
        <f t="shared" si="0"/>
        <v>0</v>
      </c>
      <c r="R8" s="11">
        <f t="shared" si="0"/>
        <v>0</v>
      </c>
      <c r="S8" s="11">
        <f t="shared" si="0"/>
        <v>263042361.91</v>
      </c>
      <c r="T8" s="11">
        <f>T11+T12+T14+T16</f>
        <v>177070168.1</v>
      </c>
      <c r="U8" s="11">
        <f t="shared" si="0"/>
        <v>82988535.18</v>
      </c>
      <c r="V8" s="11">
        <f t="shared" si="0"/>
        <v>2983658.63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38"/>
      <c r="AD8" s="11">
        <f>S8/I8*100</f>
        <v>99.15549614367686</v>
      </c>
      <c r="AE8" s="42">
        <f>S8/I8*100</f>
        <v>99.15549614367686</v>
      </c>
    </row>
    <row r="9" spans="1:31" s="5" customFormat="1" ht="96" customHeight="1">
      <c r="A9" s="67" t="s">
        <v>5</v>
      </c>
      <c r="B9" s="67" t="s">
        <v>8</v>
      </c>
      <c r="C9" s="67" t="s">
        <v>45</v>
      </c>
      <c r="D9" s="26" t="s">
        <v>67</v>
      </c>
      <c r="E9" s="60" t="s">
        <v>50</v>
      </c>
      <c r="F9" s="61" t="s">
        <v>82</v>
      </c>
      <c r="G9" s="61" t="s">
        <v>68</v>
      </c>
      <c r="H9" s="67" t="s">
        <v>16</v>
      </c>
      <c r="I9" s="43">
        <f>J9+K9+L9</f>
        <v>7816369.68</v>
      </c>
      <c r="J9" s="43">
        <v>7049573.79</v>
      </c>
      <c r="K9" s="43">
        <v>371030.21</v>
      </c>
      <c r="L9" s="43">
        <v>395765.68</v>
      </c>
      <c r="M9" s="43">
        <f>1288690-1288690</f>
        <v>0</v>
      </c>
      <c r="N9" s="43">
        <f>O9+P9+Q9</f>
        <v>7420604</v>
      </c>
      <c r="O9" s="43">
        <v>7049573.79</v>
      </c>
      <c r="P9" s="43">
        <v>371030.21</v>
      </c>
      <c r="Q9" s="43">
        <v>0</v>
      </c>
      <c r="R9" s="43">
        <v>0</v>
      </c>
      <c r="S9" s="43">
        <f>T9+U9+V9</f>
        <v>7816369.68</v>
      </c>
      <c r="T9" s="43">
        <f aca="true" t="shared" si="2" ref="T9:V10">J9</f>
        <v>7049573.79</v>
      </c>
      <c r="U9" s="43">
        <f t="shared" si="2"/>
        <v>371030.21</v>
      </c>
      <c r="V9" s="43">
        <f t="shared" si="2"/>
        <v>395765.68</v>
      </c>
      <c r="W9" s="1">
        <v>0</v>
      </c>
      <c r="X9" s="2">
        <f>Y9+Z9+AA9</f>
        <v>0</v>
      </c>
      <c r="Y9" s="3">
        <f aca="true" t="shared" si="3" ref="Y9:AB10">J9-T9</f>
        <v>0</v>
      </c>
      <c r="Z9" s="3">
        <f t="shared" si="3"/>
        <v>0</v>
      </c>
      <c r="AA9" s="3">
        <f t="shared" si="3"/>
        <v>0</v>
      </c>
      <c r="AB9" s="3">
        <f t="shared" si="3"/>
        <v>0</v>
      </c>
      <c r="AC9" s="4"/>
      <c r="AD9" s="3">
        <f aca="true" t="shared" si="4" ref="AD9:AD27">S9/I9*100</f>
        <v>100</v>
      </c>
      <c r="AE9" s="42">
        <f>S9/I9*100</f>
        <v>100</v>
      </c>
    </row>
    <row r="10" spans="1:31" s="5" customFormat="1" ht="96.75" customHeight="1">
      <c r="A10" s="67"/>
      <c r="B10" s="72"/>
      <c r="C10" s="68"/>
      <c r="D10" s="27" t="s">
        <v>69</v>
      </c>
      <c r="E10" s="60"/>
      <c r="F10" s="61"/>
      <c r="G10" s="61"/>
      <c r="H10" s="68"/>
      <c r="I10" s="43">
        <f>J10+K10+L10</f>
        <v>19857436.08</v>
      </c>
      <c r="J10" s="43">
        <v>17909396.21</v>
      </c>
      <c r="K10" s="43">
        <v>942599.79</v>
      </c>
      <c r="L10" s="43">
        <v>1005440.08</v>
      </c>
      <c r="M10" s="43">
        <v>0</v>
      </c>
      <c r="N10" s="43">
        <f>O10+P10+Q10</f>
        <v>18851996</v>
      </c>
      <c r="O10" s="43">
        <f>J10</f>
        <v>17909396.21</v>
      </c>
      <c r="P10" s="43">
        <f>K10</f>
        <v>942599.79</v>
      </c>
      <c r="Q10" s="43">
        <v>0</v>
      </c>
      <c r="R10" s="43"/>
      <c r="S10" s="43">
        <f>T10+U10+V10</f>
        <v>19857436.08</v>
      </c>
      <c r="T10" s="43">
        <f t="shared" si="2"/>
        <v>17909396.21</v>
      </c>
      <c r="U10" s="43">
        <f t="shared" si="2"/>
        <v>942599.79</v>
      </c>
      <c r="V10" s="43">
        <f t="shared" si="2"/>
        <v>1005440.08</v>
      </c>
      <c r="W10" s="1"/>
      <c r="X10" s="2">
        <f>Y10+Z10+AA10</f>
        <v>0</v>
      </c>
      <c r="Y10" s="3">
        <f t="shared" si="3"/>
        <v>0</v>
      </c>
      <c r="Z10" s="3">
        <f t="shared" si="3"/>
        <v>0</v>
      </c>
      <c r="AA10" s="3">
        <f t="shared" si="3"/>
        <v>0</v>
      </c>
      <c r="AB10" s="3">
        <f t="shared" si="3"/>
        <v>0</v>
      </c>
      <c r="AC10" s="4"/>
      <c r="AD10" s="3">
        <f t="shared" si="4"/>
        <v>100</v>
      </c>
      <c r="AE10" s="42">
        <f>S10/I10*100</f>
        <v>100</v>
      </c>
    </row>
    <row r="11" spans="1:31" s="5" customFormat="1" ht="22.5" customHeight="1">
      <c r="A11" s="67"/>
      <c r="B11" s="72"/>
      <c r="C11" s="68"/>
      <c r="D11" s="6" t="s">
        <v>13</v>
      </c>
      <c r="E11" s="7"/>
      <c r="F11" s="6"/>
      <c r="G11" s="6"/>
      <c r="H11" s="6"/>
      <c r="I11" s="8">
        <f>I10+I9</f>
        <v>27673805.759999998</v>
      </c>
      <c r="J11" s="8">
        <f aca="true" t="shared" si="5" ref="J11:AB11">J10+J9</f>
        <v>24958970</v>
      </c>
      <c r="K11" s="8">
        <f t="shared" si="5"/>
        <v>1313630</v>
      </c>
      <c r="L11" s="8">
        <f t="shared" si="5"/>
        <v>1401205.76</v>
      </c>
      <c r="M11" s="8">
        <f t="shared" si="5"/>
        <v>0</v>
      </c>
      <c r="N11" s="8">
        <f>N10+N9</f>
        <v>26272600</v>
      </c>
      <c r="O11" s="8">
        <f t="shared" si="5"/>
        <v>24958970</v>
      </c>
      <c r="P11" s="8">
        <f t="shared" si="5"/>
        <v>1313630</v>
      </c>
      <c r="Q11" s="8">
        <f t="shared" si="5"/>
        <v>0</v>
      </c>
      <c r="R11" s="8">
        <f t="shared" si="5"/>
        <v>0</v>
      </c>
      <c r="S11" s="8">
        <f t="shared" si="5"/>
        <v>27673805.759999998</v>
      </c>
      <c r="T11" s="8">
        <f t="shared" si="5"/>
        <v>24958970</v>
      </c>
      <c r="U11" s="8">
        <f t="shared" si="5"/>
        <v>1313630</v>
      </c>
      <c r="V11" s="8">
        <f t="shared" si="5"/>
        <v>1401205.76</v>
      </c>
      <c r="W11" s="9">
        <f t="shared" si="5"/>
        <v>0</v>
      </c>
      <c r="X11" s="10">
        <f t="shared" si="5"/>
        <v>0</v>
      </c>
      <c r="Y11" s="11">
        <f t="shared" si="5"/>
        <v>0</v>
      </c>
      <c r="Z11" s="11">
        <f t="shared" si="5"/>
        <v>0</v>
      </c>
      <c r="AA11" s="3">
        <f>L11-V11</f>
        <v>0</v>
      </c>
      <c r="AB11" s="11">
        <f t="shared" si="5"/>
        <v>0</v>
      </c>
      <c r="AC11" s="4"/>
      <c r="AD11" s="11">
        <f t="shared" si="4"/>
        <v>100</v>
      </c>
      <c r="AE11" s="42">
        <f>S11/I11*100</f>
        <v>100</v>
      </c>
    </row>
    <row r="12" spans="1:31" s="5" customFormat="1" ht="73.5" customHeight="1">
      <c r="A12" s="67"/>
      <c r="B12" s="26" t="s">
        <v>70</v>
      </c>
      <c r="C12" s="26" t="s">
        <v>45</v>
      </c>
      <c r="D12" s="26" t="s">
        <v>78</v>
      </c>
      <c r="E12" s="26" t="s">
        <v>50</v>
      </c>
      <c r="F12" s="12" t="s">
        <v>83</v>
      </c>
      <c r="G12" s="26" t="s">
        <v>84</v>
      </c>
      <c r="H12" s="26" t="s">
        <v>16</v>
      </c>
      <c r="I12" s="43">
        <f>J12+K12+L12</f>
        <v>50505050.51</v>
      </c>
      <c r="J12" s="43">
        <v>0</v>
      </c>
      <c r="K12" s="43">
        <v>50000000</v>
      </c>
      <c r="L12" s="43">
        <v>505050.51</v>
      </c>
      <c r="M12" s="43"/>
      <c r="N12" s="43">
        <f>O12+P12+Q12</f>
        <v>49940833.51</v>
      </c>
      <c r="O12" s="43">
        <v>0</v>
      </c>
      <c r="P12" s="43">
        <v>49940833.51</v>
      </c>
      <c r="Q12" s="43">
        <v>0</v>
      </c>
      <c r="R12" s="43"/>
      <c r="S12" s="43">
        <f>T12+U12+V12</f>
        <v>50445286.379999995</v>
      </c>
      <c r="T12" s="43">
        <v>0</v>
      </c>
      <c r="U12" s="43">
        <v>49940833.51</v>
      </c>
      <c r="V12" s="43">
        <v>504452.87</v>
      </c>
      <c r="W12" s="1"/>
      <c r="X12" s="2">
        <f>Y12+Z12+AA12</f>
        <v>59764.1300000021</v>
      </c>
      <c r="Y12" s="3">
        <f>J12-T12</f>
        <v>0</v>
      </c>
      <c r="Z12" s="3">
        <f>K12-U12</f>
        <v>59166.490000002086</v>
      </c>
      <c r="AA12" s="3">
        <f>L12-V12</f>
        <v>597.640000000014</v>
      </c>
      <c r="AB12" s="3"/>
      <c r="AC12" s="13" t="s">
        <v>28</v>
      </c>
      <c r="AD12" s="3">
        <f t="shared" si="4"/>
        <v>99.88166702261158</v>
      </c>
      <c r="AE12" s="42">
        <f>S12/I12*100</f>
        <v>99.88166702261158</v>
      </c>
    </row>
    <row r="13" spans="1:31" s="5" customFormat="1" ht="12.75">
      <c r="A13" s="67"/>
      <c r="B13" s="27"/>
      <c r="C13" s="27"/>
      <c r="D13" s="6" t="s">
        <v>13</v>
      </c>
      <c r="E13" s="7"/>
      <c r="F13" s="6"/>
      <c r="G13" s="6"/>
      <c r="H13" s="6"/>
      <c r="I13" s="14">
        <f>I12</f>
        <v>50505050.51</v>
      </c>
      <c r="J13" s="14">
        <f aca="true" t="shared" si="6" ref="J13:V13">J12</f>
        <v>0</v>
      </c>
      <c r="K13" s="14">
        <f t="shared" si="6"/>
        <v>50000000</v>
      </c>
      <c r="L13" s="14">
        <f t="shared" si="6"/>
        <v>505050.51</v>
      </c>
      <c r="M13" s="14">
        <f t="shared" si="6"/>
        <v>0</v>
      </c>
      <c r="N13" s="14">
        <f t="shared" si="6"/>
        <v>49940833.51</v>
      </c>
      <c r="O13" s="14">
        <f t="shared" si="6"/>
        <v>0</v>
      </c>
      <c r="P13" s="14">
        <f t="shared" si="6"/>
        <v>49940833.51</v>
      </c>
      <c r="Q13" s="14">
        <f t="shared" si="6"/>
        <v>0</v>
      </c>
      <c r="R13" s="14">
        <f t="shared" si="6"/>
        <v>0</v>
      </c>
      <c r="S13" s="14">
        <f t="shared" si="6"/>
        <v>50445286.379999995</v>
      </c>
      <c r="T13" s="14">
        <f t="shared" si="6"/>
        <v>0</v>
      </c>
      <c r="U13" s="14">
        <f t="shared" si="6"/>
        <v>49940833.51</v>
      </c>
      <c r="V13" s="14">
        <f t="shared" si="6"/>
        <v>504452.87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4"/>
        <v>99.88166702261158</v>
      </c>
      <c r="AE13" s="42">
        <f aca="true" t="shared" si="7" ref="AE13:AE27">S13/I13*100</f>
        <v>99.88166702261158</v>
      </c>
    </row>
    <row r="14" spans="1:32" s="5" customFormat="1" ht="182.25" customHeight="1">
      <c r="A14" s="27" t="s">
        <v>7</v>
      </c>
      <c r="B14" s="27" t="s">
        <v>10</v>
      </c>
      <c r="C14" s="27" t="s">
        <v>43</v>
      </c>
      <c r="D14" s="27"/>
      <c r="E14" s="26" t="s">
        <v>51</v>
      </c>
      <c r="F14" s="12" t="s">
        <v>42</v>
      </c>
      <c r="G14" s="12" t="s">
        <v>77</v>
      </c>
      <c r="H14" s="27" t="s">
        <v>21</v>
      </c>
      <c r="I14" s="15">
        <f>J14+K14+L14</f>
        <v>78237528.14</v>
      </c>
      <c r="J14" s="15">
        <v>51892756.47</v>
      </c>
      <c r="K14" s="15">
        <v>26344771.67</v>
      </c>
      <c r="L14" s="15">
        <v>0</v>
      </c>
      <c r="M14" s="15"/>
      <c r="N14" s="15">
        <f>O14+P14+Q14+R14</f>
        <v>77033352.97</v>
      </c>
      <c r="O14" s="73">
        <v>50688581.3</v>
      </c>
      <c r="P14" s="15">
        <v>26344771.67</v>
      </c>
      <c r="Q14" s="15">
        <v>0</v>
      </c>
      <c r="R14" s="15"/>
      <c r="S14" s="15">
        <f>T14+U14+V14</f>
        <v>76056969.77000001</v>
      </c>
      <c r="T14" s="73">
        <v>49712198.1</v>
      </c>
      <c r="U14" s="15">
        <v>26344771.67</v>
      </c>
      <c r="V14" s="15">
        <v>0</v>
      </c>
      <c r="W14" s="1"/>
      <c r="X14" s="2">
        <f>Y14+Z14+AA14</f>
        <v>2180558.3699999973</v>
      </c>
      <c r="Y14" s="3">
        <f>J14-T14</f>
        <v>2180558.3699999973</v>
      </c>
      <c r="Z14" s="3">
        <f>K14-U14</f>
        <v>0</v>
      </c>
      <c r="AA14" s="3">
        <f>L14-V14</f>
        <v>0</v>
      </c>
      <c r="AB14" s="3"/>
      <c r="AC14" s="16" t="s">
        <v>27</v>
      </c>
      <c r="AD14" s="3">
        <f t="shared" si="4"/>
        <v>97.21289971470208</v>
      </c>
      <c r="AE14" s="42">
        <f t="shared" si="7"/>
        <v>97.21289971470208</v>
      </c>
      <c r="AF14" s="17"/>
    </row>
    <row r="15" spans="1:32" s="5" customFormat="1" ht="12.75">
      <c r="A15" s="60" t="s">
        <v>75</v>
      </c>
      <c r="B15" s="27"/>
      <c r="C15" s="27"/>
      <c r="D15" s="6" t="s">
        <v>13</v>
      </c>
      <c r="E15" s="6"/>
      <c r="F15" s="6"/>
      <c r="G15" s="6"/>
      <c r="H15" s="6"/>
      <c r="I15" s="14">
        <f>I16</f>
        <v>108866300</v>
      </c>
      <c r="J15" s="14">
        <f aca="true" t="shared" si="8" ref="J15:V15">J16</f>
        <v>102399000</v>
      </c>
      <c r="K15" s="14">
        <f t="shared" si="8"/>
        <v>5389300</v>
      </c>
      <c r="L15" s="14">
        <f t="shared" si="8"/>
        <v>1078000</v>
      </c>
      <c r="M15" s="14">
        <f t="shared" si="8"/>
        <v>0</v>
      </c>
      <c r="N15" s="14">
        <f t="shared" si="8"/>
        <v>107788300</v>
      </c>
      <c r="O15" s="14">
        <f t="shared" si="8"/>
        <v>102399000</v>
      </c>
      <c r="P15" s="14">
        <f t="shared" si="8"/>
        <v>5389300</v>
      </c>
      <c r="Q15" s="14">
        <f t="shared" si="8"/>
        <v>0</v>
      </c>
      <c r="R15" s="14">
        <f t="shared" si="8"/>
        <v>0</v>
      </c>
      <c r="S15" s="14">
        <f t="shared" si="8"/>
        <v>108866300</v>
      </c>
      <c r="T15" s="14">
        <f t="shared" si="8"/>
        <v>102399000</v>
      </c>
      <c r="U15" s="14">
        <f t="shared" si="8"/>
        <v>5389300</v>
      </c>
      <c r="V15" s="14">
        <f t="shared" si="8"/>
        <v>1078000</v>
      </c>
      <c r="W15" s="18"/>
      <c r="X15" s="2"/>
      <c r="Y15" s="3"/>
      <c r="Z15" s="3"/>
      <c r="AA15" s="3"/>
      <c r="AB15" s="3"/>
      <c r="AC15" s="16"/>
      <c r="AD15" s="11">
        <f t="shared" si="4"/>
        <v>100</v>
      </c>
      <c r="AE15" s="42">
        <f t="shared" si="7"/>
        <v>100</v>
      </c>
      <c r="AF15" s="17"/>
    </row>
    <row r="16" spans="1:32" s="5" customFormat="1" ht="117" customHeight="1">
      <c r="A16" s="60"/>
      <c r="B16" s="26" t="s">
        <v>71</v>
      </c>
      <c r="C16" s="26" t="s">
        <v>72</v>
      </c>
      <c r="D16" s="26" t="s">
        <v>73</v>
      </c>
      <c r="E16" s="26" t="s">
        <v>74</v>
      </c>
      <c r="F16" s="12" t="s">
        <v>76</v>
      </c>
      <c r="G16" s="12" t="s">
        <v>79</v>
      </c>
      <c r="H16" s="27" t="s">
        <v>16</v>
      </c>
      <c r="I16" s="43">
        <f>J16+K16+L16</f>
        <v>108866300</v>
      </c>
      <c r="J16" s="43">
        <v>102399000</v>
      </c>
      <c r="K16" s="43">
        <v>5389300</v>
      </c>
      <c r="L16" s="43">
        <v>1078000</v>
      </c>
      <c r="M16" s="43"/>
      <c r="N16" s="43">
        <f>O16+P16+Q16</f>
        <v>107788300</v>
      </c>
      <c r="O16" s="43">
        <v>102399000</v>
      </c>
      <c r="P16" s="43">
        <v>5389300</v>
      </c>
      <c r="Q16" s="43">
        <v>0</v>
      </c>
      <c r="R16" s="43"/>
      <c r="S16" s="43">
        <f>T16+U16+V16</f>
        <v>108866300</v>
      </c>
      <c r="T16" s="43">
        <v>102399000</v>
      </c>
      <c r="U16" s="43">
        <v>5389300</v>
      </c>
      <c r="V16" s="43">
        <v>1078000</v>
      </c>
      <c r="W16" s="18"/>
      <c r="X16" s="2"/>
      <c r="Y16" s="3"/>
      <c r="Z16" s="3"/>
      <c r="AA16" s="3"/>
      <c r="AB16" s="3"/>
      <c r="AC16" s="16"/>
      <c r="AD16" s="3">
        <f t="shared" si="4"/>
        <v>100</v>
      </c>
      <c r="AE16" s="42">
        <f t="shared" si="7"/>
        <v>100</v>
      </c>
      <c r="AF16" s="17"/>
    </row>
    <row r="17" spans="1:31" s="5" customFormat="1" ht="18.75">
      <c r="A17" s="62" t="s">
        <v>24</v>
      </c>
      <c r="B17" s="62"/>
      <c r="C17" s="62"/>
      <c r="D17" s="62"/>
      <c r="E17" s="62"/>
      <c r="F17" s="62"/>
      <c r="G17" s="62"/>
      <c r="H17" s="27"/>
      <c r="I17" s="14">
        <f>I18+I19+I20</f>
        <v>1345312.27</v>
      </c>
      <c r="J17" s="14">
        <f aca="true" t="shared" si="9" ref="J17:V17">J18+J19+J20</f>
        <v>0</v>
      </c>
      <c r="K17" s="14">
        <f t="shared" si="9"/>
        <v>1329200</v>
      </c>
      <c r="L17" s="14">
        <f t="shared" si="9"/>
        <v>16112.27</v>
      </c>
      <c r="M17" s="14">
        <f t="shared" si="9"/>
        <v>0</v>
      </c>
      <c r="N17" s="14">
        <f t="shared" si="9"/>
        <v>1329200</v>
      </c>
      <c r="O17" s="14">
        <f t="shared" si="9"/>
        <v>0</v>
      </c>
      <c r="P17" s="14">
        <f t="shared" si="9"/>
        <v>1329200</v>
      </c>
      <c r="Q17" s="14">
        <f t="shared" si="9"/>
        <v>0</v>
      </c>
      <c r="R17" s="14">
        <f t="shared" si="9"/>
        <v>0</v>
      </c>
      <c r="S17" s="14">
        <f t="shared" si="9"/>
        <v>1345312.27</v>
      </c>
      <c r="T17" s="14">
        <f t="shared" si="9"/>
        <v>0</v>
      </c>
      <c r="U17" s="14">
        <f t="shared" si="9"/>
        <v>1329200</v>
      </c>
      <c r="V17" s="14">
        <f t="shared" si="9"/>
        <v>16112.27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4"/>
        <v>100</v>
      </c>
      <c r="AE17" s="42">
        <f t="shared" si="7"/>
        <v>100</v>
      </c>
    </row>
    <row r="18" spans="1:31" s="5" customFormat="1" ht="195.75" customHeight="1">
      <c r="A18" s="69" t="s">
        <v>6</v>
      </c>
      <c r="B18" s="27" t="s">
        <v>9</v>
      </c>
      <c r="C18" s="27" t="s">
        <v>59</v>
      </c>
      <c r="D18" s="27" t="s">
        <v>80</v>
      </c>
      <c r="E18" s="27" t="s">
        <v>52</v>
      </c>
      <c r="F18" s="12" t="s">
        <v>85</v>
      </c>
      <c r="G18" s="27" t="s">
        <v>97</v>
      </c>
      <c r="H18" s="27" t="s">
        <v>16</v>
      </c>
      <c r="I18" s="15">
        <f>J18+K18+L18</f>
        <v>332727.27</v>
      </c>
      <c r="J18" s="15">
        <v>0</v>
      </c>
      <c r="K18" s="15">
        <v>329400</v>
      </c>
      <c r="L18" s="15">
        <v>3327.27</v>
      </c>
      <c r="M18" s="15">
        <v>0</v>
      </c>
      <c r="N18" s="15">
        <f>O18+P18+Q18+R18</f>
        <v>329400</v>
      </c>
      <c r="O18" s="15">
        <v>0</v>
      </c>
      <c r="P18" s="15">
        <v>329400</v>
      </c>
      <c r="Q18" s="15">
        <v>0</v>
      </c>
      <c r="R18" s="15">
        <v>0</v>
      </c>
      <c r="S18" s="15">
        <f>T18+U18+V18</f>
        <v>332727.27</v>
      </c>
      <c r="T18" s="15">
        <v>0</v>
      </c>
      <c r="U18" s="15">
        <v>329400</v>
      </c>
      <c r="V18" s="15">
        <v>3327.27</v>
      </c>
      <c r="W18" s="1">
        <v>0</v>
      </c>
      <c r="X18" s="2">
        <f>Y18+Z18+AA18</f>
        <v>0</v>
      </c>
      <c r="Y18" s="3">
        <f>J18-T18</f>
        <v>0</v>
      </c>
      <c r="Z18" s="3">
        <f>K18-U18</f>
        <v>0</v>
      </c>
      <c r="AA18" s="3">
        <f>L18-V18</f>
        <v>0</v>
      </c>
      <c r="AB18" s="3"/>
      <c r="AC18" s="13" t="s">
        <v>29</v>
      </c>
      <c r="AD18" s="3">
        <f t="shared" si="4"/>
        <v>100</v>
      </c>
      <c r="AE18" s="42">
        <f t="shared" si="7"/>
        <v>100</v>
      </c>
    </row>
    <row r="19" spans="1:31" s="5" customFormat="1" ht="357">
      <c r="A19" s="70"/>
      <c r="B19" s="27" t="s">
        <v>60</v>
      </c>
      <c r="C19" s="27" t="s">
        <v>90</v>
      </c>
      <c r="D19" s="27" t="s">
        <v>95</v>
      </c>
      <c r="E19" s="27" t="s">
        <v>52</v>
      </c>
      <c r="F19" s="12" t="s">
        <v>86</v>
      </c>
      <c r="G19" s="12" t="s">
        <v>101</v>
      </c>
      <c r="H19" s="27" t="s">
        <v>16</v>
      </c>
      <c r="I19" s="15">
        <f>J19+K19+L19</f>
        <v>945051</v>
      </c>
      <c r="J19" s="15">
        <v>0</v>
      </c>
      <c r="K19" s="15">
        <v>935600</v>
      </c>
      <c r="L19" s="15">
        <v>9451</v>
      </c>
      <c r="M19" s="15">
        <v>0</v>
      </c>
      <c r="N19" s="15">
        <f>O19+P19+Q19+R19</f>
        <v>935600</v>
      </c>
      <c r="O19" s="15">
        <v>0</v>
      </c>
      <c r="P19" s="15">
        <v>935600</v>
      </c>
      <c r="Q19" s="15">
        <v>0</v>
      </c>
      <c r="R19" s="15">
        <v>0</v>
      </c>
      <c r="S19" s="15">
        <f>T19+U19+V19</f>
        <v>945051</v>
      </c>
      <c r="T19" s="15">
        <v>0</v>
      </c>
      <c r="U19" s="15">
        <v>935600</v>
      </c>
      <c r="V19" s="15">
        <v>9451</v>
      </c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4"/>
        <v>100</v>
      </c>
      <c r="AE19" s="42">
        <f t="shared" si="7"/>
        <v>100</v>
      </c>
    </row>
    <row r="20" spans="1:31" s="5" customFormat="1" ht="220.5" customHeight="1">
      <c r="A20" s="71"/>
      <c r="B20" s="27" t="s">
        <v>81</v>
      </c>
      <c r="C20" s="27" t="s">
        <v>62</v>
      </c>
      <c r="D20" s="27" t="s">
        <v>96</v>
      </c>
      <c r="E20" s="27" t="s">
        <v>54</v>
      </c>
      <c r="F20" s="12" t="s">
        <v>63</v>
      </c>
      <c r="G20" s="12" t="s">
        <v>100</v>
      </c>
      <c r="H20" s="27" t="s">
        <v>22</v>
      </c>
      <c r="I20" s="15">
        <f>J20+K20+L20</f>
        <v>67534</v>
      </c>
      <c r="J20" s="15">
        <v>0</v>
      </c>
      <c r="K20" s="15">
        <v>64200</v>
      </c>
      <c r="L20" s="15">
        <v>3334</v>
      </c>
      <c r="M20" s="15"/>
      <c r="N20" s="15">
        <f aca="true" t="shared" si="10" ref="N20:N26">O20+P20+Q20+R20</f>
        <v>64200</v>
      </c>
      <c r="O20" s="15">
        <v>0</v>
      </c>
      <c r="P20" s="15">
        <v>64200</v>
      </c>
      <c r="Q20" s="15">
        <v>0</v>
      </c>
      <c r="R20" s="15"/>
      <c r="S20" s="15">
        <f aca="true" t="shared" si="11" ref="S20:S26">T20+U20+V20</f>
        <v>67534</v>
      </c>
      <c r="T20" s="15">
        <v>0</v>
      </c>
      <c r="U20" s="15">
        <v>64200</v>
      </c>
      <c r="V20" s="15">
        <v>3334</v>
      </c>
      <c r="W20" s="18">
        <v>0</v>
      </c>
      <c r="X20" s="2"/>
      <c r="Y20" s="3"/>
      <c r="Z20" s="3"/>
      <c r="AA20" s="3"/>
      <c r="AB20" s="3"/>
      <c r="AC20" s="13"/>
      <c r="AD20" s="3">
        <f t="shared" si="4"/>
        <v>100</v>
      </c>
      <c r="AE20" s="42">
        <f t="shared" si="7"/>
        <v>100</v>
      </c>
    </row>
    <row r="21" spans="1:31" s="5" customFormat="1" ht="18.75">
      <c r="A21" s="62" t="s">
        <v>38</v>
      </c>
      <c r="B21" s="62"/>
      <c r="C21" s="62"/>
      <c r="D21" s="62"/>
      <c r="E21" s="62"/>
      <c r="F21" s="62"/>
      <c r="G21" s="62"/>
      <c r="H21" s="62"/>
      <c r="I21" s="15">
        <f aca="true" t="shared" si="12" ref="I21:I26">J21+K21+L21</f>
        <v>313150</v>
      </c>
      <c r="J21" s="14">
        <f aca="true" t="shared" si="13" ref="J21:W21">J22+J23</f>
        <v>0</v>
      </c>
      <c r="K21" s="14">
        <f t="shared" si="13"/>
        <v>310000</v>
      </c>
      <c r="L21" s="14">
        <f t="shared" si="13"/>
        <v>3150</v>
      </c>
      <c r="M21" s="14">
        <f t="shared" si="13"/>
        <v>0</v>
      </c>
      <c r="N21" s="15">
        <f t="shared" si="10"/>
        <v>310000</v>
      </c>
      <c r="O21" s="14">
        <f t="shared" si="13"/>
        <v>0</v>
      </c>
      <c r="P21" s="14">
        <f t="shared" si="13"/>
        <v>310000</v>
      </c>
      <c r="Q21" s="14">
        <f t="shared" si="13"/>
        <v>0</v>
      </c>
      <c r="R21" s="14">
        <f t="shared" si="13"/>
        <v>0</v>
      </c>
      <c r="S21" s="15">
        <f t="shared" si="11"/>
        <v>313150</v>
      </c>
      <c r="T21" s="14">
        <f t="shared" si="13"/>
        <v>0</v>
      </c>
      <c r="U21" s="14">
        <f t="shared" si="13"/>
        <v>310000</v>
      </c>
      <c r="V21" s="14">
        <f t="shared" si="13"/>
        <v>3150</v>
      </c>
      <c r="W21" s="11">
        <f t="shared" si="13"/>
        <v>0</v>
      </c>
      <c r="X21" s="10">
        <f>X22</f>
        <v>0</v>
      </c>
      <c r="Y21" s="3">
        <f aca="true" t="shared" si="14" ref="Y21:AA22">J21-T21</f>
        <v>0</v>
      </c>
      <c r="Z21" s="3">
        <f t="shared" si="14"/>
        <v>0</v>
      </c>
      <c r="AA21" s="3">
        <f t="shared" si="14"/>
        <v>0</v>
      </c>
      <c r="AB21" s="3"/>
      <c r="AC21" s="4"/>
      <c r="AD21" s="11">
        <f t="shared" si="4"/>
        <v>100</v>
      </c>
      <c r="AE21" s="42">
        <f t="shared" si="7"/>
        <v>100</v>
      </c>
    </row>
    <row r="22" spans="1:31" s="5" customFormat="1" ht="114.75" hidden="1">
      <c r="A22" s="27" t="s">
        <v>37</v>
      </c>
      <c r="B22" s="27" t="s">
        <v>55</v>
      </c>
      <c r="C22" s="27" t="s">
        <v>40</v>
      </c>
      <c r="D22" s="27" t="s">
        <v>41</v>
      </c>
      <c r="E22" s="27" t="s">
        <v>53</v>
      </c>
      <c r="F22" s="12"/>
      <c r="G22" s="12"/>
      <c r="H22" s="27" t="s">
        <v>39</v>
      </c>
      <c r="I22" s="15">
        <f t="shared" si="12"/>
        <v>0</v>
      </c>
      <c r="J22" s="15"/>
      <c r="K22" s="15"/>
      <c r="L22" s="15"/>
      <c r="M22" s="15">
        <v>0</v>
      </c>
      <c r="N22" s="15">
        <f t="shared" si="10"/>
        <v>0</v>
      </c>
      <c r="O22" s="15"/>
      <c r="P22" s="15"/>
      <c r="Q22" s="15"/>
      <c r="R22" s="15">
        <v>0</v>
      </c>
      <c r="S22" s="15">
        <f t="shared" si="11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14"/>
        <v>0</v>
      </c>
      <c r="Z22" s="3">
        <f t="shared" si="14"/>
        <v>0</v>
      </c>
      <c r="AA22" s="3">
        <f t="shared" si="14"/>
        <v>0</v>
      </c>
      <c r="AB22" s="3"/>
      <c r="AC22" s="4"/>
      <c r="AD22" s="11" t="e">
        <f t="shared" si="4"/>
        <v>#DIV/0!</v>
      </c>
      <c r="AE22" s="42" t="e">
        <f t="shared" si="7"/>
        <v>#DIV/0!</v>
      </c>
    </row>
    <row r="23" spans="1:31" s="5" customFormat="1" ht="171" customHeight="1">
      <c r="A23" s="27" t="s">
        <v>56</v>
      </c>
      <c r="B23" s="19" t="s">
        <v>57</v>
      </c>
      <c r="C23" s="27" t="s">
        <v>58</v>
      </c>
      <c r="D23" s="27" t="s">
        <v>92</v>
      </c>
      <c r="E23" s="27" t="s">
        <v>53</v>
      </c>
      <c r="F23" s="12" t="s">
        <v>89</v>
      </c>
      <c r="G23" s="12" t="s">
        <v>99</v>
      </c>
      <c r="H23" s="27" t="s">
        <v>39</v>
      </c>
      <c r="I23" s="15">
        <f t="shared" si="12"/>
        <v>313150</v>
      </c>
      <c r="J23" s="15">
        <v>0</v>
      </c>
      <c r="K23" s="15">
        <v>310000</v>
      </c>
      <c r="L23" s="15">
        <v>3150</v>
      </c>
      <c r="M23" s="15">
        <v>0</v>
      </c>
      <c r="N23" s="15">
        <f t="shared" si="10"/>
        <v>310000</v>
      </c>
      <c r="O23" s="15"/>
      <c r="P23" s="15">
        <v>310000</v>
      </c>
      <c r="Q23" s="15">
        <v>0</v>
      </c>
      <c r="R23" s="15">
        <v>0</v>
      </c>
      <c r="S23" s="15">
        <f t="shared" si="11"/>
        <v>313150</v>
      </c>
      <c r="T23" s="15">
        <v>0</v>
      </c>
      <c r="U23" s="15">
        <v>310000</v>
      </c>
      <c r="V23" s="15">
        <v>3150</v>
      </c>
      <c r="W23" s="1">
        <v>0</v>
      </c>
      <c r="X23" s="2"/>
      <c r="Y23" s="3"/>
      <c r="Z23" s="3"/>
      <c r="AA23" s="3"/>
      <c r="AB23" s="3"/>
      <c r="AC23" s="4"/>
      <c r="AD23" s="3">
        <f t="shared" si="4"/>
        <v>100</v>
      </c>
      <c r="AE23" s="42">
        <f t="shared" si="7"/>
        <v>100</v>
      </c>
    </row>
    <row r="24" spans="1:31" s="5" customFormat="1" ht="18.75">
      <c r="A24" s="62" t="s">
        <v>36</v>
      </c>
      <c r="B24" s="62"/>
      <c r="C24" s="62"/>
      <c r="D24" s="62"/>
      <c r="E24" s="62"/>
      <c r="F24" s="62"/>
      <c r="G24" s="62"/>
      <c r="H24" s="62"/>
      <c r="I24" s="15">
        <f t="shared" si="12"/>
        <v>1420000</v>
      </c>
      <c r="J24" s="14">
        <f aca="true" t="shared" si="15" ref="J24:W24">J25</f>
        <v>0</v>
      </c>
      <c r="K24" s="14">
        <f t="shared" si="15"/>
        <v>1405789</v>
      </c>
      <c r="L24" s="14">
        <f t="shared" si="15"/>
        <v>14211</v>
      </c>
      <c r="M24" s="14">
        <f t="shared" si="15"/>
        <v>0</v>
      </c>
      <c r="N24" s="15">
        <f t="shared" si="10"/>
        <v>1405789</v>
      </c>
      <c r="O24" s="14">
        <f t="shared" si="15"/>
        <v>0</v>
      </c>
      <c r="P24" s="14">
        <f t="shared" si="15"/>
        <v>1405789</v>
      </c>
      <c r="Q24" s="14">
        <f t="shared" si="15"/>
        <v>0</v>
      </c>
      <c r="R24" s="14">
        <f t="shared" si="15"/>
        <v>0</v>
      </c>
      <c r="S24" s="15">
        <f t="shared" si="11"/>
        <v>1420000</v>
      </c>
      <c r="T24" s="14">
        <f t="shared" si="15"/>
        <v>0</v>
      </c>
      <c r="U24" s="14">
        <f t="shared" si="15"/>
        <v>1405789</v>
      </c>
      <c r="V24" s="14">
        <f t="shared" si="15"/>
        <v>14211</v>
      </c>
      <c r="W24" s="9">
        <f t="shared" si="15"/>
        <v>0</v>
      </c>
      <c r="X24" s="2"/>
      <c r="Y24" s="3"/>
      <c r="Z24" s="3"/>
      <c r="AA24" s="3"/>
      <c r="AB24" s="3"/>
      <c r="AC24" s="4"/>
      <c r="AD24" s="11">
        <f t="shared" si="4"/>
        <v>100</v>
      </c>
      <c r="AE24" s="42">
        <f t="shared" si="7"/>
        <v>100</v>
      </c>
    </row>
    <row r="25" spans="1:31" s="5" customFormat="1" ht="165.75">
      <c r="A25" s="27" t="s">
        <v>34</v>
      </c>
      <c r="B25" s="27" t="s">
        <v>87</v>
      </c>
      <c r="C25" s="27" t="s">
        <v>94</v>
      </c>
      <c r="D25" s="27" t="s">
        <v>93</v>
      </c>
      <c r="E25" s="27" t="s">
        <v>54</v>
      </c>
      <c r="F25" s="20" t="s">
        <v>88</v>
      </c>
      <c r="G25" s="12" t="s">
        <v>35</v>
      </c>
      <c r="H25" s="27" t="s">
        <v>91</v>
      </c>
      <c r="I25" s="15">
        <f t="shared" si="12"/>
        <v>1420000</v>
      </c>
      <c r="J25" s="15">
        <v>0</v>
      </c>
      <c r="K25" s="15">
        <v>1405789</v>
      </c>
      <c r="L25" s="15">
        <v>14211</v>
      </c>
      <c r="M25" s="15">
        <v>0</v>
      </c>
      <c r="N25" s="15">
        <f t="shared" si="10"/>
        <v>1405789</v>
      </c>
      <c r="O25" s="15">
        <v>0</v>
      </c>
      <c r="P25" s="15">
        <v>1405789</v>
      </c>
      <c r="Q25" s="15">
        <v>0</v>
      </c>
      <c r="R25" s="15">
        <v>0</v>
      </c>
      <c r="S25" s="15">
        <f t="shared" si="11"/>
        <v>1420000</v>
      </c>
      <c r="T25" s="15">
        <v>0</v>
      </c>
      <c r="U25" s="15">
        <v>1405789</v>
      </c>
      <c r="V25" s="15">
        <v>14211</v>
      </c>
      <c r="W25" s="1">
        <v>0</v>
      </c>
      <c r="X25" s="2"/>
      <c r="Y25" s="3"/>
      <c r="Z25" s="3"/>
      <c r="AA25" s="3"/>
      <c r="AB25" s="3"/>
      <c r="AC25" s="4"/>
      <c r="AD25" s="3">
        <f t="shared" si="4"/>
        <v>100</v>
      </c>
      <c r="AE25" s="42">
        <f t="shared" si="7"/>
        <v>100</v>
      </c>
    </row>
    <row r="26" spans="1:31" s="5" customFormat="1" ht="13.5" thickBot="1">
      <c r="A26" s="27"/>
      <c r="B26" s="19"/>
      <c r="C26" s="27"/>
      <c r="D26" s="27"/>
      <c r="E26" s="27"/>
      <c r="F26" s="12"/>
      <c r="G26" s="27"/>
      <c r="H26" s="27"/>
      <c r="I26" s="15">
        <f t="shared" si="12"/>
        <v>0</v>
      </c>
      <c r="J26" s="15"/>
      <c r="K26" s="15"/>
      <c r="L26" s="15"/>
      <c r="M26" s="15"/>
      <c r="N26" s="15">
        <f t="shared" si="10"/>
        <v>0</v>
      </c>
      <c r="O26" s="15"/>
      <c r="P26" s="15"/>
      <c r="Q26" s="15"/>
      <c r="R26" s="15"/>
      <c r="S26" s="15">
        <f t="shared" si="11"/>
        <v>0</v>
      </c>
      <c r="T26" s="15"/>
      <c r="U26" s="15"/>
      <c r="V26" s="15"/>
      <c r="W26" s="21"/>
      <c r="X26" s="2"/>
      <c r="Y26" s="3"/>
      <c r="Z26" s="3"/>
      <c r="AA26" s="3"/>
      <c r="AB26" s="3"/>
      <c r="AC26" s="4"/>
      <c r="AD26" s="11"/>
      <c r="AE26" s="42"/>
    </row>
    <row r="27" spans="1:31" s="5" customFormat="1" ht="16.5" thickBot="1">
      <c r="A27" s="66" t="s">
        <v>44</v>
      </c>
      <c r="B27" s="66"/>
      <c r="C27" s="66"/>
      <c r="D27" s="66"/>
      <c r="E27" s="66"/>
      <c r="F27" s="66"/>
      <c r="G27" s="66"/>
      <c r="H27" s="66"/>
      <c r="I27" s="22">
        <f aca="true" t="shared" si="16" ref="I27:V27">I8+I17+I21+I24</f>
        <v>268361146.68</v>
      </c>
      <c r="J27" s="22">
        <f t="shared" si="16"/>
        <v>179250726.47</v>
      </c>
      <c r="K27" s="22">
        <f t="shared" si="16"/>
        <v>86092690.67</v>
      </c>
      <c r="L27" s="22">
        <f t="shared" si="16"/>
        <v>3017729.54</v>
      </c>
      <c r="M27" s="22">
        <f t="shared" si="16"/>
        <v>0</v>
      </c>
      <c r="N27" s="22">
        <f t="shared" si="16"/>
        <v>264080075.48</v>
      </c>
      <c r="O27" s="22">
        <f t="shared" si="16"/>
        <v>178046551.3</v>
      </c>
      <c r="P27" s="22">
        <f t="shared" si="16"/>
        <v>86033524.18</v>
      </c>
      <c r="Q27" s="22">
        <f t="shared" si="16"/>
        <v>0</v>
      </c>
      <c r="R27" s="22">
        <f t="shared" si="16"/>
        <v>0</v>
      </c>
      <c r="S27" s="22">
        <f t="shared" si="16"/>
        <v>266120824.18</v>
      </c>
      <c r="T27" s="22">
        <f t="shared" si="16"/>
        <v>177070168.1</v>
      </c>
      <c r="U27" s="22">
        <f t="shared" si="16"/>
        <v>86033524.18</v>
      </c>
      <c r="V27" s="22">
        <f t="shared" si="16"/>
        <v>3017131.9</v>
      </c>
      <c r="W27" s="23" t="e">
        <f>W8+W17+#REF!+W21+W24</f>
        <v>#REF!</v>
      </c>
      <c r="X27" s="24" t="e">
        <f>X8+X17+#REF!+X21+X24</f>
        <v>#REF!</v>
      </c>
      <c r="Y27" s="25" t="e">
        <f>Y8+Y17+#REF!+Y21+Y24</f>
        <v>#REF!</v>
      </c>
      <c r="Z27" s="25" t="e">
        <f>Z8+Z17+#REF!+Z21+Z24</f>
        <v>#REF!</v>
      </c>
      <c r="AA27" s="25" t="e">
        <f>AA8+AA17+#REF!+AA21+AA24</f>
        <v>#REF!</v>
      </c>
      <c r="AB27" s="25" t="e">
        <f>AB8+AB17+#REF!+AB21+AB24</f>
        <v>#REF!</v>
      </c>
      <c r="AC27" s="4"/>
      <c r="AD27" s="11">
        <f t="shared" si="4"/>
        <v>99.16518373553106</v>
      </c>
      <c r="AE27" s="42">
        <f t="shared" si="7"/>
        <v>99.16518373553106</v>
      </c>
    </row>
    <row r="28" ht="57.75" customHeight="1">
      <c r="I28" s="44"/>
    </row>
    <row r="29" ht="15" customHeight="1"/>
    <row r="30" ht="19.5" customHeight="1"/>
    <row r="31" ht="18.75" customHeight="1"/>
    <row r="35" ht="15">
      <c r="I35" s="22"/>
    </row>
    <row r="37" ht="15">
      <c r="I37" s="44"/>
    </row>
  </sheetData>
  <sheetProtection/>
  <mergeCells count="29">
    <mergeCell ref="A27:H27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  <mergeCell ref="E9:E10"/>
    <mergeCell ref="F9:F10"/>
    <mergeCell ref="A24:H24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2022-04-07T05:03:08Z</dcterms:modified>
  <cp:category/>
  <cp:version/>
  <cp:contentType/>
  <cp:contentStatus/>
</cp:coreProperties>
</file>