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8" hidden="1">'август'!$A$8:$I$133</definedName>
    <definedName name="_xlnm._FilterDatabase" localSheetId="7" hidden="1">'июль'!$A$8:$I$133</definedName>
    <definedName name="_xlnm._FilterDatabase" localSheetId="6" hidden="1">'июнь'!$A$8:$I$133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<sst xmlns="http://schemas.openxmlformats.org/spreadsheetml/2006/main" count="2216" uniqueCount="206">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</sst>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4" sqref="A10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173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143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144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174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175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176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177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178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179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180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181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182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183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148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5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171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172</v>
      </c>
      <c r="C126" s="28"/>
      <c r="D126" s="28" t="s">
        <v>187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188</v>
      </c>
      <c r="B139" s="24"/>
      <c r="C139" s="24"/>
      <c r="D139" s="24" t="s">
        <v>189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149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143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144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145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146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147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78">
        <v>28.7</v>
      </c>
      <c r="C81" s="78">
        <v>28.7</v>
      </c>
      <c r="D81" s="78">
        <v>0</v>
      </c>
      <c r="E81" s="29">
        <v>0</v>
      </c>
      <c r="F81" s="29">
        <v>0</v>
      </c>
      <c r="G81" s="78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5">
        <v>196936.7</v>
      </c>
      <c r="C95" s="75">
        <v>40973.3</v>
      </c>
      <c r="D95" s="75">
        <v>0</v>
      </c>
      <c r="E95" s="49">
        <f>$D:$D/$B:$B*100</f>
        <v>0</v>
      </c>
      <c r="F95" s="29">
        <v>0</v>
      </c>
      <c r="G95" s="75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164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9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165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143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144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145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146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147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148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8">
        <v>28.7</v>
      </c>
      <c r="C81" s="78">
        <v>0</v>
      </c>
      <c r="D81" s="78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1"/>
      <c r="F123" s="81"/>
      <c r="G123" s="30">
        <f>G75-G122</f>
        <v>65223.54999999958</v>
      </c>
      <c r="H123" s="81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166</v>
      </c>
      <c r="E124" s="45"/>
      <c r="F124" s="45"/>
      <c r="G124" s="45" t="s">
        <v>134</v>
      </c>
      <c r="H124" s="44"/>
      <c r="I124" s="80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9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149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143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144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145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146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147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148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167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111</v>
      </c>
      <c r="B1" s="95"/>
      <c r="C1" s="95"/>
      <c r="D1" s="95"/>
      <c r="E1" s="95"/>
      <c r="F1" s="95"/>
      <c r="G1" s="31"/>
    </row>
    <row r="2" spans="1:7" ht="15">
      <c r="A2" s="96" t="s">
        <v>170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149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143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144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145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146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147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148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2" t="s">
        <v>28</v>
      </c>
      <c r="B76" s="93"/>
      <c r="C76" s="93"/>
      <c r="D76" s="93"/>
      <c r="E76" s="93"/>
      <c r="F76" s="93"/>
      <c r="G76" s="94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5">
        <v>196936.7</v>
      </c>
      <c r="C95" s="75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80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80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2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171</v>
      </c>
      <c r="B104" s="36">
        <v>965.8</v>
      </c>
      <c r="C104" s="36">
        <v>965.8</v>
      </c>
      <c r="D104" s="29">
        <f t="shared" si="8"/>
        <v>100</v>
      </c>
      <c r="E104" s="82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80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172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9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06" sqref="A10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173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143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174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175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176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177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178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179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180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181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182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183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148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2" t="s">
        <v>28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172</v>
      </c>
      <c r="C128" s="28"/>
      <c r="D128" s="28" t="s">
        <v>192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31.5">
      <c r="A141" s="17" t="s">
        <v>115</v>
      </c>
      <c r="B141" s="24" t="s">
        <v>107</v>
      </c>
      <c r="C141" s="24"/>
      <c r="D141" s="24"/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00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98" sqref="A9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173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143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144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195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145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146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174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175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176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177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178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179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180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181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182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183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148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5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139</v>
      </c>
      <c r="C120" s="28"/>
      <c r="D120" s="28" t="s">
        <v>196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31.5">
      <c r="A133" s="17" t="s">
        <v>115</v>
      </c>
      <c r="B133" s="24" t="s">
        <v>107</v>
      </c>
      <c r="C133" s="24"/>
      <c r="D133" s="24"/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19" sqref="D11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198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6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6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142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173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143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144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195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145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146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174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175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176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177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178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179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180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181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182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183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148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171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172</v>
      </c>
      <c r="C121" s="28"/>
      <c r="D121" s="28" t="s">
        <v>199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83" t="s">
        <v>115</v>
      </c>
      <c r="B134" s="24" t="s">
        <v>107</v>
      </c>
      <c r="C134" s="24"/>
      <c r="D134" s="24"/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L119" sqref="L11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202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203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5">
        <v>4167.41</v>
      </c>
      <c r="D16" s="85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6">
        <v>679.25</v>
      </c>
    </row>
    <row r="17" spans="1:9" ht="12.75" customHeight="1">
      <c r="A17" s="39" t="s">
        <v>91</v>
      </c>
      <c r="B17" s="69">
        <v>56</v>
      </c>
      <c r="C17" s="85">
        <v>25</v>
      </c>
      <c r="D17" s="85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6">
        <v>5.5</v>
      </c>
    </row>
    <row r="18" spans="1:9" ht="51">
      <c r="A18" s="39" t="s">
        <v>92</v>
      </c>
      <c r="B18" s="69">
        <v>14192.6</v>
      </c>
      <c r="C18" s="85">
        <v>5784.05</v>
      </c>
      <c r="D18" s="85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6">
        <v>757.7</v>
      </c>
    </row>
    <row r="19" spans="1:9" ht="51" customHeight="1">
      <c r="A19" s="39" t="s">
        <v>93</v>
      </c>
      <c r="B19" s="69">
        <v>-1402.4</v>
      </c>
      <c r="C19" s="85">
        <v>-700</v>
      </c>
      <c r="D19" s="85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6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142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173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143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144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195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145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146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174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175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176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177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178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179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180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181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182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183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148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5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138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204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171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9" t="s">
        <v>61</v>
      </c>
      <c r="B121" s="87">
        <f>B73+B82+B83+B84+B90+B97+B104+B107+B109+B115+B119+B95</f>
        <v>2472458.3999999994</v>
      </c>
      <c r="C121" s="87">
        <f>C73+C82+C83+C84+C90+C97+C104+C107+C109+C115+C119+C95</f>
        <v>774254.1</v>
      </c>
      <c r="D121" s="87">
        <f>D73+D82+D83+D84+D90+D97+D104+D107+D109+D115+D119+D95</f>
        <v>725225.5000000001</v>
      </c>
      <c r="E121" s="90">
        <f>$D:$D/$B:$B*100</f>
        <v>29.332161867718394</v>
      </c>
      <c r="F121" s="90">
        <f>$D:$D/$C:$C*100</f>
        <v>93.6676344368083</v>
      </c>
      <c r="G121" s="87">
        <f>G73+G84+G90+G97+G104+G107+G109+G115+G119+G82+G83</f>
        <v>685928</v>
      </c>
      <c r="H121" s="90">
        <f>$D:$D/$G:$G*100</f>
        <v>105.7290998472143</v>
      </c>
      <c r="I121" s="87">
        <f>I73+I82+I83+I84+I90+I97+I104+I107+I109+I115+I119+I95</f>
        <v>196633.80000000002</v>
      </c>
    </row>
    <row r="122" spans="1:9" ht="17.25" customHeight="1">
      <c r="A122" s="88" t="s">
        <v>62</v>
      </c>
      <c r="B122" s="87">
        <f>B71-B121</f>
        <v>-33376.589999999385</v>
      </c>
      <c r="C122" s="87">
        <f>C71-C121</f>
        <v>-14338.889999999781</v>
      </c>
      <c r="D122" s="87">
        <f>D71-D121</f>
        <v>33342.42999999982</v>
      </c>
      <c r="E122" s="87">
        <f>E71-E121</f>
        <v>1.7683910899538162</v>
      </c>
      <c r="F122" s="87"/>
      <c r="G122" s="87">
        <f>G71-G121</f>
        <v>47880.01000000001</v>
      </c>
      <c r="H122" s="87"/>
      <c r="I122" s="87">
        <f>D122-апрель!D120</f>
        <v>-28544.610000000102</v>
      </c>
    </row>
    <row r="123" spans="1:9" ht="24" customHeight="1">
      <c r="A123" s="1" t="s">
        <v>63</v>
      </c>
      <c r="B123" s="28" t="s">
        <v>172</v>
      </c>
      <c r="C123" s="28"/>
      <c r="D123" s="28" t="s">
        <v>205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7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91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91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91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91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91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91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4" t="s">
        <v>200</v>
      </c>
      <c r="C136" s="24" t="s">
        <v>201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B8+B15+B20+B24+B27+B31+B34+B42+B43+B44+B48</f>
        <v>431335.57999999996</v>
      </c>
      <c r="C7" s="63">
        <f>C8+C15+C20+C24+C27+C31+C34+C42+C43+C44+C48+C65</f>
        <v>154258.75999999998</v>
      </c>
      <c r="D7" s="63">
        <f>D8+D15+D20+D24+D27+D31+D34+D42+D43+D44+D48+D65</f>
        <v>155700</v>
      </c>
      <c r="E7" s="51">
        <f aca="true" t="shared" si="0" ref="E7:E30">$D:$D/$B:$B*100</f>
        <v>36.097184470615666</v>
      </c>
      <c r="F7" s="51">
        <f aca="true" t="shared" si="1" ref="F7:F30">$D:$D/$C:$C*100</f>
        <v>100.93430026275331</v>
      </c>
      <c r="G7" s="63">
        <f>G8+G15+G20+G24+G27+G31+G34+G42+G43+G44+G48+G65</f>
        <v>154041.57000000004</v>
      </c>
      <c r="H7" s="51">
        <f aca="true" t="shared" si="2" ref="H7:H27">$D:$D/$G:$G*100</f>
        <v>101.0766119820773</v>
      </c>
      <c r="I7" s="63">
        <f>I8+I15+I20+I24+I27+I31+I34+I42+I43+I44+I48+I65</f>
        <v>28613.649999999998</v>
      </c>
    </row>
    <row r="8" spans="1:9" ht="12.75">
      <c r="A8" s="53" t="s">
        <v>4</v>
      </c>
      <c r="B8" s="64">
        <f>B9+B10</f>
        <v>267186.32</v>
      </c>
      <c r="C8" s="64">
        <f>C9+C10</f>
        <v>93275.58000000002</v>
      </c>
      <c r="D8" s="64">
        <f>D9+D10</f>
        <v>94000.92</v>
      </c>
      <c r="E8" s="51">
        <f t="shared" si="0"/>
        <v>35.18178625312853</v>
      </c>
      <c r="F8" s="51">
        <f t="shared" si="1"/>
        <v>100.77763118706953</v>
      </c>
      <c r="G8" s="64">
        <f>G9+G10</f>
        <v>89226.83</v>
      </c>
      <c r="H8" s="51">
        <f t="shared" si="2"/>
        <v>105.35050948240567</v>
      </c>
      <c r="I8" s="64">
        <f>I9+I10</f>
        <v>19705.85</v>
      </c>
    </row>
    <row r="9" spans="1:9" ht="25.5">
      <c r="A9" s="54" t="s">
        <v>5</v>
      </c>
      <c r="B9" s="62">
        <v>3588.4</v>
      </c>
      <c r="C9" s="62">
        <v>1703.1</v>
      </c>
      <c r="D9" s="62">
        <v>1085.12</v>
      </c>
      <c r="E9" s="51">
        <f t="shared" si="0"/>
        <v>30.23966113030877</v>
      </c>
      <c r="F9" s="51">
        <f t="shared" si="1"/>
        <v>63.71440314720216</v>
      </c>
      <c r="G9" s="27">
        <v>1452.4</v>
      </c>
      <c r="H9" s="51">
        <f t="shared" si="2"/>
        <v>74.7122004957312</v>
      </c>
      <c r="I9" s="62">
        <v>270.19</v>
      </c>
    </row>
    <row r="10" spans="1:9" ht="12.75" customHeight="1">
      <c r="A10" s="55" t="s">
        <v>76</v>
      </c>
      <c r="B10" s="67">
        <f>B11+B12+B13+B14</f>
        <v>263597.92</v>
      </c>
      <c r="C10" s="67">
        <f>C11+C12+C13+C14</f>
        <v>91572.48000000001</v>
      </c>
      <c r="D10" s="67">
        <f>D11+D12+D13+D14</f>
        <v>92915.8</v>
      </c>
      <c r="E10" s="56">
        <f t="shared" si="0"/>
        <v>35.24906418077958</v>
      </c>
      <c r="F10" s="51">
        <f t="shared" si="1"/>
        <v>101.46694727498915</v>
      </c>
      <c r="G10" s="67">
        <f>G11+G12+G13+G14</f>
        <v>87774.43000000001</v>
      </c>
      <c r="H10" s="56">
        <f t="shared" si="2"/>
        <v>105.85748036187759</v>
      </c>
      <c r="I10" s="67">
        <f>I11+I12+I13+I14</f>
        <v>19435.66</v>
      </c>
    </row>
    <row r="11" spans="1:9" ht="51">
      <c r="A11" s="57" t="s">
        <v>80</v>
      </c>
      <c r="B11" s="69">
        <v>250695.05000000002</v>
      </c>
      <c r="C11" s="69">
        <v>88989.24</v>
      </c>
      <c r="D11" s="69">
        <v>90455.84999999999</v>
      </c>
      <c r="E11" s="51">
        <f t="shared" si="0"/>
        <v>36.08202475477677</v>
      </c>
      <c r="F11" s="51">
        <f t="shared" si="1"/>
        <v>101.64807565498928</v>
      </c>
      <c r="G11" s="28">
        <v>85763.69</v>
      </c>
      <c r="H11" s="51">
        <f t="shared" si="2"/>
        <v>105.47103325428277</v>
      </c>
      <c r="I11" s="69">
        <v>18904.98</v>
      </c>
    </row>
    <row r="12" spans="1:9" ht="51" customHeight="1">
      <c r="A12" s="57" t="s">
        <v>81</v>
      </c>
      <c r="B12" s="69">
        <v>5757.46</v>
      </c>
      <c r="C12" s="69">
        <v>650</v>
      </c>
      <c r="D12" s="69">
        <v>257.14000000000004</v>
      </c>
      <c r="E12" s="51">
        <f t="shared" si="0"/>
        <v>4.466205583712263</v>
      </c>
      <c r="F12" s="51">
        <f t="shared" si="1"/>
        <v>39.56000000000001</v>
      </c>
      <c r="G12" s="28">
        <v>346.47</v>
      </c>
      <c r="H12" s="51">
        <f t="shared" si="2"/>
        <v>74.21710393396255</v>
      </c>
      <c r="I12" s="69">
        <v>11.55</v>
      </c>
    </row>
    <row r="13" spans="1:9" ht="25.5">
      <c r="A13" s="57" t="s">
        <v>82</v>
      </c>
      <c r="B13" s="69">
        <v>4626.52</v>
      </c>
      <c r="C13" s="69">
        <v>883.24</v>
      </c>
      <c r="D13" s="69">
        <v>876.32</v>
      </c>
      <c r="E13" s="51">
        <f t="shared" si="0"/>
        <v>18.94123444835427</v>
      </c>
      <c r="F13" s="51">
        <f t="shared" si="1"/>
        <v>99.21652099089717</v>
      </c>
      <c r="G13" s="28">
        <v>543.46</v>
      </c>
      <c r="H13" s="51">
        <f t="shared" si="2"/>
        <v>161.2482979428109</v>
      </c>
      <c r="I13" s="69">
        <v>213.58</v>
      </c>
    </row>
    <row r="14" spans="1:9" ht="63.75">
      <c r="A14" s="58" t="s">
        <v>84</v>
      </c>
      <c r="B14" s="69">
        <v>2518.89</v>
      </c>
      <c r="C14" s="69">
        <v>1050</v>
      </c>
      <c r="D14" s="69">
        <v>1326.49</v>
      </c>
      <c r="E14" s="51">
        <f t="shared" si="0"/>
        <v>52.66168828333115</v>
      </c>
      <c r="F14" s="51">
        <f t="shared" si="1"/>
        <v>126.33238095238096</v>
      </c>
      <c r="G14" s="28">
        <v>1120.81</v>
      </c>
      <c r="H14" s="51">
        <f t="shared" si="2"/>
        <v>118.35101399880443</v>
      </c>
      <c r="I14" s="69">
        <v>305.55</v>
      </c>
    </row>
    <row r="15" spans="1:9" ht="65.25" customHeight="1">
      <c r="A15" s="59" t="s">
        <v>89</v>
      </c>
      <c r="B15" s="63">
        <f>B16+B17+B18+B19</f>
        <v>20755</v>
      </c>
      <c r="C15" s="63">
        <f>C16+C17+C18+C19</f>
        <v>8147.03</v>
      </c>
      <c r="D15" s="63">
        <f>D16+D17+D18+D19</f>
        <v>9224.9</v>
      </c>
      <c r="E15" s="51">
        <f t="shared" si="0"/>
        <v>44.446639364008675</v>
      </c>
      <c r="F15" s="51">
        <f t="shared" si="1"/>
        <v>113.2302200924754</v>
      </c>
      <c r="G15" s="63">
        <f>G16+G17+G18+G19</f>
        <v>7561.08</v>
      </c>
      <c r="H15" s="51">
        <f t="shared" si="2"/>
        <v>122.00505747856126</v>
      </c>
      <c r="I15" s="63">
        <f>I16+I17+I18+I19</f>
        <v>1870.54</v>
      </c>
    </row>
    <row r="16" spans="1:9" ht="39.75" customHeight="1">
      <c r="A16" s="39" t="s">
        <v>90</v>
      </c>
      <c r="B16" s="69">
        <v>7517.8</v>
      </c>
      <c r="C16" s="69">
        <v>2784.38</v>
      </c>
      <c r="D16" s="69">
        <v>4167.41</v>
      </c>
      <c r="E16" s="51">
        <f t="shared" si="0"/>
        <v>55.43390353560882</v>
      </c>
      <c r="F16" s="51">
        <f t="shared" si="1"/>
        <v>149.67102191511214</v>
      </c>
      <c r="G16" s="28">
        <v>3264.47</v>
      </c>
      <c r="H16" s="51">
        <f t="shared" si="2"/>
        <v>127.65962009146968</v>
      </c>
      <c r="I16" s="69">
        <v>857.7</v>
      </c>
    </row>
    <row r="17" spans="1:9" ht="37.5" customHeight="1">
      <c r="A17" s="39" t="s">
        <v>91</v>
      </c>
      <c r="B17" s="69">
        <v>52.9</v>
      </c>
      <c r="C17" s="69">
        <v>15.190000000000001</v>
      </c>
      <c r="D17" s="69">
        <v>31.309999999999995</v>
      </c>
      <c r="E17" s="51">
        <f t="shared" si="0"/>
        <v>59.18714555765595</v>
      </c>
      <c r="F17" s="51">
        <f t="shared" si="1"/>
        <v>206.12244897959178</v>
      </c>
      <c r="G17" s="28">
        <v>24.32</v>
      </c>
      <c r="H17" s="51">
        <f t="shared" si="2"/>
        <v>128.74177631578945</v>
      </c>
      <c r="I17" s="69">
        <v>7.15</v>
      </c>
    </row>
    <row r="18" spans="1:9" ht="56.25" customHeight="1">
      <c r="A18" s="39" t="s">
        <v>92</v>
      </c>
      <c r="B18" s="69">
        <v>14571.5</v>
      </c>
      <c r="C18" s="69">
        <v>5847.84</v>
      </c>
      <c r="D18" s="69">
        <v>5784.05</v>
      </c>
      <c r="E18" s="51">
        <f t="shared" si="0"/>
        <v>39.694266204577424</v>
      </c>
      <c r="F18" s="51">
        <f t="shared" si="1"/>
        <v>98.9091698815289</v>
      </c>
      <c r="G18" s="28">
        <v>4948.21</v>
      </c>
      <c r="H18" s="51">
        <f t="shared" si="2"/>
        <v>116.89176490084294</v>
      </c>
      <c r="I18" s="69">
        <v>1079.46</v>
      </c>
    </row>
    <row r="19" spans="1:9" ht="55.5" customHeight="1">
      <c r="A19" s="39" t="s">
        <v>93</v>
      </c>
      <c r="B19" s="69">
        <v>-1387.2</v>
      </c>
      <c r="C19" s="69">
        <v>-500.38</v>
      </c>
      <c r="D19" s="69">
        <v>-757.87</v>
      </c>
      <c r="E19" s="51">
        <f t="shared" si="0"/>
        <v>54.6330738177624</v>
      </c>
      <c r="F19" s="51">
        <f t="shared" si="1"/>
        <v>151.4588912426556</v>
      </c>
      <c r="G19" s="28">
        <v>-675.92</v>
      </c>
      <c r="H19" s="51">
        <f t="shared" si="2"/>
        <v>112.12421588353652</v>
      </c>
      <c r="I19" s="69">
        <v>-73.77</v>
      </c>
    </row>
    <row r="20" spans="1:9" ht="18" customHeight="1">
      <c r="A20" s="60" t="s">
        <v>7</v>
      </c>
      <c r="B20" s="63">
        <f>B21+B22+B23</f>
        <v>29971.8</v>
      </c>
      <c r="C20" s="63">
        <f>C21+C22+C23</f>
        <v>16733.11</v>
      </c>
      <c r="D20" s="63">
        <f>D21+D22+D23</f>
        <v>15654.31</v>
      </c>
      <c r="E20" s="51">
        <f t="shared" si="0"/>
        <v>52.23012965520923</v>
      </c>
      <c r="F20" s="51">
        <f t="shared" si="1"/>
        <v>93.55290200088328</v>
      </c>
      <c r="G20" s="63">
        <f>G21+G22+G23</f>
        <v>16245.92</v>
      </c>
      <c r="H20" s="51">
        <f t="shared" si="2"/>
        <v>96.35840875739878</v>
      </c>
      <c r="I20" s="63">
        <f>I21+I22+I23</f>
        <v>757.1000000000001</v>
      </c>
    </row>
    <row r="21" spans="1:9" ht="12.75">
      <c r="A21" s="57" t="s">
        <v>96</v>
      </c>
      <c r="B21" s="69">
        <v>27972.7</v>
      </c>
      <c r="C21" s="69">
        <v>16040.19</v>
      </c>
      <c r="D21" s="69">
        <v>14665.83</v>
      </c>
      <c r="E21" s="51">
        <f t="shared" si="0"/>
        <v>52.42908264128954</v>
      </c>
      <c r="F21" s="51">
        <f t="shared" si="1"/>
        <v>91.43177231691145</v>
      </c>
      <c r="G21" s="28">
        <v>15587.47</v>
      </c>
      <c r="H21" s="51">
        <f t="shared" si="2"/>
        <v>94.08730217283498</v>
      </c>
      <c r="I21" s="69">
        <v>622.07</v>
      </c>
    </row>
    <row r="22" spans="1:9" ht="18.75" customHeight="1">
      <c r="A22" s="57" t="s">
        <v>94</v>
      </c>
      <c r="B22" s="69">
        <v>622</v>
      </c>
      <c r="C22" s="69">
        <v>165.17</v>
      </c>
      <c r="D22" s="69">
        <v>791.92</v>
      </c>
      <c r="E22" s="51">
        <f t="shared" si="0"/>
        <v>127.31832797427651</v>
      </c>
      <c r="F22" s="51">
        <f t="shared" si="1"/>
        <v>479.4575286068899</v>
      </c>
      <c r="G22" s="28">
        <v>152.44</v>
      </c>
      <c r="H22" s="51">
        <f t="shared" si="2"/>
        <v>519.4961952243506</v>
      </c>
      <c r="I22" s="69">
        <v>97.32</v>
      </c>
    </row>
    <row r="23" spans="1:9" ht="38.25">
      <c r="A23" s="57" t="s">
        <v>95</v>
      </c>
      <c r="B23" s="69">
        <v>1377.1</v>
      </c>
      <c r="C23" s="69">
        <v>527.75</v>
      </c>
      <c r="D23" s="69">
        <v>196.56</v>
      </c>
      <c r="E23" s="51">
        <f t="shared" si="0"/>
        <v>14.273473240868492</v>
      </c>
      <c r="F23" s="51">
        <f t="shared" si="1"/>
        <v>37.24490762671719</v>
      </c>
      <c r="G23" s="28">
        <v>506.01</v>
      </c>
      <c r="H23" s="51">
        <f t="shared" si="2"/>
        <v>38.84508211300172</v>
      </c>
      <c r="I23" s="69">
        <v>37.71</v>
      </c>
    </row>
    <row r="24" spans="1:9" ht="27" customHeight="1">
      <c r="A24" s="60" t="s">
        <v>8</v>
      </c>
      <c r="B24" s="63">
        <f>SUM(B25:B26)</f>
        <v>31321.03</v>
      </c>
      <c r="C24" s="63">
        <f>SUM(C25:C26)</f>
        <v>6485.32</v>
      </c>
      <c r="D24" s="63">
        <f>SUM(D25:D26)</f>
        <v>6713.71</v>
      </c>
      <c r="E24" s="51">
        <f t="shared" si="0"/>
        <v>21.435150759729165</v>
      </c>
      <c r="F24" s="51">
        <f t="shared" si="1"/>
        <v>103.52164580930472</v>
      </c>
      <c r="G24" s="63">
        <f>SUM(G25:G26)</f>
        <v>6841.39</v>
      </c>
      <c r="H24" s="51">
        <f t="shared" si="2"/>
        <v>98.13371259349343</v>
      </c>
      <c r="I24" s="63">
        <f>SUM(I25:I26)</f>
        <v>520.8</v>
      </c>
    </row>
    <row r="25" spans="1:9" ht="12.75">
      <c r="A25" s="57" t="s">
        <v>119</v>
      </c>
      <c r="B25" s="69">
        <v>14091.86</v>
      </c>
      <c r="C25" s="69">
        <v>1389.35</v>
      </c>
      <c r="D25" s="69">
        <v>1611.45</v>
      </c>
      <c r="E25" s="51">
        <f t="shared" si="0"/>
        <v>11.435325074191766</v>
      </c>
      <c r="F25" s="51">
        <f t="shared" si="1"/>
        <v>115.98589268362905</v>
      </c>
      <c r="G25" s="28">
        <v>1169.83</v>
      </c>
      <c r="H25" s="51">
        <f t="shared" si="2"/>
        <v>137.7507843019926</v>
      </c>
      <c r="I25" s="69">
        <v>169.39</v>
      </c>
    </row>
    <row r="26" spans="1:9" ht="12.75">
      <c r="A26" s="57" t="s">
        <v>120</v>
      </c>
      <c r="B26" s="69">
        <v>17229.17</v>
      </c>
      <c r="C26" s="69">
        <v>5095.97</v>
      </c>
      <c r="D26" s="69">
        <v>5102.26</v>
      </c>
      <c r="E26" s="51">
        <f t="shared" si="0"/>
        <v>29.61407891384205</v>
      </c>
      <c r="F26" s="51">
        <f t="shared" si="1"/>
        <v>100.12343086792113</v>
      </c>
      <c r="G26" s="28">
        <v>5671.56</v>
      </c>
      <c r="H26" s="51">
        <f t="shared" si="2"/>
        <v>89.96219734958282</v>
      </c>
      <c r="I26" s="69">
        <v>351.41</v>
      </c>
    </row>
    <row r="27" spans="1:9" ht="12.75">
      <c r="A27" s="53" t="s">
        <v>9</v>
      </c>
      <c r="B27" s="63">
        <f>B28+B29+B30</f>
        <v>16801.6</v>
      </c>
      <c r="C27" s="63">
        <f>C28+C29+C30</f>
        <v>7337.06</v>
      </c>
      <c r="D27" s="63">
        <f>D28+D29+D30</f>
        <v>5753.68</v>
      </c>
      <c r="E27" s="51">
        <f t="shared" si="0"/>
        <v>34.24483382534997</v>
      </c>
      <c r="F27" s="51">
        <f t="shared" si="1"/>
        <v>78.41942140312332</v>
      </c>
      <c r="G27" s="63">
        <f>G28+G29+G30</f>
        <v>7085.94</v>
      </c>
      <c r="H27" s="51">
        <f t="shared" si="2"/>
        <v>81.19854246578436</v>
      </c>
      <c r="I27" s="63">
        <f>I28+I29+I30</f>
        <v>922.37</v>
      </c>
    </row>
    <row r="28" spans="1:9" ht="25.5">
      <c r="A28" s="57" t="s">
        <v>10</v>
      </c>
      <c r="B28" s="69">
        <v>16670</v>
      </c>
      <c r="C28" s="69">
        <v>7299.06</v>
      </c>
      <c r="D28" s="69">
        <v>5722.68</v>
      </c>
      <c r="E28" s="51">
        <f t="shared" si="0"/>
        <v>34.32921415716857</v>
      </c>
      <c r="F28" s="51">
        <f t="shared" si="1"/>
        <v>78.40297243754675</v>
      </c>
      <c r="G28" s="28">
        <v>6976.74</v>
      </c>
      <c r="H28" s="51" t="s">
        <v>124</v>
      </c>
      <c r="I28" s="69">
        <v>917.57</v>
      </c>
    </row>
    <row r="29" spans="1:9" ht="25.5">
      <c r="A29" s="57" t="s">
        <v>98</v>
      </c>
      <c r="B29" s="69">
        <v>81.6</v>
      </c>
      <c r="C29" s="69">
        <v>28</v>
      </c>
      <c r="D29" s="69">
        <v>16</v>
      </c>
      <c r="E29" s="51">
        <f t="shared" si="0"/>
        <v>19.607843137254903</v>
      </c>
      <c r="F29" s="51">
        <f t="shared" si="1"/>
        <v>57.14285714285714</v>
      </c>
      <c r="G29" s="28">
        <v>19.2</v>
      </c>
      <c r="H29" s="51" t="s">
        <v>124</v>
      </c>
      <c r="I29" s="69">
        <v>4.8</v>
      </c>
    </row>
    <row r="30" spans="1:9" ht="25.5">
      <c r="A30" s="57" t="s">
        <v>97</v>
      </c>
      <c r="B30" s="69">
        <v>50</v>
      </c>
      <c r="C30" s="69">
        <v>10</v>
      </c>
      <c r="D30" s="69">
        <v>15</v>
      </c>
      <c r="E30" s="51">
        <f t="shared" si="0"/>
        <v>30</v>
      </c>
      <c r="F30" s="51">
        <f t="shared" si="1"/>
        <v>150</v>
      </c>
      <c r="G30" s="28">
        <v>90</v>
      </c>
      <c r="H30" s="51" t="s">
        <v>124</v>
      </c>
      <c r="I30" s="69">
        <v>0</v>
      </c>
    </row>
    <row r="31" spans="1:9" ht="25.5">
      <c r="A31" s="60" t="s">
        <v>11</v>
      </c>
      <c r="B31" s="63">
        <f>$32:$32+$33:$33</f>
        <v>0</v>
      </c>
      <c r="C31" s="63">
        <f>C32+C33</f>
        <v>0</v>
      </c>
      <c r="D31" s="63">
        <f>D32+D33</f>
        <v>0.17</v>
      </c>
      <c r="E31" s="51" t="s">
        <v>124</v>
      </c>
      <c r="F31" s="51">
        <v>0</v>
      </c>
      <c r="G31" s="63">
        <f>G32+G33</f>
        <v>0.1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125</v>
      </c>
      <c r="F32" s="51">
        <v>0</v>
      </c>
      <c r="G32" s="69">
        <v>0.1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0.17</v>
      </c>
      <c r="E33" s="51" t="s">
        <v>125</v>
      </c>
      <c r="F33" s="51">
        <v>0</v>
      </c>
      <c r="G33" s="69">
        <v>0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B35+B37+B38+B39+B40+B41+B36</f>
        <v>41211.88</v>
      </c>
      <c r="C34" s="63">
        <f>C35+C37+C38+C39+C40+C41+C36</f>
        <v>15803.55</v>
      </c>
      <c r="D34" s="63">
        <f>D35+D37+D38+D39+D40+D41+D36</f>
        <v>16642.58</v>
      </c>
      <c r="E34" s="51">
        <f>$D:$D/$B:$B*100</f>
        <v>40.38296724148475</v>
      </c>
      <c r="F34" s="51">
        <f>$D:$D/$C:$C*100</f>
        <v>105.30912358299244</v>
      </c>
      <c r="G34" s="63">
        <f>G35+G37+G38+G39+G40+G41+G36</f>
        <v>15999.349999999999</v>
      </c>
      <c r="H34" s="51">
        <f>$D:$D/$G:$G*100</f>
        <v>104.02035082675236</v>
      </c>
      <c r="I34" s="63">
        <f>I35+I37+I38+I39+I40+I41+I36</f>
        <v>3073.1000000000004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>$D:$D/$C:$C*100</f>
        <v>#DIV/0!</v>
      </c>
      <c r="G35" s="69"/>
      <c r="H35" s="51" t="e">
        <f>$D:$D/$G:$G*100</f>
        <v>#DIV/0!</v>
      </c>
      <c r="I35" s="69"/>
    </row>
    <row r="36" spans="1:9" ht="84" customHeight="1">
      <c r="A36" s="57" t="s">
        <v>142</v>
      </c>
      <c r="B36" s="69">
        <v>23983</v>
      </c>
      <c r="C36" s="69">
        <v>8000</v>
      </c>
      <c r="D36" s="69">
        <v>8491.4</v>
      </c>
      <c r="E36" s="51">
        <f>$D:$D/$B:$B*100</f>
        <v>35.4059125213693</v>
      </c>
      <c r="F36" s="51">
        <f>$D:$D/$C:$C*100</f>
        <v>106.14250000000001</v>
      </c>
      <c r="G36" s="28">
        <v>8998.16</v>
      </c>
      <c r="H36" s="74"/>
      <c r="I36" s="69">
        <v>1000.61</v>
      </c>
    </row>
    <row r="37" spans="1:9" ht="81.75" customHeight="1">
      <c r="A37" s="57" t="s">
        <v>149</v>
      </c>
      <c r="B37" s="69">
        <v>0</v>
      </c>
      <c r="C37" s="69">
        <v>0</v>
      </c>
      <c r="D37" s="69">
        <v>0.14</v>
      </c>
      <c r="E37" s="51">
        <v>0</v>
      </c>
      <c r="F37" s="51">
        <v>0</v>
      </c>
      <c r="G37" s="28">
        <v>0</v>
      </c>
      <c r="H37" s="74"/>
      <c r="I37" s="69">
        <v>0.14</v>
      </c>
    </row>
    <row r="38" spans="1:9" ht="76.5">
      <c r="A38" s="57" t="s">
        <v>143</v>
      </c>
      <c r="B38" s="69">
        <v>0</v>
      </c>
      <c r="C38" s="69">
        <v>0</v>
      </c>
      <c r="D38" s="69">
        <v>124.07</v>
      </c>
      <c r="E38" s="51" t="s">
        <v>125</v>
      </c>
      <c r="F38" s="51">
        <v>0</v>
      </c>
      <c r="G38" s="28">
        <v>13.03</v>
      </c>
      <c r="H38" s="74"/>
      <c r="I38" s="69">
        <v>30.57</v>
      </c>
    </row>
    <row r="39" spans="1:9" ht="38.25">
      <c r="A39" s="57" t="s">
        <v>144</v>
      </c>
      <c r="B39" s="69">
        <v>13501.3</v>
      </c>
      <c r="C39" s="69">
        <v>5625.55</v>
      </c>
      <c r="D39" s="69">
        <v>6230.32</v>
      </c>
      <c r="E39" s="51">
        <f aca="true" t="shared" si="3" ref="E39:E44">$D:$D/$B:$B*100</f>
        <v>46.14607482242451</v>
      </c>
      <c r="F39" s="51">
        <f aca="true" t="shared" si="4" ref="F39:F44">$D:$D/$C:$C*100</f>
        <v>110.75041551492741</v>
      </c>
      <c r="G39" s="28">
        <v>5014.07</v>
      </c>
      <c r="H39" s="74"/>
      <c r="I39" s="69">
        <v>1169.39</v>
      </c>
    </row>
    <row r="40" spans="1:9" ht="51">
      <c r="A40" s="57" t="s">
        <v>145</v>
      </c>
      <c r="B40" s="69">
        <v>1025</v>
      </c>
      <c r="C40" s="69">
        <v>1025</v>
      </c>
      <c r="D40" s="69">
        <v>690.92</v>
      </c>
      <c r="E40" s="51">
        <f t="shared" si="3"/>
        <v>67.40682926829268</v>
      </c>
      <c r="F40" s="51">
        <f t="shared" si="4"/>
        <v>67.40682926829268</v>
      </c>
      <c r="G40" s="28">
        <v>978.75</v>
      </c>
      <c r="H40" s="74"/>
      <c r="I40" s="69">
        <v>602.33</v>
      </c>
    </row>
    <row r="41" spans="1:9" ht="76.5">
      <c r="A41" s="61" t="s">
        <v>146</v>
      </c>
      <c r="B41" s="69">
        <v>2702.58</v>
      </c>
      <c r="C41" s="69">
        <v>1153</v>
      </c>
      <c r="D41" s="69">
        <v>1105.73</v>
      </c>
      <c r="E41" s="51">
        <f t="shared" si="3"/>
        <v>40.91386748958403</v>
      </c>
      <c r="F41" s="51">
        <f t="shared" si="4"/>
        <v>95.90026019080659</v>
      </c>
      <c r="G41" s="28">
        <v>995.34</v>
      </c>
      <c r="H41" s="74"/>
      <c r="I41" s="69">
        <v>270.06</v>
      </c>
    </row>
    <row r="42" spans="1:9" ht="25.5">
      <c r="A42" s="54" t="s">
        <v>13</v>
      </c>
      <c r="B42" s="62">
        <v>643.1</v>
      </c>
      <c r="C42" s="62">
        <v>289.36</v>
      </c>
      <c r="D42" s="62">
        <v>312.04</v>
      </c>
      <c r="E42" s="51">
        <f t="shared" si="3"/>
        <v>48.52122531488104</v>
      </c>
      <c r="F42" s="51">
        <f t="shared" si="4"/>
        <v>107.83798728227814</v>
      </c>
      <c r="G42" s="27">
        <v>262.51</v>
      </c>
      <c r="H42" s="51">
        <f aca="true" t="shared" si="5" ref="H42:H51">$D:$D/$G:$G*100</f>
        <v>118.86785265323228</v>
      </c>
      <c r="I42" s="62">
        <v>4.29</v>
      </c>
    </row>
    <row r="43" spans="1:9" ht="25.5">
      <c r="A43" s="54" t="s">
        <v>104</v>
      </c>
      <c r="B43" s="62">
        <v>5045.31</v>
      </c>
      <c r="C43" s="62">
        <v>819.6500000000001</v>
      </c>
      <c r="D43" s="62">
        <v>1138.91</v>
      </c>
      <c r="E43" s="51">
        <f t="shared" si="3"/>
        <v>22.573637695206042</v>
      </c>
      <c r="F43" s="51">
        <f t="shared" si="4"/>
        <v>138.9507716708351</v>
      </c>
      <c r="G43" s="27">
        <v>2285.68</v>
      </c>
      <c r="H43" s="51">
        <f t="shared" si="5"/>
        <v>49.82805992089882</v>
      </c>
      <c r="I43" s="62">
        <v>380.95</v>
      </c>
    </row>
    <row r="44" spans="1:9" ht="25.5">
      <c r="A44" s="60" t="s">
        <v>14</v>
      </c>
      <c r="B44" s="63">
        <f>B45+B46+B47</f>
        <v>8060.18</v>
      </c>
      <c r="C44" s="63">
        <f>C45+C46+C47</f>
        <v>540</v>
      </c>
      <c r="D44" s="63">
        <f>D45+D46+D47</f>
        <v>1097.99</v>
      </c>
      <c r="E44" s="51">
        <f t="shared" si="3"/>
        <v>13.622400492296698</v>
      </c>
      <c r="F44" s="51">
        <f t="shared" si="4"/>
        <v>203.3314814814815</v>
      </c>
      <c r="G44" s="63">
        <f>G45+G46+G47</f>
        <v>3639.6800000000003</v>
      </c>
      <c r="H44" s="51">
        <f t="shared" si="5"/>
        <v>30.167212502197994</v>
      </c>
      <c r="I44" s="63">
        <f>I45+I46+I47</f>
        <v>190.57999999999998</v>
      </c>
    </row>
    <row r="45" spans="1:9" ht="14.25" customHeight="1">
      <c r="A45" s="57" t="s">
        <v>101</v>
      </c>
      <c r="B45" s="69">
        <v>0</v>
      </c>
      <c r="C45" s="69">
        <v>0</v>
      </c>
      <c r="D45" s="69">
        <v>0</v>
      </c>
      <c r="E45" s="51">
        <v>0</v>
      </c>
      <c r="F45" s="51">
        <v>0</v>
      </c>
      <c r="G45" s="28">
        <v>19.52</v>
      </c>
      <c r="H45" s="51">
        <f t="shared" si="5"/>
        <v>0</v>
      </c>
      <c r="I45" s="69">
        <v>0</v>
      </c>
    </row>
    <row r="46" spans="1:9" ht="76.5">
      <c r="A46" s="57" t="s">
        <v>102</v>
      </c>
      <c r="B46" s="69">
        <v>5000</v>
      </c>
      <c r="C46" s="69">
        <v>0</v>
      </c>
      <c r="D46" s="69">
        <v>62.82</v>
      </c>
      <c r="E46" s="51" t="s">
        <v>125</v>
      </c>
      <c r="F46" s="51">
        <v>0</v>
      </c>
      <c r="G46" s="28">
        <v>908.3</v>
      </c>
      <c r="H46" s="51">
        <f t="shared" si="5"/>
        <v>6.91621710888473</v>
      </c>
      <c r="I46" s="69">
        <v>12.51</v>
      </c>
    </row>
    <row r="47" spans="1:9" ht="12.75">
      <c r="A47" s="61" t="s">
        <v>100</v>
      </c>
      <c r="B47" s="69">
        <v>3060.18</v>
      </c>
      <c r="C47" s="69">
        <v>540</v>
      </c>
      <c r="D47" s="69">
        <v>1035.17</v>
      </c>
      <c r="E47" s="51">
        <f aca="true" t="shared" si="6" ref="E47:E52">$D:$D/$B:$B*100</f>
        <v>33.827095138194494</v>
      </c>
      <c r="F47" s="51">
        <f aca="true" t="shared" si="7" ref="F47:F56">$D:$D/$C:$C*100</f>
        <v>191.69814814814816</v>
      </c>
      <c r="G47" s="28">
        <v>2711.86</v>
      </c>
      <c r="H47" s="51">
        <f t="shared" si="5"/>
        <v>38.17195577942814</v>
      </c>
      <c r="I47" s="69">
        <v>178.07</v>
      </c>
    </row>
    <row r="48" spans="1:9" ht="12.75">
      <c r="A48" s="54" t="s">
        <v>15</v>
      </c>
      <c r="B48" s="63">
        <f>B49+B50+B51+B54+B55+B56+B58+B60+B61+B63+B64+B52+B53+B62+B57</f>
        <v>10339.36</v>
      </c>
      <c r="C48" s="63">
        <f>C49+C50+C51+C54+C55+C56+C58+C60+C61+C63+C64+C52+C53+C62+C57</f>
        <v>4828.099999999999</v>
      </c>
      <c r="D48" s="63">
        <f>D49+D50+D51+D54+D55+D56+D58+D60+D61+D63+D64+D52+D53+D62+D57</f>
        <v>5107.549999999999</v>
      </c>
      <c r="E48" s="51">
        <f t="shared" si="6"/>
        <v>49.399092400303296</v>
      </c>
      <c r="F48" s="51">
        <f t="shared" si="7"/>
        <v>105.78799113522919</v>
      </c>
      <c r="G48" s="63">
        <f>G49+G50+G51+G54+G55+G56+G58+G60+G61+G63+G64+G52+G53+G62+G57</f>
        <v>4765.45</v>
      </c>
      <c r="H48" s="51">
        <f t="shared" si="5"/>
        <v>107.17875541659234</v>
      </c>
      <c r="I48" s="63">
        <f>I49+I50+I51+I54+I55+I56+I58+I60+I61+I63+I64+I52+I53+I62+I57</f>
        <v>1187.6</v>
      </c>
    </row>
    <row r="49" spans="1:9" ht="25.5">
      <c r="A49" s="57" t="s">
        <v>16</v>
      </c>
      <c r="B49" s="69">
        <v>214</v>
      </c>
      <c r="C49" s="69">
        <v>87.5</v>
      </c>
      <c r="D49" s="69">
        <v>120.26</v>
      </c>
      <c r="E49" s="51">
        <f t="shared" si="6"/>
        <v>56.196261682243</v>
      </c>
      <c r="F49" s="51">
        <f t="shared" si="7"/>
        <v>137.44</v>
      </c>
      <c r="G49" s="28">
        <v>52.53</v>
      </c>
      <c r="H49" s="51">
        <f t="shared" si="5"/>
        <v>228.93584618313346</v>
      </c>
      <c r="I49" s="69">
        <v>28.27</v>
      </c>
    </row>
    <row r="50" spans="1:9" ht="52.5" customHeight="1">
      <c r="A50" s="57" t="s">
        <v>114</v>
      </c>
      <c r="B50" s="69">
        <v>240</v>
      </c>
      <c r="C50" s="69">
        <v>60</v>
      </c>
      <c r="D50" s="69">
        <v>314.63</v>
      </c>
      <c r="E50" s="51">
        <f t="shared" si="6"/>
        <v>131.09583333333333</v>
      </c>
      <c r="F50" s="51">
        <f t="shared" si="7"/>
        <v>524.3833333333333</v>
      </c>
      <c r="G50" s="28">
        <v>34</v>
      </c>
      <c r="H50" s="51">
        <f t="shared" si="5"/>
        <v>925.3823529411765</v>
      </c>
      <c r="I50" s="69">
        <v>95</v>
      </c>
    </row>
    <row r="51" spans="1:9" ht="63.75">
      <c r="A51" s="57" t="s">
        <v>112</v>
      </c>
      <c r="B51" s="69">
        <v>600</v>
      </c>
      <c r="C51" s="69">
        <v>349</v>
      </c>
      <c r="D51" s="69">
        <v>177.13</v>
      </c>
      <c r="E51" s="51">
        <f t="shared" si="6"/>
        <v>29.52166666666667</v>
      </c>
      <c r="F51" s="51">
        <f t="shared" si="7"/>
        <v>50.75358166189111</v>
      </c>
      <c r="G51" s="28">
        <v>312.39</v>
      </c>
      <c r="H51" s="51">
        <f t="shared" si="5"/>
        <v>56.70155894874996</v>
      </c>
      <c r="I51" s="69">
        <v>15.75</v>
      </c>
    </row>
    <row r="52" spans="1:9" ht="38.25">
      <c r="A52" s="57" t="s">
        <v>126</v>
      </c>
      <c r="B52" s="69">
        <v>1.6</v>
      </c>
      <c r="C52" s="69">
        <v>0.8</v>
      </c>
      <c r="D52" s="69">
        <v>0</v>
      </c>
      <c r="E52" s="51">
        <f t="shared" si="6"/>
        <v>0</v>
      </c>
      <c r="F52" s="51">
        <f t="shared" si="7"/>
        <v>0</v>
      </c>
      <c r="G52" s="28">
        <v>0</v>
      </c>
      <c r="H52" s="51" t="s">
        <v>125</v>
      </c>
      <c r="I52" s="69">
        <v>0</v>
      </c>
    </row>
    <row r="53" spans="1:9" ht="51">
      <c r="A53" s="57" t="s">
        <v>127</v>
      </c>
      <c r="B53" s="69">
        <v>9.4</v>
      </c>
      <c r="C53" s="69">
        <v>9.4</v>
      </c>
      <c r="D53" s="69">
        <v>9.4</v>
      </c>
      <c r="E53" s="51" t="s">
        <v>125</v>
      </c>
      <c r="F53" s="51">
        <f t="shared" si="7"/>
        <v>100</v>
      </c>
      <c r="G53" s="28">
        <v>0</v>
      </c>
      <c r="H53" s="51" t="e">
        <f>$D:$D/$G:$G*100</f>
        <v>#DIV/0!</v>
      </c>
      <c r="I53" s="69">
        <v>0</v>
      </c>
    </row>
    <row r="54" spans="1:9" ht="38.25">
      <c r="A54" s="57" t="s">
        <v>17</v>
      </c>
      <c r="B54" s="69">
        <v>1800</v>
      </c>
      <c r="C54" s="69">
        <v>1226.6</v>
      </c>
      <c r="D54" s="69">
        <v>693.52</v>
      </c>
      <c r="E54" s="51">
        <f>$D:$D/$B:$B*100</f>
        <v>38.52888888888889</v>
      </c>
      <c r="F54" s="51">
        <f t="shared" si="7"/>
        <v>56.54002934942116</v>
      </c>
      <c r="G54" s="28">
        <v>1223.48</v>
      </c>
      <c r="H54" s="51">
        <f>$D:$D/$G:$G*100</f>
        <v>56.68421224703305</v>
      </c>
      <c r="I54" s="69">
        <v>257.98</v>
      </c>
    </row>
    <row r="55" spans="1:9" ht="29.25" customHeight="1">
      <c r="A55" s="57" t="s">
        <v>18</v>
      </c>
      <c r="B55" s="69">
        <v>3620</v>
      </c>
      <c r="C55" s="69">
        <v>1050.1</v>
      </c>
      <c r="D55" s="69">
        <v>2136.3</v>
      </c>
      <c r="E55" s="51">
        <f>$D:$D/$B:$B*100</f>
        <v>59.01381215469613</v>
      </c>
      <c r="F55" s="51">
        <f t="shared" si="7"/>
        <v>203.4377678316351</v>
      </c>
      <c r="G55" s="28">
        <v>1174.65</v>
      </c>
      <c r="H55" s="51">
        <f>$D:$D/$G:$G*100</f>
        <v>181.86693908823906</v>
      </c>
      <c r="I55" s="69">
        <v>206.3</v>
      </c>
    </row>
    <row r="56" spans="1:9" ht="38.25" customHeight="1">
      <c r="A56" s="57" t="s">
        <v>19</v>
      </c>
      <c r="B56" s="69">
        <v>30</v>
      </c>
      <c r="C56" s="69">
        <v>5</v>
      </c>
      <c r="D56" s="69">
        <v>0.25</v>
      </c>
      <c r="E56" s="51">
        <f>$D:$D/$B:$B*100</f>
        <v>0.8333333333333334</v>
      </c>
      <c r="F56" s="51">
        <f t="shared" si="7"/>
        <v>5</v>
      </c>
      <c r="G56" s="28">
        <v>5</v>
      </c>
      <c r="H56" s="51">
        <f>$D:$D/$G:$G*100</f>
        <v>5</v>
      </c>
      <c r="I56" s="69">
        <v>0</v>
      </c>
    </row>
    <row r="57" spans="1:9" ht="43.5" customHeight="1">
      <c r="A57" s="57" t="s">
        <v>136</v>
      </c>
      <c r="B57" s="69">
        <v>1.2</v>
      </c>
      <c r="C57" s="69">
        <v>0</v>
      </c>
      <c r="D57" s="69">
        <v>0</v>
      </c>
      <c r="E57" s="51" t="s">
        <v>124</v>
      </c>
      <c r="F57" s="51">
        <v>0</v>
      </c>
      <c r="G57" s="28">
        <v>0</v>
      </c>
      <c r="H57" s="51" t="s">
        <v>124</v>
      </c>
      <c r="I57" s="69">
        <v>0</v>
      </c>
    </row>
    <row r="58" spans="1:9" ht="40.5" customHeight="1">
      <c r="A58" s="57" t="s">
        <v>20</v>
      </c>
      <c r="B58" s="69">
        <v>100</v>
      </c>
      <c r="C58" s="69">
        <v>80</v>
      </c>
      <c r="D58" s="69">
        <v>0</v>
      </c>
      <c r="E58" s="51">
        <f>$D:$D/$B:$B*100</f>
        <v>0</v>
      </c>
      <c r="F58" s="51">
        <f>$D:$D/$C:$C*100</f>
        <v>0</v>
      </c>
      <c r="G58" s="28">
        <v>70</v>
      </c>
      <c r="H58" s="51" t="s">
        <v>125</v>
      </c>
      <c r="I58" s="69">
        <v>0</v>
      </c>
    </row>
    <row r="59" spans="1:9" ht="51">
      <c r="A59" s="57" t="s">
        <v>113</v>
      </c>
      <c r="B59" s="69">
        <v>0</v>
      </c>
      <c r="C59" s="69">
        <v>0</v>
      </c>
      <c r="D59" s="69">
        <v>0</v>
      </c>
      <c r="E59" s="51" t="s">
        <v>125</v>
      </c>
      <c r="F59" s="51">
        <v>0</v>
      </c>
      <c r="G59" s="28">
        <v>0</v>
      </c>
      <c r="H59" s="51" t="s">
        <v>125</v>
      </c>
      <c r="I59" s="69">
        <v>0</v>
      </c>
    </row>
    <row r="60" spans="1:9" ht="63.75">
      <c r="A60" s="57" t="s">
        <v>103</v>
      </c>
      <c r="B60" s="69">
        <v>14.38</v>
      </c>
      <c r="C60" s="69">
        <v>7</v>
      </c>
      <c r="D60" s="69">
        <v>1.86</v>
      </c>
      <c r="E60" s="51">
        <f>$D:$D/$B:$B*100</f>
        <v>12.934631432545201</v>
      </c>
      <c r="F60" s="51">
        <f>$D:$D/$C:$C*100</f>
        <v>26.571428571428573</v>
      </c>
      <c r="G60" s="28">
        <v>0.51</v>
      </c>
      <c r="H60" s="51">
        <f>$D:$D/$G:$G*100</f>
        <v>364.70588235294116</v>
      </c>
      <c r="I60" s="69">
        <v>0</v>
      </c>
    </row>
    <row r="61" spans="1:9" ht="76.5">
      <c r="A61" s="57" t="s">
        <v>147</v>
      </c>
      <c r="B61" s="69">
        <v>1501.78</v>
      </c>
      <c r="C61" s="69">
        <v>922.5</v>
      </c>
      <c r="D61" s="69">
        <v>196.81</v>
      </c>
      <c r="E61" s="51">
        <f>$D:$D/$B:$B*100</f>
        <v>13.105115263220979</v>
      </c>
      <c r="F61" s="51">
        <f>$D:$D/$C:$C*100</f>
        <v>21.334417344173442</v>
      </c>
      <c r="G61" s="28">
        <v>845.64</v>
      </c>
      <c r="H61" s="51">
        <f>$D:$D/$G:$G*100</f>
        <v>23.27349699635779</v>
      </c>
      <c r="I61" s="69">
        <v>50.99</v>
      </c>
    </row>
    <row r="62" spans="1:9" ht="76.5">
      <c r="A62" s="57" t="s">
        <v>128</v>
      </c>
      <c r="B62" s="69">
        <v>0</v>
      </c>
      <c r="C62" s="69">
        <v>0</v>
      </c>
      <c r="D62" s="69">
        <v>506.2</v>
      </c>
      <c r="E62" s="51" t="s">
        <v>125</v>
      </c>
      <c r="F62" s="51">
        <v>0</v>
      </c>
      <c r="G62" s="28">
        <v>40.49</v>
      </c>
      <c r="H62" s="51" t="s">
        <v>125</v>
      </c>
      <c r="I62" s="69">
        <v>5</v>
      </c>
    </row>
    <row r="63" spans="1:9" ht="63.75">
      <c r="A63" s="57" t="s">
        <v>86</v>
      </c>
      <c r="B63" s="69">
        <v>50</v>
      </c>
      <c r="C63" s="69">
        <v>21</v>
      </c>
      <c r="D63" s="69">
        <v>36.29</v>
      </c>
      <c r="E63" s="51">
        <f>$D:$D/$B:$B*100</f>
        <v>72.58</v>
      </c>
      <c r="F63" s="51">
        <f>$D:$D/$C:$C*100</f>
        <v>172.80952380952382</v>
      </c>
      <c r="G63" s="28">
        <v>21.86</v>
      </c>
      <c r="H63" s="51">
        <f aca="true" t="shared" si="8" ref="H63:H71">$D:$D/$G:$G*100</f>
        <v>166.01097895699908</v>
      </c>
      <c r="I63" s="69">
        <v>13.91</v>
      </c>
    </row>
    <row r="64" spans="1:9" ht="38.25">
      <c r="A64" s="57" t="s">
        <v>21</v>
      </c>
      <c r="B64" s="69">
        <v>2157</v>
      </c>
      <c r="C64" s="69">
        <v>1009.2</v>
      </c>
      <c r="D64" s="69">
        <v>914.9</v>
      </c>
      <c r="E64" s="51">
        <f>$D:$D/$B:$B*100</f>
        <v>42.41539174779786</v>
      </c>
      <c r="F64" s="51">
        <f>$D:$D/$C:$C*100</f>
        <v>90.65596512088783</v>
      </c>
      <c r="G64" s="28">
        <v>984.9</v>
      </c>
      <c r="H64" s="51">
        <f t="shared" si="8"/>
        <v>92.89267945984363</v>
      </c>
      <c r="I64" s="69">
        <v>514.4</v>
      </c>
    </row>
    <row r="65" spans="1:9" ht="12.75">
      <c r="A65" s="53" t="s">
        <v>22</v>
      </c>
      <c r="B65" s="62">
        <v>0</v>
      </c>
      <c r="C65" s="62">
        <v>0</v>
      </c>
      <c r="D65" s="62">
        <v>53.24</v>
      </c>
      <c r="E65" s="51" t="s">
        <v>125</v>
      </c>
      <c r="F65" s="51">
        <v>0</v>
      </c>
      <c r="G65" s="27">
        <v>127.64</v>
      </c>
      <c r="H65" s="51">
        <f t="shared" si="8"/>
        <v>41.711062362895646</v>
      </c>
      <c r="I65" s="62">
        <v>0.47</v>
      </c>
    </row>
    <row r="66" spans="1:9" ht="12.75">
      <c r="A66" s="60" t="s">
        <v>23</v>
      </c>
      <c r="B66" s="63">
        <f>B8+B15+B20+B24+B27+B31+B34+B42+B43+B44+B65+B48</f>
        <v>431335.57999999996</v>
      </c>
      <c r="C66" s="63">
        <f>C8+C15+C20+C24+C27+C31+C34+C42+C43+C44+C65+C48</f>
        <v>154258.75999999998</v>
      </c>
      <c r="D66" s="63">
        <f>D8+D15+D20+D24+D27+D31+D34+D42+D43+D44+D65+D48</f>
        <v>155700</v>
      </c>
      <c r="E66" s="51">
        <f aca="true" t="shared" si="9" ref="E66:E72">$D:$D/$B:$B*100</f>
        <v>36.097184470615666</v>
      </c>
      <c r="F66" s="51">
        <f aca="true" t="shared" si="10" ref="F66:F72">$D:$D/$C:$C*100</f>
        <v>100.93430026275331</v>
      </c>
      <c r="G66" s="63">
        <f>G8+G15+G20+G24+G27+G31+G34+G42+G43+G44+G65+G48</f>
        <v>154041.57000000004</v>
      </c>
      <c r="H66" s="51">
        <f t="shared" si="8"/>
        <v>101.0766119820773</v>
      </c>
      <c r="I66" s="63">
        <f>I8+I15+I20+I24+I27+I31+I34+I42+I43+I44+I65+I48</f>
        <v>28613.649999999998</v>
      </c>
    </row>
    <row r="67" spans="1:9" ht="12.75" customHeight="1" hidden="1">
      <c r="A67" s="60" t="s">
        <v>24</v>
      </c>
      <c r="B67" s="63">
        <f>B68+B74+B73</f>
        <v>1748215.1899999997</v>
      </c>
      <c r="C67" s="63">
        <f>C68+C74+C73</f>
        <v>578148.97</v>
      </c>
      <c r="D67" s="63">
        <f>D68+D74+D73</f>
        <v>578108.01</v>
      </c>
      <c r="E67" s="51">
        <f t="shared" si="9"/>
        <v>33.068469677351345</v>
      </c>
      <c r="F67" s="51">
        <f t="shared" si="10"/>
        <v>99.99291532076933</v>
      </c>
      <c r="G67" s="63">
        <f>G68+G74+G73</f>
        <v>542492.71</v>
      </c>
      <c r="H67" s="51">
        <f t="shared" si="8"/>
        <v>106.56512047876183</v>
      </c>
      <c r="I67" s="63">
        <f>I68+I74+I73</f>
        <v>98283.54000000001</v>
      </c>
    </row>
    <row r="68" spans="1:9" ht="24.75" customHeight="1" hidden="1">
      <c r="A68" s="60" t="s">
        <v>25</v>
      </c>
      <c r="B68" s="63">
        <f>B69+B70+B72+B71</f>
        <v>1748243.0699999998</v>
      </c>
      <c r="C68" s="63">
        <f>C69+C70+C72+C71</f>
        <v>579004</v>
      </c>
      <c r="D68" s="63">
        <f>D69+D70+D72+D71</f>
        <v>578975.09</v>
      </c>
      <c r="E68" s="51">
        <f t="shared" si="9"/>
        <v>33.117539542141586</v>
      </c>
      <c r="F68" s="51">
        <f t="shared" si="10"/>
        <v>99.9950069429572</v>
      </c>
      <c r="G68" s="63">
        <f>G69+G70+G72+G71</f>
        <v>545560.48</v>
      </c>
      <c r="H68" s="51">
        <f t="shared" si="8"/>
        <v>106.12482231117619</v>
      </c>
      <c r="I68" s="63">
        <f>I69+I70+I72+I71</f>
        <v>98288.54000000001</v>
      </c>
    </row>
    <row r="69" spans="1:9" ht="12.75" customHeight="1" hidden="1">
      <c r="A69" s="57" t="s">
        <v>121</v>
      </c>
      <c r="B69" s="69">
        <v>363513.69999999995</v>
      </c>
      <c r="C69" s="69">
        <v>163738.3</v>
      </c>
      <c r="D69" s="69">
        <v>163738.28</v>
      </c>
      <c r="E69" s="51">
        <f t="shared" si="9"/>
        <v>45.04322120459284</v>
      </c>
      <c r="F69" s="51">
        <f t="shared" si="10"/>
        <v>99.9999877853868</v>
      </c>
      <c r="G69" s="28">
        <v>170665.4</v>
      </c>
      <c r="H69" s="51">
        <f t="shared" si="8"/>
        <v>95.94111050042949</v>
      </c>
      <c r="I69" s="69">
        <v>14137.6</v>
      </c>
    </row>
    <row r="70" spans="1:9" ht="12.75" customHeight="1" hidden="1">
      <c r="A70" s="57" t="s">
        <v>122</v>
      </c>
      <c r="B70" s="69">
        <v>403939.7</v>
      </c>
      <c r="C70" s="69">
        <v>48973.2</v>
      </c>
      <c r="D70" s="69">
        <v>48973.2</v>
      </c>
      <c r="E70" s="51">
        <f t="shared" si="9"/>
        <v>12.12388878835133</v>
      </c>
      <c r="F70" s="51">
        <f t="shared" si="10"/>
        <v>100</v>
      </c>
      <c r="G70" s="28">
        <v>27200.1</v>
      </c>
      <c r="H70" s="51">
        <f t="shared" si="8"/>
        <v>180.04786747107545</v>
      </c>
      <c r="I70" s="69">
        <v>9589.2</v>
      </c>
    </row>
    <row r="71" spans="1:9" ht="12.75">
      <c r="A71" s="57" t="s">
        <v>123</v>
      </c>
      <c r="B71" s="69">
        <v>979205.1</v>
      </c>
      <c r="C71" s="69">
        <v>364707.93</v>
      </c>
      <c r="D71" s="69">
        <v>364679.03</v>
      </c>
      <c r="E71" s="51">
        <f t="shared" si="9"/>
        <v>37.24235402777212</v>
      </c>
      <c r="F71" s="51">
        <f t="shared" si="10"/>
        <v>99.99207585094189</v>
      </c>
      <c r="G71" s="28">
        <v>347694.98</v>
      </c>
      <c r="H71" s="51">
        <f t="shared" si="8"/>
        <v>104.8847555981395</v>
      </c>
      <c r="I71" s="69">
        <v>74561.74</v>
      </c>
    </row>
    <row r="72" spans="1:9" ht="12.75">
      <c r="A72" s="2" t="s">
        <v>148</v>
      </c>
      <c r="B72" s="69">
        <v>1584.57</v>
      </c>
      <c r="C72" s="69">
        <v>1584.57</v>
      </c>
      <c r="D72" s="69">
        <v>1584.58</v>
      </c>
      <c r="E72" s="51">
        <f t="shared" si="9"/>
        <v>100.00063108603597</v>
      </c>
      <c r="F72" s="51">
        <f t="shared" si="10"/>
        <v>100.00063108603597</v>
      </c>
      <c r="G72" s="28">
        <v>0</v>
      </c>
      <c r="H72" s="51">
        <v>0</v>
      </c>
      <c r="I72" s="69">
        <v>0</v>
      </c>
    </row>
    <row r="73" spans="1:9" ht="12.75">
      <c r="A73" s="60" t="s">
        <v>129</v>
      </c>
      <c r="B73" s="69">
        <v>827.15</v>
      </c>
      <c r="C73" s="69">
        <v>0</v>
      </c>
      <c r="D73" s="69">
        <v>0</v>
      </c>
      <c r="E73" s="51" t="s">
        <v>125</v>
      </c>
      <c r="F73" s="51">
        <v>0</v>
      </c>
      <c r="G73" s="27">
        <v>-3067.77</v>
      </c>
      <c r="H73" s="51" t="s">
        <v>125</v>
      </c>
      <c r="I73" s="69">
        <v>0</v>
      </c>
    </row>
    <row r="74" spans="1:9" ht="25.5">
      <c r="A74" s="60" t="s">
        <v>27</v>
      </c>
      <c r="B74" s="62">
        <v>-855.03</v>
      </c>
      <c r="C74" s="62">
        <v>-855.03</v>
      </c>
      <c r="D74" s="62">
        <v>-867.08</v>
      </c>
      <c r="E74" s="51" t="s">
        <v>125</v>
      </c>
      <c r="F74" s="51">
        <f>$D:$D/$C:$C*100</f>
        <v>101.40930727576811</v>
      </c>
      <c r="G74" s="44"/>
      <c r="H74" s="51">
        <v>0</v>
      </c>
      <c r="I74" s="62">
        <v>-5</v>
      </c>
    </row>
    <row r="75" spans="1:9" ht="12.75">
      <c r="A75" s="53" t="s">
        <v>26</v>
      </c>
      <c r="B75" s="65">
        <f>B67+B66</f>
        <v>2179550.7699999996</v>
      </c>
      <c r="C75" s="65">
        <f>C67+C66</f>
        <v>732407.73</v>
      </c>
      <c r="D75" s="65">
        <f>D67+D66</f>
        <v>733808.01</v>
      </c>
      <c r="E75" s="66">
        <f>$D:$D/$B:$B*100</f>
        <v>33.66785578479551</v>
      </c>
      <c r="F75" s="66">
        <f>$D:$D/$C:$C*100</f>
        <v>100.19118858835638</v>
      </c>
      <c r="G75" s="65">
        <f>G67+G66</f>
        <v>696534.28</v>
      </c>
      <c r="H75" s="66">
        <f>$D:$D/$G:$G*100</f>
        <v>105.35131307535934</v>
      </c>
      <c r="I75" s="65">
        <f>I67+I66</f>
        <v>126897.19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5164.700000000003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D78-апрель!D74</f>
        <v>-103.90000000000003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D79-апрель!D75</f>
        <v>143.29999999999995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D80-апрель!D76</f>
        <v>2343.2000000000007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D81-апрель!D77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D82-апрель!D78</f>
        <v>468.5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D83-апрель!D79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D84-апрель!D80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D85-апрель!D81</f>
        <v>2313.600000000002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D86-апрель!D82</f>
        <v>10.700000000000003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D87-апрель!D83</f>
        <v>21.899999999999864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D88-апрель!D84</f>
        <v>4289.300000000003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D89-апрель!D85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D90-апрель!D86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D91-апрель!D87</f>
        <v>363.5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D92-апрель!D88</f>
        <v>3088.9000000000005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D93-апрель!D89</f>
        <v>836.9000000000001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D94-апрель!D90</f>
        <v>6579.4</v>
      </c>
    </row>
    <row r="95" spans="1:9" ht="12.75">
      <c r="A95" s="8" t="s">
        <v>43</v>
      </c>
      <c r="B95" s="75">
        <v>1969.3</v>
      </c>
      <c r="C95" s="75">
        <v>0</v>
      </c>
      <c r="D95" s="75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D95-апрель!D91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D96-апрель!D92</f>
        <v>1558.4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D97-апрель!D93</f>
        <v>4184.5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D98-апрель!D94</f>
        <v>836.5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D99-апрель!D95</f>
        <v>97575.29999999993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D100-апрель!D96</f>
        <v>44984.399999999994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D101-апрель!D97</f>
        <v>41795.79999999999</v>
      </c>
    </row>
    <row r="102" spans="1:9" ht="12.75">
      <c r="A102" s="8" t="s">
        <v>117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D102-апрель!D98</f>
        <v>3829.300000000003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D103-апрель!D100</f>
        <v>1823.1999999999998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D104-апрель!D101</f>
        <v>5454.100000000006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D105-апрель!D102</f>
        <v>1097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D106-апрель!D103</f>
        <v>1602.5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D107-апрель!D104</f>
        <v>-505.4999999999999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D108-апрель!D105</f>
        <v>4.6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D109-апрель!D106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D110-апрель!D107</f>
        <v>38522.1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D111-апрель!D108</f>
        <v>51.69999999999993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D112-апрель!D109</f>
        <v>23857.5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D113-апрель!D110</f>
        <v>1520.2000000000007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D114-апрель!D111</f>
        <v>395.70000000000005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D115-апрель!D112</f>
        <v>12697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D116-апрель!D113</f>
        <v>4071.399999999998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D117-апрель!D114</f>
        <v>3685.2000000000007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D118-апрель!D115</f>
        <v>159.5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D119-апрель!D116</f>
        <v>226.69999999999993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D120-апрель!D117</f>
        <v>-0.1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D121-апрель!D118</f>
        <v>-0.1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D122-апрель!D119</f>
        <v>157336.29999999993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-30439.109999999928</v>
      </c>
    </row>
    <row r="124" spans="1:9" ht="24" customHeight="1">
      <c r="A124" s="1" t="s">
        <v>63</v>
      </c>
      <c r="B124" s="28" t="s">
        <v>139</v>
      </c>
      <c r="C124" s="28"/>
      <c r="D124" s="28" t="s">
        <v>150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-21035.300000000003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апрель!B124</f>
        <v>2269.2</v>
      </c>
      <c r="C127" s="28"/>
      <c r="D127" s="28">
        <v>25282</v>
      </c>
      <c r="E127" s="28"/>
      <c r="F127" s="28"/>
      <c r="G127" s="28"/>
      <c r="H127" s="37"/>
      <c r="I127" s="36">
        <f>D127-апрель!D124</f>
        <v>-17409.9</v>
      </c>
    </row>
    <row r="128" spans="1:9" ht="12.75">
      <c r="A128" s="1" t="s">
        <v>66</v>
      </c>
      <c r="B128" s="28">
        <f>апрель!B125</f>
        <v>10422.9</v>
      </c>
      <c r="C128" s="28"/>
      <c r="D128" s="28">
        <v>27361.8</v>
      </c>
      <c r="E128" s="28"/>
      <c r="F128" s="28"/>
      <c r="G128" s="28"/>
      <c r="H128" s="37"/>
      <c r="I128" s="36">
        <f>D128-апрель!D125</f>
        <v>-3625.4000000000015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186090.05999999997</v>
      </c>
      <c r="D7" s="65">
        <f>D8+D15+D20+D24+D27+D31+D34+D42+D43+D44+D48+D65</f>
        <v>183991.72000000003</v>
      </c>
      <c r="E7" s="66">
        <f aca="true" t="shared" si="0" ref="E7:E30">$D:$D/$B:$B*100</f>
        <v>42.58630294352184</v>
      </c>
      <c r="F7" s="66">
        <f aca="true" t="shared" si="1" ref="F7:F28">$D:$D/$C:$C*100</f>
        <v>98.87240618870243</v>
      </c>
      <c r="G7" s="65">
        <f>G8+G15+G20+G24+G27+G31+G34+G42+G43+G44+G48+G65</f>
        <v>183085.91000000003</v>
      </c>
      <c r="H7" s="66">
        <f aca="true" t="shared" si="2" ref="H7:H27">$D:$D/$G:$G*100</f>
        <v>100.49474588186496</v>
      </c>
      <c r="I7" s="65">
        <f>I8+I15+I20+I24+I27+I31+I34+I42+I43+I44+I48+I65</f>
        <v>28291.710000000006</v>
      </c>
    </row>
    <row r="8" spans="1:9" ht="12.75">
      <c r="A8" s="53" t="s">
        <v>4</v>
      </c>
      <c r="B8" s="66">
        <f>B9+B10</f>
        <v>267895.1</v>
      </c>
      <c r="C8" s="66">
        <f>C9+C10</f>
        <v>112406.44000000002</v>
      </c>
      <c r="D8" s="66">
        <f>D9+D10</f>
        <v>114585.12000000001</v>
      </c>
      <c r="E8" s="66">
        <f t="shared" si="0"/>
        <v>42.77238366808502</v>
      </c>
      <c r="F8" s="66">
        <f t="shared" si="1"/>
        <v>101.93821635130513</v>
      </c>
      <c r="G8" s="66">
        <f>G9+G10</f>
        <v>107432.1</v>
      </c>
      <c r="H8" s="66">
        <f t="shared" si="2"/>
        <v>106.65817758379478</v>
      </c>
      <c r="I8" s="66">
        <f>I9+I10</f>
        <v>20584.190000000002</v>
      </c>
    </row>
    <row r="9" spans="1:9" ht="25.5">
      <c r="A9" s="54" t="s">
        <v>5</v>
      </c>
      <c r="B9" s="44">
        <v>3588.4</v>
      </c>
      <c r="C9" s="44">
        <v>1767.1</v>
      </c>
      <c r="D9" s="44">
        <v>1194.72</v>
      </c>
      <c r="E9" s="66">
        <f t="shared" si="0"/>
        <v>33.293947163081036</v>
      </c>
      <c r="F9" s="66">
        <f t="shared" si="1"/>
        <v>67.60907701884445</v>
      </c>
      <c r="G9" s="44">
        <v>1506.97</v>
      </c>
      <c r="H9" s="66">
        <f t="shared" si="2"/>
        <v>79.2796140600012</v>
      </c>
      <c r="I9" s="44">
        <v>109.59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110639.34000000001</v>
      </c>
      <c r="D10" s="68">
        <f>D11+D12+D13+D14</f>
        <v>113390.40000000001</v>
      </c>
      <c r="E10" s="76">
        <f t="shared" si="0"/>
        <v>42.90106909889156</v>
      </c>
      <c r="F10" s="66">
        <f t="shared" si="1"/>
        <v>102.48651157897362</v>
      </c>
      <c r="G10" s="68">
        <f>G11+G12+G13+G14</f>
        <v>105925.13</v>
      </c>
      <c r="H10" s="76">
        <f t="shared" si="2"/>
        <v>107.04768547369261</v>
      </c>
      <c r="I10" s="68">
        <f>I11+I12+I13+I14</f>
        <v>20474.600000000002</v>
      </c>
    </row>
    <row r="11" spans="1:9" ht="51">
      <c r="A11" s="57" t="s">
        <v>80</v>
      </c>
      <c r="B11" s="45">
        <v>251403.83</v>
      </c>
      <c r="C11" s="45">
        <v>106968.96</v>
      </c>
      <c r="D11" s="45">
        <v>110152.59</v>
      </c>
      <c r="E11" s="66">
        <f t="shared" si="0"/>
        <v>43.81500074998858</v>
      </c>
      <c r="F11" s="66">
        <f t="shared" si="1"/>
        <v>102.97621852170946</v>
      </c>
      <c r="G11" s="45">
        <v>103091.73</v>
      </c>
      <c r="H11" s="66">
        <f t="shared" si="2"/>
        <v>106.84910419099573</v>
      </c>
      <c r="I11" s="45">
        <v>19696.74</v>
      </c>
    </row>
    <row r="12" spans="1:9" ht="51" customHeight="1">
      <c r="A12" s="57" t="s">
        <v>81</v>
      </c>
      <c r="B12" s="45">
        <v>5757.46</v>
      </c>
      <c r="C12" s="45">
        <v>900</v>
      </c>
      <c r="D12" s="45">
        <v>333.99</v>
      </c>
      <c r="E12" s="66">
        <f t="shared" si="0"/>
        <v>5.800995577911093</v>
      </c>
      <c r="F12" s="66">
        <f t="shared" si="1"/>
        <v>37.11</v>
      </c>
      <c r="G12" s="45">
        <v>534.77</v>
      </c>
      <c r="H12" s="66">
        <f t="shared" si="2"/>
        <v>62.454887147745765</v>
      </c>
      <c r="I12" s="45">
        <v>76.84</v>
      </c>
    </row>
    <row r="13" spans="1:9" ht="25.5">
      <c r="A13" s="57" t="s">
        <v>82</v>
      </c>
      <c r="B13" s="45">
        <v>4626.52</v>
      </c>
      <c r="C13" s="45">
        <v>1420.38</v>
      </c>
      <c r="D13" s="45">
        <v>1248.77</v>
      </c>
      <c r="E13" s="66">
        <f t="shared" si="0"/>
        <v>26.991561692157383</v>
      </c>
      <c r="F13" s="66">
        <f t="shared" si="1"/>
        <v>87.9180219377913</v>
      </c>
      <c r="G13" s="45">
        <v>873.99</v>
      </c>
      <c r="H13" s="66">
        <f t="shared" si="2"/>
        <v>142.88149749997137</v>
      </c>
      <c r="I13" s="45">
        <v>372.45</v>
      </c>
    </row>
    <row r="14" spans="1:9" ht="63.75">
      <c r="A14" s="58" t="s">
        <v>84</v>
      </c>
      <c r="B14" s="45">
        <v>2518.89</v>
      </c>
      <c r="C14" s="45">
        <v>1350</v>
      </c>
      <c r="D14" s="45">
        <v>1655.05</v>
      </c>
      <c r="E14" s="66">
        <f t="shared" si="0"/>
        <v>65.70552902270444</v>
      </c>
      <c r="F14" s="66">
        <f t="shared" si="1"/>
        <v>122.59629629629629</v>
      </c>
      <c r="G14" s="45">
        <v>1424.64</v>
      </c>
      <c r="H14" s="66">
        <f t="shared" si="2"/>
        <v>116.17320867026055</v>
      </c>
      <c r="I14" s="45">
        <v>328.57</v>
      </c>
    </row>
    <row r="15" spans="1:9" ht="42" customHeight="1">
      <c r="A15" s="59" t="s">
        <v>89</v>
      </c>
      <c r="B15" s="65">
        <f>B16+B17+B18+B19</f>
        <v>20755</v>
      </c>
      <c r="C15" s="65">
        <f>C16+C17+C18+C19</f>
        <v>9820.01</v>
      </c>
      <c r="D15" s="65">
        <f>D16+D17+D18+D19</f>
        <v>10921.36</v>
      </c>
      <c r="E15" s="66">
        <f t="shared" si="0"/>
        <v>52.62038063117321</v>
      </c>
      <c r="F15" s="66">
        <f t="shared" si="1"/>
        <v>111.21536536113507</v>
      </c>
      <c r="G15" s="65">
        <f>G16+G17+G18+G19</f>
        <v>9116.14</v>
      </c>
      <c r="H15" s="66">
        <f t="shared" si="2"/>
        <v>119.80246025181711</v>
      </c>
      <c r="I15" s="65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66">
        <f t="shared" si="0"/>
        <v>65.94801670701536</v>
      </c>
      <c r="F16" s="66">
        <f t="shared" si="1"/>
        <v>147.12826508870123</v>
      </c>
      <c r="G16" s="45">
        <v>3950.74</v>
      </c>
      <c r="H16" s="66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66">
        <f t="shared" si="0"/>
        <v>71.11531190926276</v>
      </c>
      <c r="F17" s="66">
        <f t="shared" si="1"/>
        <v>200.85424452749598</v>
      </c>
      <c r="G17" s="45">
        <v>29.95</v>
      </c>
      <c r="H17" s="66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66">
        <f t="shared" si="0"/>
        <v>47.14861201660776</v>
      </c>
      <c r="F18" s="66">
        <f t="shared" si="1"/>
        <v>97.5998727129891</v>
      </c>
      <c r="G18" s="45">
        <v>5956.3</v>
      </c>
      <c r="H18" s="66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66">
        <f t="shared" si="0"/>
        <v>68.0767012687428</v>
      </c>
      <c r="F19" s="66">
        <f t="shared" si="1"/>
        <v>155.40671746178026</v>
      </c>
      <c r="G19" s="45">
        <v>-820.85</v>
      </c>
      <c r="H19" s="66">
        <f t="shared" si="2"/>
        <v>115.0465980386185</v>
      </c>
      <c r="I19" s="45">
        <v>-186.48</v>
      </c>
    </row>
    <row r="20" spans="1:9" ht="15.75" customHeight="1">
      <c r="A20" s="60" t="s">
        <v>7</v>
      </c>
      <c r="B20" s="65">
        <f>B21+B22+B23</f>
        <v>29971.8</v>
      </c>
      <c r="C20" s="65">
        <f>C21+C22+C23</f>
        <v>17420.42</v>
      </c>
      <c r="D20" s="65">
        <f>D21+D22+D23</f>
        <v>16113.12</v>
      </c>
      <c r="E20" s="66">
        <f t="shared" si="0"/>
        <v>53.76093527916241</v>
      </c>
      <c r="F20" s="66">
        <f t="shared" si="1"/>
        <v>92.49558851049517</v>
      </c>
      <c r="G20" s="65">
        <f>G21+G22+G23</f>
        <v>16928.55</v>
      </c>
      <c r="H20" s="66">
        <f t="shared" si="2"/>
        <v>95.18310782671877</v>
      </c>
      <c r="I20" s="65">
        <f>I21+I22+I23</f>
        <v>458.82</v>
      </c>
    </row>
    <row r="21" spans="1:9" ht="12.75">
      <c r="A21" s="57" t="s">
        <v>96</v>
      </c>
      <c r="B21" s="45">
        <v>27972.7</v>
      </c>
      <c r="C21" s="45">
        <v>16678.43</v>
      </c>
      <c r="D21" s="45">
        <v>15107.09</v>
      </c>
      <c r="E21" s="66">
        <f t="shared" si="0"/>
        <v>54.006549242654444</v>
      </c>
      <c r="F21" s="66">
        <f t="shared" si="1"/>
        <v>90.57860961733209</v>
      </c>
      <c r="G21" s="45">
        <v>16224.08</v>
      </c>
      <c r="H21" s="66">
        <f t="shared" si="2"/>
        <v>93.11523365269402</v>
      </c>
      <c r="I21" s="45">
        <v>441.25</v>
      </c>
    </row>
    <row r="22" spans="1:9" ht="18.75" customHeight="1">
      <c r="A22" s="57" t="s">
        <v>94</v>
      </c>
      <c r="B22" s="45">
        <v>622</v>
      </c>
      <c r="C22" s="45">
        <v>193.69</v>
      </c>
      <c r="D22" s="45">
        <v>791.94</v>
      </c>
      <c r="E22" s="66">
        <f t="shared" si="0"/>
        <v>127.32154340836013</v>
      </c>
      <c r="F22" s="66">
        <f t="shared" si="1"/>
        <v>408.8698435644587</v>
      </c>
      <c r="G22" s="45">
        <v>178.76</v>
      </c>
      <c r="H22" s="66">
        <f t="shared" si="2"/>
        <v>443.0185723875588</v>
      </c>
      <c r="I22" s="45">
        <v>0.03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214.09</v>
      </c>
      <c r="E23" s="66">
        <f t="shared" si="0"/>
        <v>15.54643816716288</v>
      </c>
      <c r="F23" s="66">
        <f t="shared" si="1"/>
        <v>39.046142622651836</v>
      </c>
      <c r="G23" s="45">
        <v>525.71</v>
      </c>
      <c r="H23" s="66">
        <f t="shared" si="2"/>
        <v>40.72397329326054</v>
      </c>
      <c r="I23" s="45">
        <v>17.54</v>
      </c>
    </row>
    <row r="24" spans="1:9" ht="18" customHeight="1">
      <c r="A24" s="60" t="s">
        <v>8</v>
      </c>
      <c r="B24" s="65">
        <f>SUM(B25:B26)</f>
        <v>31321.03</v>
      </c>
      <c r="C24" s="65">
        <f>SUM(C25:C26)</f>
        <v>6699.9</v>
      </c>
      <c r="D24" s="65">
        <f>SUM(D25:D26)</f>
        <v>7182.18</v>
      </c>
      <c r="E24" s="66">
        <f t="shared" si="0"/>
        <v>22.93085508362912</v>
      </c>
      <c r="F24" s="66">
        <f t="shared" si="1"/>
        <v>107.19831639278199</v>
      </c>
      <c r="G24" s="65">
        <f>SUM(G25:G26)</f>
        <v>7029.61</v>
      </c>
      <c r="H24" s="66">
        <f t="shared" si="2"/>
        <v>102.1703906760119</v>
      </c>
      <c r="I24" s="65">
        <f>SUM(I25:I26)</f>
        <v>468.48</v>
      </c>
    </row>
    <row r="25" spans="1:9" ht="12.75">
      <c r="A25" s="57" t="s">
        <v>119</v>
      </c>
      <c r="B25" s="45">
        <v>14091.86</v>
      </c>
      <c r="C25" s="45">
        <v>1443.6</v>
      </c>
      <c r="D25" s="45">
        <v>1794.13</v>
      </c>
      <c r="E25" s="66">
        <f t="shared" si="0"/>
        <v>12.731676301070264</v>
      </c>
      <c r="F25" s="66">
        <f t="shared" si="1"/>
        <v>124.2816569686894</v>
      </c>
      <c r="G25" s="45">
        <v>1215.5</v>
      </c>
      <c r="H25" s="66">
        <f t="shared" si="2"/>
        <v>147.6042780748663</v>
      </c>
      <c r="I25" s="45">
        <v>182.68</v>
      </c>
    </row>
    <row r="26" spans="1:9" ht="12.75">
      <c r="A26" s="57" t="s">
        <v>120</v>
      </c>
      <c r="B26" s="45">
        <v>17229.17</v>
      </c>
      <c r="C26" s="45">
        <v>5256.3</v>
      </c>
      <c r="D26" s="45">
        <v>5388.05</v>
      </c>
      <c r="E26" s="66">
        <f t="shared" si="0"/>
        <v>31.27283554576338</v>
      </c>
      <c r="F26" s="66">
        <f t="shared" si="1"/>
        <v>102.5065159903354</v>
      </c>
      <c r="G26" s="45">
        <v>5814.11</v>
      </c>
      <c r="H26" s="66">
        <f t="shared" si="2"/>
        <v>92.67196527069493</v>
      </c>
      <c r="I26" s="45">
        <v>285.8</v>
      </c>
    </row>
    <row r="27" spans="1:9" ht="12.75">
      <c r="A27" s="53" t="s">
        <v>9</v>
      </c>
      <c r="B27" s="65">
        <f>B28+B30+B29</f>
        <v>16801.6</v>
      </c>
      <c r="C27" s="65">
        <f>C28+C30+C29</f>
        <v>8992.4</v>
      </c>
      <c r="D27" s="65">
        <f>D28+D30+D29</f>
        <v>7342.31</v>
      </c>
      <c r="E27" s="66">
        <f t="shared" si="0"/>
        <v>43.700064279592425</v>
      </c>
      <c r="F27" s="66">
        <f t="shared" si="1"/>
        <v>81.65017125572706</v>
      </c>
      <c r="G27" s="65">
        <f>G28+G30+G29</f>
        <v>8652.79</v>
      </c>
      <c r="H27" s="66">
        <f t="shared" si="2"/>
        <v>84.85482717135167</v>
      </c>
      <c r="I27" s="65">
        <f>I28+I30+I29</f>
        <v>1588.63</v>
      </c>
    </row>
    <row r="28" spans="1:9" ht="25.5">
      <c r="A28" s="57" t="s">
        <v>10</v>
      </c>
      <c r="B28" s="45">
        <v>16670</v>
      </c>
      <c r="C28" s="45">
        <v>8931.6</v>
      </c>
      <c r="D28" s="45">
        <v>7298.31</v>
      </c>
      <c r="E28" s="66">
        <f t="shared" si="0"/>
        <v>43.78110377924415</v>
      </c>
      <c r="F28" s="66">
        <f t="shared" si="1"/>
        <v>81.71335483004165</v>
      </c>
      <c r="G28" s="45">
        <v>8537.19</v>
      </c>
      <c r="H28" s="66" t="s">
        <v>124</v>
      </c>
      <c r="I28" s="45">
        <v>1575.63</v>
      </c>
    </row>
    <row r="29" spans="1:9" ht="25.5">
      <c r="A29" s="57" t="s">
        <v>97</v>
      </c>
      <c r="B29" s="45">
        <v>50</v>
      </c>
      <c r="C29" s="45">
        <v>0</v>
      </c>
      <c r="D29" s="45">
        <v>20</v>
      </c>
      <c r="E29" s="66">
        <f t="shared" si="0"/>
        <v>40</v>
      </c>
      <c r="F29" s="66">
        <v>0</v>
      </c>
      <c r="G29" s="45">
        <v>90</v>
      </c>
      <c r="H29" s="66" t="s">
        <v>124</v>
      </c>
      <c r="I29" s="45">
        <v>5</v>
      </c>
    </row>
    <row r="30" spans="1:9" ht="25.5">
      <c r="A30" s="57" t="s">
        <v>98</v>
      </c>
      <c r="B30" s="45">
        <v>81.6</v>
      </c>
      <c r="C30" s="45">
        <v>60.8</v>
      </c>
      <c r="D30" s="45">
        <v>24</v>
      </c>
      <c r="E30" s="66">
        <f t="shared" si="0"/>
        <v>29.411764705882355</v>
      </c>
      <c r="F30" s="66">
        <f>$D:$D/$C:$C*100</f>
        <v>39.473684210526315</v>
      </c>
      <c r="G30" s="45">
        <v>25.6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66" t="s">
        <v>124</v>
      </c>
      <c r="F31" s="66">
        <v>0</v>
      </c>
      <c r="G31" s="65">
        <f>G32+G33</f>
        <v>0.1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0.03</v>
      </c>
      <c r="E33" s="66" t="s">
        <v>125</v>
      </c>
      <c r="F33" s="66">
        <v>0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18589.260000000002</v>
      </c>
      <c r="D34" s="65">
        <f>D35+D37+D38+D39+D40+D41+D36</f>
        <v>19485.85</v>
      </c>
      <c r="E34" s="66">
        <f>$D:$D/$B:$B*100</f>
        <v>47.28211865122387</v>
      </c>
      <c r="F34" s="66">
        <f>$D:$D/$C:$C*100</f>
        <v>104.8231613307899</v>
      </c>
      <c r="G34" s="65">
        <f>G35+G37+G38+G39+G40+G41+G36</f>
        <v>18980.739999999998</v>
      </c>
      <c r="H34" s="66">
        <f>$D:$D/$G:$G*100</f>
        <v>102.66117127150996</v>
      </c>
      <c r="I34" s="65">
        <f>I35+I37+I38+I39+I40+I41+I36</f>
        <v>2843.26</v>
      </c>
    </row>
    <row r="35" spans="1:9" ht="76.5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9500</v>
      </c>
      <c r="D36" s="45">
        <v>10016.15</v>
      </c>
      <c r="E36" s="66">
        <f>$D:$D/$B:$B*100</f>
        <v>41.76354084142934</v>
      </c>
      <c r="F36" s="66">
        <f>$D:$D/$C:$C*100</f>
        <v>105.43315789473684</v>
      </c>
      <c r="G36" s="45">
        <v>10478.89</v>
      </c>
      <c r="H36" s="77"/>
      <c r="I36" s="45">
        <v>1524.74</v>
      </c>
    </row>
    <row r="37" spans="1:9" ht="81.75" customHeight="1">
      <c r="A37" s="57" t="s">
        <v>149</v>
      </c>
      <c r="B37" s="45">
        <v>0</v>
      </c>
      <c r="C37" s="45">
        <v>0</v>
      </c>
      <c r="D37" s="45">
        <v>0.14</v>
      </c>
      <c r="E37" s="66">
        <v>0</v>
      </c>
      <c r="F37" s="66">
        <v>0</v>
      </c>
      <c r="G37" s="45">
        <v>0</v>
      </c>
      <c r="H37" s="77"/>
      <c r="I37" s="45">
        <v>0</v>
      </c>
    </row>
    <row r="38" spans="1:9" ht="76.5">
      <c r="A38" s="57" t="s">
        <v>143</v>
      </c>
      <c r="B38" s="45">
        <v>0</v>
      </c>
      <c r="C38" s="45">
        <v>0</v>
      </c>
      <c r="D38" s="45">
        <v>236.33</v>
      </c>
      <c r="E38" s="66" t="s">
        <v>125</v>
      </c>
      <c r="F38" s="66">
        <v>0</v>
      </c>
      <c r="G38" s="45">
        <v>15.91</v>
      </c>
      <c r="H38" s="77"/>
      <c r="I38" s="45">
        <v>112.26</v>
      </c>
    </row>
    <row r="39" spans="1:9" ht="38.25">
      <c r="A39" s="57" t="s">
        <v>144</v>
      </c>
      <c r="B39" s="45">
        <v>13501.3</v>
      </c>
      <c r="C39" s="45">
        <v>6750.66</v>
      </c>
      <c r="D39" s="45">
        <v>7233.32</v>
      </c>
      <c r="E39" s="66">
        <f aca="true" t="shared" si="3" ref="E39:E44">$D:$D/$B:$B*100</f>
        <v>53.5749890751261</v>
      </c>
      <c r="F39" s="66">
        <f aca="true" t="shared" si="4" ref="F39:F44">$D:$D/$C:$C*100</f>
        <v>107.14981942506363</v>
      </c>
      <c r="G39" s="45">
        <v>6370.37</v>
      </c>
      <c r="H39" s="77"/>
      <c r="I39" s="45">
        <v>1003</v>
      </c>
    </row>
    <row r="40" spans="1:9" ht="51">
      <c r="A40" s="57" t="s">
        <v>145</v>
      </c>
      <c r="B40" s="45">
        <v>1025</v>
      </c>
      <c r="C40" s="45">
        <v>1025</v>
      </c>
      <c r="D40" s="45">
        <v>690.92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146</v>
      </c>
      <c r="B41" s="45">
        <v>2702.58</v>
      </c>
      <c r="C41" s="45">
        <v>1313.6</v>
      </c>
      <c r="D41" s="45">
        <v>1308.99</v>
      </c>
      <c r="E41" s="66">
        <f t="shared" si="3"/>
        <v>48.43482894123393</v>
      </c>
      <c r="F41" s="66">
        <f t="shared" si="4"/>
        <v>99.64905602923265</v>
      </c>
      <c r="G41" s="45">
        <v>1136.82</v>
      </c>
      <c r="H41" s="77"/>
      <c r="I41" s="45">
        <v>203.26</v>
      </c>
    </row>
    <row r="42" spans="1:9" ht="25.5">
      <c r="A42" s="54" t="s">
        <v>13</v>
      </c>
      <c r="B42" s="44">
        <v>643.1</v>
      </c>
      <c r="C42" s="44">
        <v>289.68</v>
      </c>
      <c r="D42" s="44">
        <v>312.32</v>
      </c>
      <c r="E42" s="66">
        <f t="shared" si="3"/>
        <v>48.56476442232934</v>
      </c>
      <c r="F42" s="66">
        <f t="shared" si="4"/>
        <v>107.81552057442696</v>
      </c>
      <c r="G42" s="44">
        <v>262.79</v>
      </c>
      <c r="H42" s="66">
        <f aca="true" t="shared" si="5" ref="H42:H51">$D:$D/$G:$G*100</f>
        <v>118.84774915331633</v>
      </c>
      <c r="I42" s="44">
        <v>0.26</v>
      </c>
    </row>
    <row r="43" spans="1:9" ht="25.5">
      <c r="A43" s="54" t="s">
        <v>104</v>
      </c>
      <c r="B43" s="44">
        <v>5045.31</v>
      </c>
      <c r="C43" s="44">
        <v>951.05</v>
      </c>
      <c r="D43" s="44">
        <v>1110.04</v>
      </c>
      <c r="E43" s="66">
        <f t="shared" si="3"/>
        <v>22.001423103833062</v>
      </c>
      <c r="F43" s="66">
        <f t="shared" si="4"/>
        <v>116.7173124441407</v>
      </c>
      <c r="G43" s="44">
        <v>3606.79</v>
      </c>
      <c r="H43" s="66">
        <f t="shared" si="5"/>
        <v>30.776396740592048</v>
      </c>
      <c r="I43" s="44">
        <v>-28.87</v>
      </c>
    </row>
    <row r="44" spans="1:9" ht="25.5">
      <c r="A44" s="60" t="s">
        <v>14</v>
      </c>
      <c r="B44" s="65">
        <f>B45+B46+B47</f>
        <v>8060.18</v>
      </c>
      <c r="C44" s="65">
        <f>C45+C46+C47</f>
        <v>4790</v>
      </c>
      <c r="D44" s="65">
        <f>D45+D46+D47</f>
        <v>1145.86</v>
      </c>
      <c r="E44" s="66">
        <f t="shared" si="3"/>
        <v>14.216307824391016</v>
      </c>
      <c r="F44" s="66">
        <f t="shared" si="4"/>
        <v>23.92192066805845</v>
      </c>
      <c r="G44" s="65">
        <f>G45+G46+G47</f>
        <v>4866.6</v>
      </c>
      <c r="H44" s="66">
        <f t="shared" si="5"/>
        <v>23.54539103275387</v>
      </c>
      <c r="I44" s="65">
        <f>I45+I46+I47</f>
        <v>47.879999999999995</v>
      </c>
    </row>
    <row r="45" spans="1:9" ht="14.25" customHeight="1">
      <c r="A45" s="57" t="s">
        <v>101</v>
      </c>
      <c r="B45" s="45">
        <v>0</v>
      </c>
      <c r="C45" s="45">
        <v>0</v>
      </c>
      <c r="D45" s="45">
        <v>0</v>
      </c>
      <c r="E45" s="66">
        <v>0</v>
      </c>
      <c r="F45" s="66">
        <v>0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75.3</v>
      </c>
      <c r="E46" s="66" t="s">
        <v>125</v>
      </c>
      <c r="F46" s="66">
        <f aca="true" t="shared" si="6" ref="F46:F56">$D:$D/$C:$C*100</f>
        <v>1.8824999999999998</v>
      </c>
      <c r="G46" s="45">
        <v>1115</v>
      </c>
      <c r="H46" s="66">
        <f t="shared" si="5"/>
        <v>6.753363228699551</v>
      </c>
      <c r="I46" s="45">
        <v>12.48</v>
      </c>
    </row>
    <row r="47" spans="1:9" ht="12.75">
      <c r="A47" s="61" t="s">
        <v>100</v>
      </c>
      <c r="B47" s="45">
        <v>3060.18</v>
      </c>
      <c r="C47" s="45">
        <v>790</v>
      </c>
      <c r="D47" s="45">
        <v>1070.56</v>
      </c>
      <c r="E47" s="66">
        <f aca="true" t="shared" si="7" ref="E47:E52">$D:$D/$B:$B*100</f>
        <v>34.98356305838219</v>
      </c>
      <c r="F47" s="66">
        <f t="shared" si="6"/>
        <v>135.5139240506329</v>
      </c>
      <c r="G47" s="45">
        <v>3732.08</v>
      </c>
      <c r="H47" s="66">
        <f t="shared" si="5"/>
        <v>28.685344365608458</v>
      </c>
      <c r="I47" s="45">
        <v>35.4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6130.9</v>
      </c>
      <c r="D48" s="65">
        <f>D49+D50+D51+D54+D55+D56+D58+D60+D61+D63+D64+D52+D53+D62+D57</f>
        <v>5700.73</v>
      </c>
      <c r="E48" s="66">
        <f t="shared" si="7"/>
        <v>55.136197985175095</v>
      </c>
      <c r="F48" s="66">
        <f t="shared" si="6"/>
        <v>92.983575005301</v>
      </c>
      <c r="G48" s="65">
        <f>G49+G50+G51+G54+G55+G56+G58+G60+G61+G63+G64+G52+G53+G62+G57</f>
        <v>6051.4400000000005</v>
      </c>
      <c r="H48" s="66">
        <f t="shared" si="5"/>
        <v>94.20451991592083</v>
      </c>
      <c r="I48" s="65">
        <f>I49+I50+I51+I54+I55+I56+I58+I60+I61+I63+I64+I52+I53+I62+I57</f>
        <v>593.1600000000001</v>
      </c>
    </row>
    <row r="49" spans="1:9" ht="25.5">
      <c r="A49" s="57" t="s">
        <v>16</v>
      </c>
      <c r="B49" s="45">
        <v>214</v>
      </c>
      <c r="C49" s="45">
        <v>95.5</v>
      </c>
      <c r="D49" s="45">
        <v>138.12</v>
      </c>
      <c r="E49" s="66">
        <f t="shared" si="7"/>
        <v>64.54205607476635</v>
      </c>
      <c r="F49" s="66">
        <f t="shared" si="6"/>
        <v>144.62827225130889</v>
      </c>
      <c r="G49" s="45">
        <v>64.46</v>
      </c>
      <c r="H49" s="66">
        <f t="shared" si="5"/>
        <v>214.27241700279245</v>
      </c>
      <c r="I49" s="45">
        <v>17.86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392.13</v>
      </c>
      <c r="E50" s="66">
        <f t="shared" si="7"/>
        <v>163.3875</v>
      </c>
      <c r="F50" s="66">
        <f t="shared" si="6"/>
        <v>653.55</v>
      </c>
      <c r="G50" s="45">
        <v>34</v>
      </c>
      <c r="H50" s="66">
        <f t="shared" si="5"/>
        <v>1153.3235294117646</v>
      </c>
      <c r="I50" s="45">
        <v>77.5</v>
      </c>
    </row>
    <row r="51" spans="1:9" ht="63.75">
      <c r="A51" s="57" t="s">
        <v>112</v>
      </c>
      <c r="B51" s="45">
        <v>600</v>
      </c>
      <c r="C51" s="45">
        <v>476.8</v>
      </c>
      <c r="D51" s="45">
        <v>183.84</v>
      </c>
      <c r="E51" s="66">
        <f t="shared" si="7"/>
        <v>30.64</v>
      </c>
      <c r="F51" s="66">
        <f t="shared" si="6"/>
        <v>38.557046979865774</v>
      </c>
      <c r="G51" s="45">
        <v>422.89</v>
      </c>
      <c r="H51" s="66">
        <f t="shared" si="5"/>
        <v>43.472297760646974</v>
      </c>
      <c r="I51" s="45">
        <v>6.7</v>
      </c>
    </row>
    <row r="52" spans="1:9" ht="38.25">
      <c r="A52" s="57" t="s">
        <v>126</v>
      </c>
      <c r="B52" s="45">
        <v>1.6</v>
      </c>
      <c r="C52" s="45">
        <v>0.8</v>
      </c>
      <c r="D52" s="45">
        <v>0</v>
      </c>
      <c r="E52" s="66">
        <f t="shared" si="7"/>
        <v>0</v>
      </c>
      <c r="F52" s="66">
        <f t="shared" si="6"/>
        <v>0</v>
      </c>
      <c r="G52" s="45">
        <v>0</v>
      </c>
      <c r="H52" s="66" t="s">
        <v>125</v>
      </c>
      <c r="I52" s="45">
        <v>0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6"/>
        <v>100</v>
      </c>
      <c r="G53" s="45">
        <v>0</v>
      </c>
      <c r="H53" s="66" t="e">
        <f>$D:$D/$G:$G*100</f>
        <v>#DIV/0!</v>
      </c>
      <c r="I53" s="45">
        <v>0</v>
      </c>
    </row>
    <row r="54" spans="1:9" ht="38.25">
      <c r="A54" s="57" t="s">
        <v>17</v>
      </c>
      <c r="B54" s="45">
        <v>1800</v>
      </c>
      <c r="C54" s="45">
        <v>1304.1</v>
      </c>
      <c r="D54" s="45">
        <v>753.52</v>
      </c>
      <c r="E54" s="66">
        <f>$D:$D/$B:$B*100</f>
        <v>41.86222222222222</v>
      </c>
      <c r="F54" s="66">
        <f t="shared" si="6"/>
        <v>57.78084502722184</v>
      </c>
      <c r="G54" s="45">
        <v>1300.98</v>
      </c>
      <c r="H54" s="66">
        <f>$D:$D/$G:$G*100</f>
        <v>57.919414595151345</v>
      </c>
      <c r="I54" s="45">
        <v>60</v>
      </c>
    </row>
    <row r="55" spans="1:9" ht="29.25" customHeight="1">
      <c r="A55" s="57" t="s">
        <v>18</v>
      </c>
      <c r="B55" s="45">
        <v>3620</v>
      </c>
      <c r="C55" s="45">
        <v>1824.6000000000001</v>
      </c>
      <c r="D55" s="45">
        <v>2392.3</v>
      </c>
      <c r="E55" s="66">
        <f>$D:$D/$B:$B*100</f>
        <v>66.08563535911603</v>
      </c>
      <c r="F55" s="66">
        <f t="shared" si="6"/>
        <v>131.1136687493149</v>
      </c>
      <c r="G55" s="45">
        <v>2041.55</v>
      </c>
      <c r="H55" s="66">
        <f>$D:$D/$G:$G*100</f>
        <v>117.18057358379663</v>
      </c>
      <c r="I55" s="45">
        <v>256</v>
      </c>
    </row>
    <row r="56" spans="1:9" ht="38.25" customHeight="1">
      <c r="A56" s="57" t="s">
        <v>19</v>
      </c>
      <c r="B56" s="45">
        <v>30</v>
      </c>
      <c r="C56" s="45">
        <v>5</v>
      </c>
      <c r="D56" s="45">
        <v>0.25</v>
      </c>
      <c r="E56" s="66">
        <f>$D:$D/$B:$B*100</f>
        <v>0.8333333333333334</v>
      </c>
      <c r="F56" s="66">
        <f t="shared" si="6"/>
        <v>5</v>
      </c>
      <c r="G56" s="45">
        <v>5</v>
      </c>
      <c r="H56" s="66">
        <f>$D:$D/$G:$G*100</f>
        <v>5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9</v>
      </c>
      <c r="D60" s="45">
        <v>5.68</v>
      </c>
      <c r="E60" s="66">
        <f>$D:$D/$B:$B*100</f>
        <v>39.499304589707926</v>
      </c>
      <c r="F60" s="66">
        <f>$D:$D/$C:$C*100</f>
        <v>63.11111111111111</v>
      </c>
      <c r="G60" s="45">
        <v>0.51</v>
      </c>
      <c r="H60" s="66">
        <f>$D:$D/$G:$G*100</f>
        <v>1113.7254901960785</v>
      </c>
      <c r="I60" s="45">
        <v>3.82</v>
      </c>
    </row>
    <row r="61" spans="1:9" ht="76.5">
      <c r="A61" s="57" t="s">
        <v>147</v>
      </c>
      <c r="B61" s="45">
        <v>1501.78</v>
      </c>
      <c r="C61" s="45">
        <v>1009.5</v>
      </c>
      <c r="D61" s="45">
        <v>241.92</v>
      </c>
      <c r="E61" s="66">
        <f>$D:$D/$B:$B*100</f>
        <v>16.108884124172647</v>
      </c>
      <c r="F61" s="66">
        <f>$D:$D/$C:$C*100</f>
        <v>23.964338781575037</v>
      </c>
      <c r="G61" s="45">
        <v>919.83</v>
      </c>
      <c r="H61" s="66">
        <f>$D:$D/$G:$G*100</f>
        <v>26.30051205113988</v>
      </c>
      <c r="I61" s="45">
        <v>45.1</v>
      </c>
    </row>
    <row r="62" spans="1:9" ht="76.5">
      <c r="A62" s="57" t="s">
        <v>128</v>
      </c>
      <c r="B62" s="45">
        <v>0</v>
      </c>
      <c r="C62" s="45">
        <v>0</v>
      </c>
      <c r="D62" s="45">
        <v>506.2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0</v>
      </c>
    </row>
    <row r="63" spans="1:9" ht="63.75">
      <c r="A63" s="57" t="s">
        <v>86</v>
      </c>
      <c r="B63" s="45">
        <v>50</v>
      </c>
      <c r="C63" s="45">
        <v>25</v>
      </c>
      <c r="D63" s="45">
        <v>37.79</v>
      </c>
      <c r="E63" s="66">
        <f>$D:$D/$B:$B*100</f>
        <v>75.58</v>
      </c>
      <c r="F63" s="66">
        <f>$D:$D/$C:$C*100</f>
        <v>151.16</v>
      </c>
      <c r="G63" s="45">
        <v>25.84</v>
      </c>
      <c r="H63" s="66">
        <f aca="true" t="shared" si="8" ref="H63:H71">$D:$D/$G:$G*100</f>
        <v>146.24613003095973</v>
      </c>
      <c r="I63" s="45">
        <v>1.5</v>
      </c>
    </row>
    <row r="64" spans="1:9" ht="38.25">
      <c r="A64" s="57" t="s">
        <v>21</v>
      </c>
      <c r="B64" s="45">
        <v>2157</v>
      </c>
      <c r="C64" s="45">
        <v>1231.1999999999998</v>
      </c>
      <c r="D64" s="45">
        <v>1039.58</v>
      </c>
      <c r="E64" s="66">
        <f>$D:$D/$B:$B*100</f>
        <v>48.19564209550301</v>
      </c>
      <c r="F64" s="66">
        <f>$D:$D/$C:$C*100</f>
        <v>84.43632228719949</v>
      </c>
      <c r="G64" s="45">
        <v>1125.89</v>
      </c>
      <c r="H64" s="66">
        <f t="shared" si="8"/>
        <v>92.33406460666671</v>
      </c>
      <c r="I64" s="45">
        <v>124.68</v>
      </c>
    </row>
    <row r="65" spans="1:9" ht="12.75">
      <c r="A65" s="53" t="s">
        <v>22</v>
      </c>
      <c r="B65" s="44">
        <v>0</v>
      </c>
      <c r="C65" s="44">
        <v>0</v>
      </c>
      <c r="D65" s="44">
        <v>92.66</v>
      </c>
      <c r="E65" s="66" t="s">
        <v>125</v>
      </c>
      <c r="F65" s="66">
        <v>0</v>
      </c>
      <c r="G65" s="44">
        <v>158.26</v>
      </c>
      <c r="H65" s="66">
        <f t="shared" si="8"/>
        <v>58.549222797927456</v>
      </c>
      <c r="I65" s="44">
        <v>39.43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186090.05999999997</v>
      </c>
      <c r="D66" s="65">
        <f>D8+D15+D20+D24+D27+D31+D34+D42+D43+D44+D65+D48</f>
        <v>183991.72000000003</v>
      </c>
      <c r="E66" s="66">
        <f aca="true" t="shared" si="9" ref="E66:E72">$D:$D/$B:$B*100</f>
        <v>42.58630294352184</v>
      </c>
      <c r="F66" s="66">
        <f aca="true" t="shared" si="10" ref="F66:F72">$D:$D/$C:$C*100</f>
        <v>98.87240618870243</v>
      </c>
      <c r="G66" s="65">
        <f>G8+G15+G20+G24+G27+G31+G34+G42+G43+G44+G65+G48</f>
        <v>183085.91000000003</v>
      </c>
      <c r="H66" s="66">
        <f t="shared" si="8"/>
        <v>100.49474588186496</v>
      </c>
      <c r="I66" s="65">
        <f>I8+I15+I20+I24+I27+I31+I34+I42+I43+I44+I65+I48</f>
        <v>28291.710000000006</v>
      </c>
    </row>
    <row r="67" spans="1:9" ht="12.75" customHeight="1" hidden="1">
      <c r="A67" s="60" t="s">
        <v>24</v>
      </c>
      <c r="B67" s="65">
        <f>B68+B74+B73</f>
        <v>1991250.7899999998</v>
      </c>
      <c r="C67" s="65">
        <f>C68+C74+C73</f>
        <v>771992.97</v>
      </c>
      <c r="D67" s="65">
        <f>D68+D74+D73</f>
        <v>772769.43</v>
      </c>
      <c r="E67" s="66">
        <f t="shared" si="9"/>
        <v>38.80824223050278</v>
      </c>
      <c r="F67" s="66">
        <f t="shared" si="10"/>
        <v>100.1005786360982</v>
      </c>
      <c r="G67" s="65">
        <f>G68+G74+G73</f>
        <v>747404.44</v>
      </c>
      <c r="H67" s="66">
        <f t="shared" si="8"/>
        <v>103.39374355335649</v>
      </c>
      <c r="I67" s="65">
        <f>I68+I74+I73</f>
        <v>194661.43</v>
      </c>
    </row>
    <row r="68" spans="1:9" ht="24.75" customHeight="1" hidden="1">
      <c r="A68" s="60" t="s">
        <v>25</v>
      </c>
      <c r="B68" s="65">
        <f>B69+B70+B72+B71</f>
        <v>1991278.68</v>
      </c>
      <c r="C68" s="65">
        <f>C69+C70+C72+C71</f>
        <v>772848</v>
      </c>
      <c r="D68" s="65">
        <f>D69+D70+D72+D71</f>
        <v>772819.0800000001</v>
      </c>
      <c r="E68" s="66">
        <f t="shared" si="9"/>
        <v>38.8101920520738</v>
      </c>
      <c r="F68" s="66">
        <f t="shared" si="10"/>
        <v>99.99625799639776</v>
      </c>
      <c r="G68" s="65">
        <f>G69+G70+G72+G71</f>
        <v>750482.62</v>
      </c>
      <c r="H68" s="66">
        <f t="shared" si="8"/>
        <v>102.97627945068201</v>
      </c>
      <c r="I68" s="65">
        <f>I69+I70+I72+I71</f>
        <v>193844.01</v>
      </c>
    </row>
    <row r="69" spans="1:9" ht="12.75" customHeight="1" hidden="1">
      <c r="A69" s="57" t="s">
        <v>121</v>
      </c>
      <c r="B69" s="45">
        <v>363513.7</v>
      </c>
      <c r="C69" s="45">
        <v>204662.19999999998</v>
      </c>
      <c r="D69" s="45">
        <v>204662.2</v>
      </c>
      <c r="E69" s="66">
        <f t="shared" si="9"/>
        <v>56.30109676746709</v>
      </c>
      <c r="F69" s="66">
        <f t="shared" si="10"/>
        <v>100.00000000000003</v>
      </c>
      <c r="G69" s="45">
        <v>203901</v>
      </c>
      <c r="H69" s="66">
        <f t="shared" si="8"/>
        <v>100.37331842413721</v>
      </c>
      <c r="I69" s="45">
        <v>40923.9</v>
      </c>
    </row>
    <row r="70" spans="1:9" ht="12.75" customHeight="1" hidden="1">
      <c r="A70" s="57" t="s">
        <v>122</v>
      </c>
      <c r="B70" s="45">
        <v>645630.01</v>
      </c>
      <c r="C70" s="45">
        <v>61006.119999999995</v>
      </c>
      <c r="D70" s="45">
        <v>61006.12</v>
      </c>
      <c r="E70" s="66">
        <f t="shared" si="9"/>
        <v>9.449083694235341</v>
      </c>
      <c r="F70" s="66">
        <f t="shared" si="10"/>
        <v>100.00000000000003</v>
      </c>
      <c r="G70" s="45">
        <v>40912.02</v>
      </c>
      <c r="H70" s="66">
        <f t="shared" si="8"/>
        <v>149.11539444886859</v>
      </c>
      <c r="I70" s="45">
        <v>12032.92</v>
      </c>
    </row>
    <row r="71" spans="1:9" ht="12.75">
      <c r="A71" s="57" t="s">
        <v>123</v>
      </c>
      <c r="B71" s="45">
        <v>980550.4</v>
      </c>
      <c r="C71" s="45">
        <v>505595.11</v>
      </c>
      <c r="D71" s="45">
        <v>505566.2</v>
      </c>
      <c r="E71" s="66">
        <f t="shared" si="9"/>
        <v>51.559430295474876</v>
      </c>
      <c r="F71" s="66">
        <f t="shared" si="10"/>
        <v>99.99428198583645</v>
      </c>
      <c r="G71" s="45">
        <v>505669.6</v>
      </c>
      <c r="H71" s="66">
        <f t="shared" si="8"/>
        <v>99.97955186548688</v>
      </c>
      <c r="I71" s="45">
        <v>140887.19</v>
      </c>
    </row>
    <row r="72" spans="1:9" ht="12.75">
      <c r="A72" s="2" t="s">
        <v>148</v>
      </c>
      <c r="B72" s="45">
        <v>1584.57</v>
      </c>
      <c r="C72" s="45">
        <v>1584.57</v>
      </c>
      <c r="D72" s="45">
        <v>1584.56</v>
      </c>
      <c r="E72" s="66">
        <f t="shared" si="9"/>
        <v>99.99936891396403</v>
      </c>
      <c r="F72" s="66">
        <f t="shared" si="10"/>
        <v>99.99936891396403</v>
      </c>
      <c r="G72" s="45">
        <v>0</v>
      </c>
      <c r="H72" s="66">
        <v>0</v>
      </c>
      <c r="I72" s="45">
        <v>0</v>
      </c>
    </row>
    <row r="73" spans="1:9" ht="12.75">
      <c r="A73" s="60" t="s">
        <v>129</v>
      </c>
      <c r="B73" s="45">
        <v>827.14</v>
      </c>
      <c r="C73" s="45">
        <v>0</v>
      </c>
      <c r="D73" s="45">
        <v>827.15</v>
      </c>
      <c r="E73" s="66" t="s">
        <v>125</v>
      </c>
      <c r="F73" s="66">
        <v>0</v>
      </c>
      <c r="G73" s="45"/>
      <c r="H73" s="66" t="s">
        <v>125</v>
      </c>
      <c r="I73" s="45">
        <v>827.15</v>
      </c>
    </row>
    <row r="74" spans="1:9" ht="25.5">
      <c r="A74" s="60" t="s">
        <v>27</v>
      </c>
      <c r="B74" s="44">
        <v>-855.03</v>
      </c>
      <c r="C74" s="44">
        <v>-855.03</v>
      </c>
      <c r="D74" s="44">
        <v>-876.8</v>
      </c>
      <c r="E74" s="66" t="s">
        <v>125</v>
      </c>
      <c r="F74" s="66">
        <f>$D:$D/$C:$C*100</f>
        <v>102.54610949323416</v>
      </c>
      <c r="G74" s="44">
        <v>-3078.18</v>
      </c>
      <c r="H74" s="66">
        <f>$D:$D/$G:$G*100</f>
        <v>28.484364137249933</v>
      </c>
      <c r="I74" s="44">
        <v>-9.73</v>
      </c>
    </row>
    <row r="75" spans="1:9" ht="12.75">
      <c r="A75" s="53" t="s">
        <v>26</v>
      </c>
      <c r="B75" s="65">
        <f>B67+B66</f>
        <v>2423295.1499999994</v>
      </c>
      <c r="C75" s="65">
        <f>C67+C66</f>
        <v>958083.0299999999</v>
      </c>
      <c r="D75" s="65">
        <f>D67+D66</f>
        <v>956761.1500000001</v>
      </c>
      <c r="E75" s="66">
        <f>$D:$D/$B:$B*100</f>
        <v>39.48182498528915</v>
      </c>
      <c r="F75" s="66">
        <f>$D:$D/$C:$C*100</f>
        <v>99.86202865945765</v>
      </c>
      <c r="G75" s="65">
        <f>G67+G66</f>
        <v>930490.35</v>
      </c>
      <c r="H75" s="66">
        <f>$D:$D/$G:$G*100</f>
        <v>102.82332858153768</v>
      </c>
      <c r="I75" s="65">
        <f>I67+I66</f>
        <v>222953.14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5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117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153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май!B127</f>
        <v>2269.2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10422.9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227132.25999999995</v>
      </c>
      <c r="D7" s="65">
        <f>D8+D15+D20+D24+D27+D31+D34+D42+D43+D44+D48+D65</f>
        <v>230184.29999999996</v>
      </c>
      <c r="E7" s="66">
        <f aca="true" t="shared" si="0" ref="E7:E30">$D:$D/$B:$B*100</f>
        <v>53.27793192347195</v>
      </c>
      <c r="F7" s="66">
        <f aca="true" t="shared" si="1" ref="F7:F30">$D:$D/$C:$C*100</f>
        <v>101.34372809921408</v>
      </c>
      <c r="G7" s="65">
        <f>G8+G15+G20+G24+G27+G31+G34+G42+G43+G44+G48+G65</f>
        <v>222063.7</v>
      </c>
      <c r="H7" s="66">
        <f aca="true" t="shared" si="2" ref="H7:H27">$D:$D/$G:$G*100</f>
        <v>103.65687863437381</v>
      </c>
      <c r="I7" s="65">
        <f>I8+I15+I20+I24+I27+I31+I34+I42+I43+I44+I48+I65</f>
        <v>46192.59</v>
      </c>
    </row>
    <row r="8" spans="1:9" ht="12.75">
      <c r="A8" s="53" t="s">
        <v>4</v>
      </c>
      <c r="B8" s="66">
        <f>B9+B10</f>
        <v>267895.1</v>
      </c>
      <c r="C8" s="66">
        <f>C9+C10</f>
        <v>137622.16</v>
      </c>
      <c r="D8" s="66">
        <f>D9+D10</f>
        <v>139784.06999999998</v>
      </c>
      <c r="E8" s="66">
        <f t="shared" si="0"/>
        <v>52.17865873619936</v>
      </c>
      <c r="F8" s="66">
        <f t="shared" si="1"/>
        <v>101.57090253488244</v>
      </c>
      <c r="G8" s="66">
        <f>G9+G10</f>
        <v>130606.34</v>
      </c>
      <c r="H8" s="66">
        <f t="shared" si="2"/>
        <v>107.02701721830654</v>
      </c>
      <c r="I8" s="66">
        <f>I9+I10</f>
        <v>25198.96</v>
      </c>
    </row>
    <row r="9" spans="1:9" ht="25.5">
      <c r="A9" s="54" t="s">
        <v>5</v>
      </c>
      <c r="B9" s="44">
        <v>3588.4</v>
      </c>
      <c r="C9" s="44">
        <v>2217.4</v>
      </c>
      <c r="D9" s="44">
        <v>1638.12</v>
      </c>
      <c r="E9" s="66">
        <f t="shared" si="0"/>
        <v>45.65042916062868</v>
      </c>
      <c r="F9" s="66">
        <f t="shared" si="1"/>
        <v>73.87571029133218</v>
      </c>
      <c r="G9" s="44">
        <v>1890.92</v>
      </c>
      <c r="H9" s="66">
        <f t="shared" si="2"/>
        <v>86.63084636050175</v>
      </c>
      <c r="I9" s="44">
        <v>443.41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135404.76</v>
      </c>
      <c r="D10" s="68">
        <f>D11+D12+D13+D14</f>
        <v>138145.94999999998</v>
      </c>
      <c r="E10" s="76">
        <f t="shared" si="0"/>
        <v>52.26729023516997</v>
      </c>
      <c r="F10" s="66">
        <f t="shared" si="1"/>
        <v>102.02444138596012</v>
      </c>
      <c r="G10" s="68">
        <f>G11+G12+G13+G14</f>
        <v>128715.42</v>
      </c>
      <c r="H10" s="76">
        <f t="shared" si="2"/>
        <v>107.32665130564776</v>
      </c>
      <c r="I10" s="68">
        <f>I11+I12+I13+I14</f>
        <v>24755.55</v>
      </c>
    </row>
    <row r="11" spans="1:9" ht="51">
      <c r="A11" s="57" t="s">
        <v>80</v>
      </c>
      <c r="B11" s="45">
        <v>251403.83</v>
      </c>
      <c r="C11" s="45">
        <v>127582.59</v>
      </c>
      <c r="D11" s="45">
        <v>130377.80999999998</v>
      </c>
      <c r="E11" s="66">
        <f t="shared" si="0"/>
        <v>51.8599139877861</v>
      </c>
      <c r="F11" s="66">
        <f t="shared" si="1"/>
        <v>102.19091021745209</v>
      </c>
      <c r="G11" s="45">
        <v>122958.19</v>
      </c>
      <c r="H11" s="66">
        <f t="shared" si="2"/>
        <v>106.03426254078722</v>
      </c>
      <c r="I11" s="45">
        <v>20225.23</v>
      </c>
    </row>
    <row r="12" spans="1:9" ht="51" customHeight="1">
      <c r="A12" s="57" t="s">
        <v>81</v>
      </c>
      <c r="B12" s="45">
        <v>5757.46</v>
      </c>
      <c r="C12" s="45">
        <v>3400</v>
      </c>
      <c r="D12" s="45">
        <v>1755.67</v>
      </c>
      <c r="E12" s="66">
        <f t="shared" si="0"/>
        <v>30.493828875927925</v>
      </c>
      <c r="F12" s="66">
        <f t="shared" si="1"/>
        <v>51.637352941176474</v>
      </c>
      <c r="G12" s="45">
        <v>2311.49</v>
      </c>
      <c r="H12" s="66">
        <f t="shared" si="2"/>
        <v>75.95403830429723</v>
      </c>
      <c r="I12" s="45">
        <v>1421.68</v>
      </c>
    </row>
    <row r="13" spans="1:9" ht="25.5">
      <c r="A13" s="57" t="s">
        <v>82</v>
      </c>
      <c r="B13" s="45">
        <v>4626.52</v>
      </c>
      <c r="C13" s="45">
        <v>2772.17</v>
      </c>
      <c r="D13" s="45">
        <v>4069.47</v>
      </c>
      <c r="E13" s="66">
        <f t="shared" si="0"/>
        <v>87.95963272610946</v>
      </c>
      <c r="F13" s="66">
        <f t="shared" si="1"/>
        <v>146.79727433743238</v>
      </c>
      <c r="G13" s="45">
        <v>1705.79</v>
      </c>
      <c r="H13" s="66">
        <f t="shared" si="2"/>
        <v>238.56805351186253</v>
      </c>
      <c r="I13" s="45">
        <v>2820.7</v>
      </c>
    </row>
    <row r="14" spans="1:9" ht="63.75">
      <c r="A14" s="58" t="s">
        <v>84</v>
      </c>
      <c r="B14" s="45">
        <v>2518.89</v>
      </c>
      <c r="C14" s="45">
        <v>1650</v>
      </c>
      <c r="D14" s="45">
        <v>1943</v>
      </c>
      <c r="E14" s="66">
        <f t="shared" si="0"/>
        <v>77.13715168189164</v>
      </c>
      <c r="F14" s="66">
        <f t="shared" si="1"/>
        <v>117.75757575757575</v>
      </c>
      <c r="G14" s="45">
        <v>1739.95</v>
      </c>
      <c r="H14" s="66">
        <f t="shared" si="2"/>
        <v>111.6698755711371</v>
      </c>
      <c r="I14" s="45">
        <v>287.94</v>
      </c>
    </row>
    <row r="15" spans="1:9" ht="65.25" customHeight="1">
      <c r="A15" s="59" t="s">
        <v>89</v>
      </c>
      <c r="B15" s="65">
        <f>B16+B17+B18+B19</f>
        <v>20755</v>
      </c>
      <c r="C15" s="65">
        <f>C16+C17+C18+C19</f>
        <v>11854.52</v>
      </c>
      <c r="D15" s="65">
        <f>D16+D17+D18+D19</f>
        <v>12910.3</v>
      </c>
      <c r="E15" s="66">
        <f t="shared" si="0"/>
        <v>62.20332450012045</v>
      </c>
      <c r="F15" s="66">
        <f t="shared" si="1"/>
        <v>108.90613875551264</v>
      </c>
      <c r="G15" s="65">
        <f>G16+G17+G18+G19</f>
        <v>10994.720000000001</v>
      </c>
      <c r="H15" s="66">
        <f t="shared" si="2"/>
        <v>117.42272654510526</v>
      </c>
      <c r="I15" s="65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6">
        <f t="shared" si="0"/>
        <v>77.51762483705339</v>
      </c>
      <c r="F16" s="66">
        <f t="shared" si="1"/>
        <v>144.25801788242748</v>
      </c>
      <c r="G16" s="45">
        <v>4736.24</v>
      </c>
      <c r="H16" s="66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6">
        <f t="shared" si="0"/>
        <v>84.820415879017</v>
      </c>
      <c r="F17" s="66">
        <f t="shared" si="1"/>
        <v>184.80230642504117</v>
      </c>
      <c r="G17" s="45">
        <v>38.84</v>
      </c>
      <c r="H17" s="66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6">
        <f t="shared" si="0"/>
        <v>55.42730672888858</v>
      </c>
      <c r="F18" s="66">
        <f t="shared" si="1"/>
        <v>94.70173360927248</v>
      </c>
      <c r="G18" s="45">
        <v>7216.43</v>
      </c>
      <c r="H18" s="66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6">
        <f t="shared" si="0"/>
        <v>74.88321799307957</v>
      </c>
      <c r="F19" s="66">
        <f t="shared" si="1"/>
        <v>140.76944967679862</v>
      </c>
      <c r="G19" s="45">
        <v>-996.79</v>
      </c>
      <c r="H19" s="66">
        <f t="shared" si="2"/>
        <v>104.21252219624996</v>
      </c>
      <c r="I19" s="45">
        <v>-94.43</v>
      </c>
    </row>
    <row r="20" spans="1:9" ht="54" customHeight="1">
      <c r="A20" s="60" t="s">
        <v>7</v>
      </c>
      <c r="B20" s="65">
        <f>B21+B22+B23</f>
        <v>29971.8</v>
      </c>
      <c r="C20" s="65">
        <f>C21+C22+C23</f>
        <v>22267.170000000006</v>
      </c>
      <c r="D20" s="65">
        <f>D21+D22+D23</f>
        <v>23571.149999999998</v>
      </c>
      <c r="E20" s="66">
        <f t="shared" si="0"/>
        <v>78.6444257602146</v>
      </c>
      <c r="F20" s="66">
        <f t="shared" si="1"/>
        <v>105.85606522966317</v>
      </c>
      <c r="G20" s="65">
        <f>G21+G22+G23</f>
        <v>21742.320000000003</v>
      </c>
      <c r="H20" s="66">
        <f t="shared" si="2"/>
        <v>108.41138388175683</v>
      </c>
      <c r="I20" s="65">
        <f>I21+I22+I23</f>
        <v>7458.0199999999995</v>
      </c>
    </row>
    <row r="21" spans="1:9" ht="12.75">
      <c r="A21" s="57" t="s">
        <v>96</v>
      </c>
      <c r="B21" s="45">
        <v>27972.7</v>
      </c>
      <c r="C21" s="45">
        <v>21117.880000000005</v>
      </c>
      <c r="D21" s="45">
        <v>22546.53</v>
      </c>
      <c r="E21" s="66">
        <f t="shared" si="0"/>
        <v>80.60190828915334</v>
      </c>
      <c r="F21" s="66">
        <f t="shared" si="1"/>
        <v>106.76512036246059</v>
      </c>
      <c r="G21" s="45">
        <v>20661.79</v>
      </c>
      <c r="H21" s="66">
        <f t="shared" si="2"/>
        <v>109.1218621426314</v>
      </c>
      <c r="I21" s="45">
        <v>7439.45</v>
      </c>
    </row>
    <row r="22" spans="1:9" ht="18.75" customHeight="1">
      <c r="A22" s="57" t="s">
        <v>94</v>
      </c>
      <c r="B22" s="45">
        <v>622</v>
      </c>
      <c r="C22" s="45">
        <v>600.99</v>
      </c>
      <c r="D22" s="45">
        <v>799.6799999999998</v>
      </c>
      <c r="E22" s="66">
        <f t="shared" si="0"/>
        <v>128.5659163987138</v>
      </c>
      <c r="F22" s="66">
        <f t="shared" si="1"/>
        <v>133.06045025707581</v>
      </c>
      <c r="G22" s="45">
        <v>554.81</v>
      </c>
      <c r="H22" s="66">
        <f t="shared" si="2"/>
        <v>144.13583028424145</v>
      </c>
      <c r="I22" s="45">
        <v>7.73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224.94</v>
      </c>
      <c r="E23" s="66">
        <f t="shared" si="0"/>
        <v>16.334325757025635</v>
      </c>
      <c r="F23" s="66">
        <f t="shared" si="1"/>
        <v>41.02498632135693</v>
      </c>
      <c r="G23" s="45">
        <v>525.72</v>
      </c>
      <c r="H23" s="66">
        <f t="shared" si="2"/>
        <v>42.78703492353343</v>
      </c>
      <c r="I23" s="45">
        <v>10.84</v>
      </c>
    </row>
    <row r="24" spans="1:9" ht="27" customHeight="1">
      <c r="A24" s="60" t="s">
        <v>8</v>
      </c>
      <c r="B24" s="65">
        <f>SUM(B25:B26)</f>
        <v>31321.03</v>
      </c>
      <c r="C24" s="65">
        <f>SUM(C25:C26)</f>
        <v>8455.580000000002</v>
      </c>
      <c r="D24" s="65">
        <f>SUM(D25:D26)</f>
        <v>9856.06</v>
      </c>
      <c r="E24" s="66">
        <f t="shared" si="0"/>
        <v>31.46786679748399</v>
      </c>
      <c r="F24" s="66">
        <f t="shared" si="1"/>
        <v>116.5627904886477</v>
      </c>
      <c r="G24" s="65">
        <f>SUM(G25:G26)</f>
        <v>8441</v>
      </c>
      <c r="H24" s="66">
        <f t="shared" si="2"/>
        <v>116.7641274730482</v>
      </c>
      <c r="I24" s="65">
        <f>SUM(I25:I26)</f>
        <v>2673.87</v>
      </c>
    </row>
    <row r="25" spans="1:9" ht="12.75">
      <c r="A25" s="57" t="s">
        <v>119</v>
      </c>
      <c r="B25" s="45">
        <v>14091.86</v>
      </c>
      <c r="C25" s="45">
        <v>1520.7</v>
      </c>
      <c r="D25" s="45">
        <v>2556.48</v>
      </c>
      <c r="E25" s="66">
        <f t="shared" si="0"/>
        <v>18.141537029178547</v>
      </c>
      <c r="F25" s="66">
        <f t="shared" si="1"/>
        <v>168.1120536594989</v>
      </c>
      <c r="G25" s="45">
        <v>1280.42</v>
      </c>
      <c r="H25" s="66">
        <f t="shared" si="2"/>
        <v>199.6594867309164</v>
      </c>
      <c r="I25" s="45">
        <v>762.35</v>
      </c>
    </row>
    <row r="26" spans="1:9" ht="12.75">
      <c r="A26" s="57" t="s">
        <v>120</v>
      </c>
      <c r="B26" s="45">
        <v>17229.17</v>
      </c>
      <c r="C26" s="45">
        <v>6934.880000000001</v>
      </c>
      <c r="D26" s="45">
        <v>7299.58</v>
      </c>
      <c r="E26" s="66">
        <f t="shared" si="0"/>
        <v>42.36756616830643</v>
      </c>
      <c r="F26" s="66">
        <f t="shared" si="1"/>
        <v>105.25892300948247</v>
      </c>
      <c r="G26" s="45">
        <v>7160.58</v>
      </c>
      <c r="H26" s="66">
        <f t="shared" si="2"/>
        <v>101.94118353541192</v>
      </c>
      <c r="I26" s="45">
        <v>1911.52</v>
      </c>
    </row>
    <row r="27" spans="1:9" ht="12.75">
      <c r="A27" s="53" t="s">
        <v>9</v>
      </c>
      <c r="B27" s="65">
        <f>B28+B30+B29</f>
        <v>16801.6</v>
      </c>
      <c r="C27" s="65">
        <f>C28+C30+C29</f>
        <v>10544.75</v>
      </c>
      <c r="D27" s="65">
        <f>D28+D30+D29</f>
        <v>8961.39</v>
      </c>
      <c r="E27" s="66">
        <f t="shared" si="0"/>
        <v>53.336527473573945</v>
      </c>
      <c r="F27" s="66">
        <f t="shared" si="1"/>
        <v>84.98437611133501</v>
      </c>
      <c r="G27" s="65">
        <f>G28+G30+G29</f>
        <v>10165.980000000001</v>
      </c>
      <c r="H27" s="66">
        <f t="shared" si="2"/>
        <v>88.15077346207644</v>
      </c>
      <c r="I27" s="65">
        <f>I28+I30+I29</f>
        <v>1619.08</v>
      </c>
    </row>
    <row r="28" spans="1:9" ht="25.5">
      <c r="A28" s="57" t="s">
        <v>10</v>
      </c>
      <c r="B28" s="45">
        <v>16670</v>
      </c>
      <c r="C28" s="45">
        <v>10471.15</v>
      </c>
      <c r="D28" s="45">
        <v>8899.39</v>
      </c>
      <c r="E28" s="66">
        <f t="shared" si="0"/>
        <v>53.38566286742651</v>
      </c>
      <c r="F28" s="66">
        <f t="shared" si="1"/>
        <v>84.98961432125411</v>
      </c>
      <c r="G28" s="45">
        <v>10008.78</v>
      </c>
      <c r="H28" s="66" t="s">
        <v>124</v>
      </c>
      <c r="I28" s="45">
        <v>1601.08</v>
      </c>
    </row>
    <row r="29" spans="1:9" ht="25.5">
      <c r="A29" s="57" t="s">
        <v>97</v>
      </c>
      <c r="B29" s="45">
        <v>50</v>
      </c>
      <c r="C29" s="45">
        <v>20</v>
      </c>
      <c r="D29" s="45">
        <v>30</v>
      </c>
      <c r="E29" s="66">
        <f t="shared" si="0"/>
        <v>60</v>
      </c>
      <c r="F29" s="66">
        <f t="shared" si="1"/>
        <v>150</v>
      </c>
      <c r="G29" s="45">
        <v>27.2</v>
      </c>
      <c r="H29" s="66" t="s">
        <v>124</v>
      </c>
      <c r="I29" s="45">
        <v>10</v>
      </c>
    </row>
    <row r="30" spans="1:9" ht="25.5">
      <c r="A30" s="57" t="s">
        <v>98</v>
      </c>
      <c r="B30" s="45">
        <v>81.6</v>
      </c>
      <c r="C30" s="45">
        <v>53.6</v>
      </c>
      <c r="D30" s="45">
        <v>32</v>
      </c>
      <c r="E30" s="66">
        <f t="shared" si="0"/>
        <v>39.21568627450981</v>
      </c>
      <c r="F30" s="66">
        <f t="shared" si="1"/>
        <v>59.70149253731343</v>
      </c>
      <c r="G30" s="45">
        <v>130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0.18000000000000002</v>
      </c>
      <c r="E31" s="66" t="s">
        <v>124</v>
      </c>
      <c r="F31" s="66">
        <v>0</v>
      </c>
      <c r="G31" s="65">
        <f>G32+G33</f>
        <v>0.15000000000000002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0.04</v>
      </c>
      <c r="E33" s="66" t="s">
        <v>125</v>
      </c>
      <c r="F33" s="66">
        <v>0</v>
      </c>
      <c r="G33" s="45">
        <v>0.05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22958.299999999996</v>
      </c>
      <c r="D34" s="65">
        <f>D35+D37+D38+D39+D40+D41+D36</f>
        <v>25354.08</v>
      </c>
      <c r="E34" s="66">
        <f>$D:$D/$B:$B*100</f>
        <v>61.52128949225322</v>
      </c>
      <c r="F34" s="66">
        <f>$D:$D/$C:$C*100</f>
        <v>110.4353545340901</v>
      </c>
      <c r="G34" s="65">
        <f>G35+G37+G38+G39+G40+G41+G36</f>
        <v>23048.870000000003</v>
      </c>
      <c r="H34" s="66">
        <f>$D:$D/$G:$G*100</f>
        <v>110.00140137021901</v>
      </c>
      <c r="I34" s="65">
        <f>I35+I37+I38+I39+I40+I41+I36</f>
        <v>5868.24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12583.33</v>
      </c>
      <c r="D36" s="45">
        <v>13804.47</v>
      </c>
      <c r="E36" s="66">
        <f>$D:$D/$B:$B*100</f>
        <v>57.55939623900262</v>
      </c>
      <c r="F36" s="66">
        <f>$D:$D/$C:$C*100</f>
        <v>109.70442641176858</v>
      </c>
      <c r="G36" s="45">
        <v>13053.74</v>
      </c>
      <c r="H36" s="77"/>
      <c r="I36" s="45">
        <v>3788.33</v>
      </c>
    </row>
    <row r="37" spans="1:9" ht="81.75" customHeight="1">
      <c r="A37" s="57" t="s">
        <v>149</v>
      </c>
      <c r="B37" s="45">
        <v>0</v>
      </c>
      <c r="C37" s="45">
        <v>0</v>
      </c>
      <c r="D37" s="45">
        <v>14.82</v>
      </c>
      <c r="E37" s="66">
        <v>0</v>
      </c>
      <c r="F37" s="66">
        <v>0</v>
      </c>
      <c r="G37" s="45">
        <v>2.6</v>
      </c>
      <c r="H37" s="77"/>
      <c r="I37" s="45">
        <v>14.68</v>
      </c>
    </row>
    <row r="38" spans="1:9" ht="76.5">
      <c r="A38" s="57" t="s">
        <v>143</v>
      </c>
      <c r="B38" s="45">
        <v>0</v>
      </c>
      <c r="C38" s="45">
        <v>0</v>
      </c>
      <c r="D38" s="45">
        <v>253.38</v>
      </c>
      <c r="E38" s="66" t="s">
        <v>125</v>
      </c>
      <c r="F38" s="66">
        <v>0</v>
      </c>
      <c r="G38" s="45">
        <v>16.91</v>
      </c>
      <c r="H38" s="77"/>
      <c r="I38" s="45">
        <v>17.05</v>
      </c>
    </row>
    <row r="39" spans="1:9" ht="38.25">
      <c r="A39" s="57" t="s">
        <v>144</v>
      </c>
      <c r="B39" s="45">
        <v>13501.3</v>
      </c>
      <c r="C39" s="45">
        <v>7875.769999999999</v>
      </c>
      <c r="D39" s="45">
        <v>8979.230000000001</v>
      </c>
      <c r="E39" s="66">
        <f aca="true" t="shared" si="3" ref="E39:E45">$D:$D/$B:$B*100</f>
        <v>66.50641049380431</v>
      </c>
      <c r="F39" s="66">
        <f aca="true" t="shared" si="4" ref="F39:F56">$D:$D/$C:$C*100</f>
        <v>114.01082052929432</v>
      </c>
      <c r="G39" s="45">
        <v>7746.1</v>
      </c>
      <c r="H39" s="77"/>
      <c r="I39" s="45">
        <v>1745.91</v>
      </c>
    </row>
    <row r="40" spans="1:9" ht="51">
      <c r="A40" s="57" t="s">
        <v>145</v>
      </c>
      <c r="B40" s="45">
        <v>1025</v>
      </c>
      <c r="C40" s="45">
        <v>1025</v>
      </c>
      <c r="D40" s="45">
        <v>690.9200000000001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146</v>
      </c>
      <c r="B41" s="45">
        <v>2702.58</v>
      </c>
      <c r="C41" s="45">
        <v>1474.1999999999998</v>
      </c>
      <c r="D41" s="45">
        <v>1611.26</v>
      </c>
      <c r="E41" s="66">
        <f t="shared" si="3"/>
        <v>59.619326717432976</v>
      </c>
      <c r="F41" s="66">
        <f t="shared" si="4"/>
        <v>109.29724596391264</v>
      </c>
      <c r="G41" s="45">
        <v>1250.77</v>
      </c>
      <c r="H41" s="77"/>
      <c r="I41" s="45">
        <v>302.27</v>
      </c>
    </row>
    <row r="42" spans="1:9" ht="25.5">
      <c r="A42" s="54" t="s">
        <v>13</v>
      </c>
      <c r="B42" s="44">
        <v>643.1</v>
      </c>
      <c r="C42" s="44">
        <v>392.8</v>
      </c>
      <c r="D42" s="44">
        <v>337</v>
      </c>
      <c r="E42" s="66">
        <f t="shared" si="3"/>
        <v>52.402425750272116</v>
      </c>
      <c r="F42" s="66">
        <f t="shared" si="4"/>
        <v>85.79429735234216</v>
      </c>
      <c r="G42" s="44">
        <v>353.28</v>
      </c>
      <c r="H42" s="66">
        <f aca="true" t="shared" si="5" ref="H42:H51">$D:$D/$G:$G*100</f>
        <v>95.39175724637681</v>
      </c>
      <c r="I42" s="44">
        <v>24.7</v>
      </c>
    </row>
    <row r="43" spans="1:9" ht="25.5">
      <c r="A43" s="54" t="s">
        <v>104</v>
      </c>
      <c r="B43" s="44">
        <v>5045.31</v>
      </c>
      <c r="C43" s="44">
        <v>1074.6</v>
      </c>
      <c r="D43" s="44">
        <v>1343.11</v>
      </c>
      <c r="E43" s="66">
        <f t="shared" si="3"/>
        <v>26.620960852752358</v>
      </c>
      <c r="F43" s="66">
        <f t="shared" si="4"/>
        <v>124.98697189651963</v>
      </c>
      <c r="G43" s="44">
        <v>4327.02</v>
      </c>
      <c r="H43" s="66">
        <f t="shared" si="5"/>
        <v>31.04006914689555</v>
      </c>
      <c r="I43" s="44">
        <v>233.07</v>
      </c>
    </row>
    <row r="44" spans="1:9" ht="25.5">
      <c r="A44" s="60" t="s">
        <v>14</v>
      </c>
      <c r="B44" s="65">
        <f>B45+B46+B47</f>
        <v>8060.18</v>
      </c>
      <c r="C44" s="65">
        <f>C45+C46+C47</f>
        <v>5123.33</v>
      </c>
      <c r="D44" s="65">
        <f>D45+D46+D47</f>
        <v>1660.19</v>
      </c>
      <c r="E44" s="66">
        <f t="shared" si="3"/>
        <v>20.59743082660685</v>
      </c>
      <c r="F44" s="66">
        <f t="shared" si="4"/>
        <v>32.4045103477621</v>
      </c>
      <c r="G44" s="65">
        <f>G45+G46+G47</f>
        <v>5087.17</v>
      </c>
      <c r="H44" s="66">
        <f t="shared" si="5"/>
        <v>32.634844127481486</v>
      </c>
      <c r="I44" s="65">
        <f>I45+I46+I47</f>
        <v>514.33</v>
      </c>
    </row>
    <row r="45" spans="1:9" ht="14.25" customHeight="1" hidden="1">
      <c r="A45" s="57" t="s">
        <v>101</v>
      </c>
      <c r="B45" s="45">
        <v>0</v>
      </c>
      <c r="C45" s="45">
        <v>0</v>
      </c>
      <c r="D45" s="45">
        <v>0</v>
      </c>
      <c r="E45" s="66" t="e">
        <f t="shared" si="3"/>
        <v>#DIV/0!</v>
      </c>
      <c r="F45" s="66" t="e">
        <f t="shared" si="4"/>
        <v>#DIV/0!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87.75</v>
      </c>
      <c r="E46" s="66" t="s">
        <v>125</v>
      </c>
      <c r="F46" s="66">
        <f t="shared" si="4"/>
        <v>2.1937499999999996</v>
      </c>
      <c r="G46" s="45">
        <v>1127.78</v>
      </c>
      <c r="H46" s="66">
        <f t="shared" si="5"/>
        <v>7.780772845767792</v>
      </c>
      <c r="I46" s="45">
        <v>12.45</v>
      </c>
    </row>
    <row r="47" spans="1:9" ht="12.75">
      <c r="A47" s="61" t="s">
        <v>100</v>
      </c>
      <c r="B47" s="45">
        <v>3060.18</v>
      </c>
      <c r="C47" s="45">
        <v>1123.33</v>
      </c>
      <c r="D47" s="45">
        <v>1572.44</v>
      </c>
      <c r="E47" s="66">
        <f aca="true" t="shared" si="6" ref="E47:E52">$D:$D/$B:$B*100</f>
        <v>51.38390552189741</v>
      </c>
      <c r="F47" s="66">
        <f t="shared" si="4"/>
        <v>139.9802373300811</v>
      </c>
      <c r="G47" s="45">
        <v>3939.87</v>
      </c>
      <c r="H47" s="66">
        <f t="shared" si="5"/>
        <v>39.91096152918752</v>
      </c>
      <c r="I47" s="45">
        <v>501.88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6839.049999999999</v>
      </c>
      <c r="D48" s="65">
        <f>D49+D50+D51+D54+D55+D56+D58+D60+D61+D63+D64+D52+D53+D62+D57</f>
        <v>6328.209999999999</v>
      </c>
      <c r="E48" s="66">
        <f t="shared" si="6"/>
        <v>61.20504557342039</v>
      </c>
      <c r="F48" s="66">
        <f t="shared" si="4"/>
        <v>92.5305415225799</v>
      </c>
      <c r="G48" s="65">
        <f>G49+G50+G51+G54+G55+G56+G58+G60+G61+G63+G64+G52+G53+G62+G57</f>
        <v>6834.459999999999</v>
      </c>
      <c r="H48" s="66">
        <f t="shared" si="5"/>
        <v>92.59268471832449</v>
      </c>
      <c r="I48" s="65">
        <f>I49+I50+I51+I54+I55+I56+I58+I60+I61+I63+I64+I52+I53+I62+I57</f>
        <v>627.4899999999999</v>
      </c>
    </row>
    <row r="49" spans="1:9" ht="25.5">
      <c r="A49" s="57" t="s">
        <v>16</v>
      </c>
      <c r="B49" s="45">
        <v>214</v>
      </c>
      <c r="C49" s="45">
        <v>111.5</v>
      </c>
      <c r="D49" s="45">
        <v>156.42</v>
      </c>
      <c r="E49" s="66">
        <f t="shared" si="6"/>
        <v>73.09345794392523</v>
      </c>
      <c r="F49" s="66">
        <f t="shared" si="4"/>
        <v>140.28699551569505</v>
      </c>
      <c r="G49" s="45">
        <v>96.57</v>
      </c>
      <c r="H49" s="66">
        <f t="shared" si="5"/>
        <v>161.9757688723206</v>
      </c>
      <c r="I49" s="45">
        <v>18.3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432.12</v>
      </c>
      <c r="E50" s="66">
        <f t="shared" si="6"/>
        <v>180.05</v>
      </c>
      <c r="F50" s="66">
        <f t="shared" si="4"/>
        <v>720.2</v>
      </c>
      <c r="G50" s="45">
        <v>34</v>
      </c>
      <c r="H50" s="66">
        <f t="shared" si="5"/>
        <v>1270.9411764705883</v>
      </c>
      <c r="I50" s="45">
        <v>40</v>
      </c>
    </row>
    <row r="51" spans="1:9" ht="63.75">
      <c r="A51" s="57" t="s">
        <v>112</v>
      </c>
      <c r="B51" s="45">
        <v>600</v>
      </c>
      <c r="C51" s="45">
        <v>520.1</v>
      </c>
      <c r="D51" s="45">
        <v>193.55</v>
      </c>
      <c r="E51" s="66">
        <f t="shared" si="6"/>
        <v>32.25833333333333</v>
      </c>
      <c r="F51" s="66">
        <f t="shared" si="4"/>
        <v>37.21399730820996</v>
      </c>
      <c r="G51" s="45">
        <v>460.89</v>
      </c>
      <c r="H51" s="66">
        <f t="shared" si="5"/>
        <v>41.994836078022956</v>
      </c>
      <c r="I51" s="45">
        <v>9.71</v>
      </c>
    </row>
    <row r="52" spans="1:9" ht="38.25">
      <c r="A52" s="57" t="s">
        <v>126</v>
      </c>
      <c r="B52" s="45">
        <v>1.6</v>
      </c>
      <c r="C52" s="45">
        <v>1.6</v>
      </c>
      <c r="D52" s="45">
        <v>15.28</v>
      </c>
      <c r="E52" s="66">
        <f t="shared" si="6"/>
        <v>954.9999999999999</v>
      </c>
      <c r="F52" s="66">
        <f t="shared" si="4"/>
        <v>954.9999999999999</v>
      </c>
      <c r="G52" s="45">
        <v>0</v>
      </c>
      <c r="H52" s="66" t="s">
        <v>125</v>
      </c>
      <c r="I52" s="45">
        <v>15.28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4"/>
        <v>100</v>
      </c>
      <c r="G53" s="45">
        <v>10.6</v>
      </c>
      <c r="H53" s="66">
        <f>$D:$D/$G:$G*100</f>
        <v>88.67924528301887</v>
      </c>
      <c r="I53" s="45">
        <v>0</v>
      </c>
    </row>
    <row r="54" spans="1:9" ht="38.25">
      <c r="A54" s="57" t="s">
        <v>17</v>
      </c>
      <c r="B54" s="45">
        <v>1800</v>
      </c>
      <c r="C54" s="45">
        <v>1359.6</v>
      </c>
      <c r="D54" s="45">
        <v>887.31</v>
      </c>
      <c r="E54" s="66">
        <f>$D:$D/$B:$B*100</f>
        <v>49.294999999999995</v>
      </c>
      <c r="F54" s="66">
        <f t="shared" si="4"/>
        <v>65.26257722859664</v>
      </c>
      <c r="G54" s="45">
        <v>1356.48</v>
      </c>
      <c r="H54" s="66">
        <f>$D:$D/$G:$G*100</f>
        <v>65.41268577494692</v>
      </c>
      <c r="I54" s="45">
        <v>133.79</v>
      </c>
    </row>
    <row r="55" spans="1:9" ht="29.25" customHeight="1">
      <c r="A55" s="57" t="s">
        <v>18</v>
      </c>
      <c r="B55" s="45">
        <v>3620</v>
      </c>
      <c r="C55" s="45">
        <v>2224.85</v>
      </c>
      <c r="D55" s="45">
        <v>2666.26</v>
      </c>
      <c r="E55" s="66">
        <f>$D:$D/$B:$B*100</f>
        <v>73.653591160221</v>
      </c>
      <c r="F55" s="66">
        <f t="shared" si="4"/>
        <v>119.83998921275594</v>
      </c>
      <c r="G55" s="45">
        <v>2489.49</v>
      </c>
      <c r="H55" s="66">
        <f>$D:$D/$G:$G*100</f>
        <v>107.10065113738156</v>
      </c>
      <c r="I55" s="45">
        <v>273.96</v>
      </c>
    </row>
    <row r="56" spans="1:9" ht="38.25" customHeight="1">
      <c r="A56" s="57" t="s">
        <v>19</v>
      </c>
      <c r="B56" s="45">
        <v>30</v>
      </c>
      <c r="C56" s="45">
        <v>23</v>
      </c>
      <c r="D56" s="45">
        <v>0.25</v>
      </c>
      <c r="E56" s="66">
        <f>$D:$D/$B:$B*100</f>
        <v>0.8333333333333334</v>
      </c>
      <c r="F56" s="66">
        <f t="shared" si="4"/>
        <v>1.0869565217391304</v>
      </c>
      <c r="G56" s="45">
        <v>25</v>
      </c>
      <c r="H56" s="66">
        <f>$D:$D/$G:$G*100</f>
        <v>1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11</v>
      </c>
      <c r="D60" s="45">
        <v>5.68</v>
      </c>
      <c r="E60" s="66">
        <f>$D:$D/$B:$B*100</f>
        <v>39.499304589707926</v>
      </c>
      <c r="F60" s="66">
        <f>$D:$D/$C:$C*100</f>
        <v>51.63636363636363</v>
      </c>
      <c r="G60" s="45">
        <v>1.15</v>
      </c>
      <c r="H60" s="66">
        <f>$D:$D/$G:$G*100</f>
        <v>493.9130434782609</v>
      </c>
      <c r="I60" s="45"/>
    </row>
    <row r="61" spans="1:9" ht="76.5">
      <c r="A61" s="57" t="s">
        <v>147</v>
      </c>
      <c r="B61" s="45">
        <v>1501.78</v>
      </c>
      <c r="C61" s="45">
        <v>1069.5</v>
      </c>
      <c r="D61" s="45">
        <v>248.77</v>
      </c>
      <c r="E61" s="66">
        <f>$D:$D/$B:$B*100</f>
        <v>16.565009522033854</v>
      </c>
      <c r="F61" s="66">
        <f>$D:$D/$C:$C*100</f>
        <v>23.260402057036</v>
      </c>
      <c r="G61" s="45">
        <v>976.99</v>
      </c>
      <c r="H61" s="66">
        <f>$D:$D/$G:$G*100</f>
        <v>25.462901360300517</v>
      </c>
      <c r="I61" s="45">
        <v>6.86</v>
      </c>
    </row>
    <row r="62" spans="1:9" ht="76.5">
      <c r="A62" s="57" t="s">
        <v>128</v>
      </c>
      <c r="B62" s="45">
        <v>0</v>
      </c>
      <c r="C62" s="45">
        <v>0</v>
      </c>
      <c r="D62" s="45">
        <v>521.61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15.41</v>
      </c>
    </row>
    <row r="63" spans="1:9" ht="63.75">
      <c r="A63" s="57" t="s">
        <v>86</v>
      </c>
      <c r="B63" s="45">
        <v>50</v>
      </c>
      <c r="C63" s="45">
        <v>37.5</v>
      </c>
      <c r="D63" s="45">
        <v>38.29</v>
      </c>
      <c r="E63" s="66">
        <f>$D:$D/$B:$B*100</f>
        <v>76.58</v>
      </c>
      <c r="F63" s="66">
        <f>$D:$D/$C:$C*100</f>
        <v>102.10666666666665</v>
      </c>
      <c r="G63" s="45">
        <v>38.36</v>
      </c>
      <c r="H63" s="66">
        <f aca="true" t="shared" si="7" ref="H63:H71">$D:$D/$G:$G*100</f>
        <v>99.81751824817519</v>
      </c>
      <c r="I63" s="45">
        <v>0.5</v>
      </c>
    </row>
    <row r="64" spans="1:9" ht="38.25">
      <c r="A64" s="57" t="s">
        <v>21</v>
      </c>
      <c r="B64" s="45">
        <v>2157</v>
      </c>
      <c r="C64" s="45">
        <v>1331</v>
      </c>
      <c r="D64" s="45">
        <v>1153.27</v>
      </c>
      <c r="E64" s="66">
        <f>$D:$D/$B:$B*100</f>
        <v>53.46638850254983</v>
      </c>
      <c r="F64" s="66">
        <f>$D:$D/$C:$C*100</f>
        <v>86.64688204357626</v>
      </c>
      <c r="G64" s="45">
        <v>1234.44</v>
      </c>
      <c r="H64" s="66">
        <f t="shared" si="7"/>
        <v>93.42454878325394</v>
      </c>
      <c r="I64" s="45">
        <v>113.68</v>
      </c>
    </row>
    <row r="65" spans="1:9" ht="12.75">
      <c r="A65" s="53" t="s">
        <v>22</v>
      </c>
      <c r="B65" s="44">
        <v>0</v>
      </c>
      <c r="C65" s="44">
        <v>0</v>
      </c>
      <c r="D65" s="44">
        <v>78.56</v>
      </c>
      <c r="E65" s="66" t="s">
        <v>125</v>
      </c>
      <c r="F65" s="66">
        <v>0</v>
      </c>
      <c r="G65" s="44">
        <v>462.39</v>
      </c>
      <c r="H65" s="66">
        <f t="shared" si="7"/>
        <v>16.989986807673176</v>
      </c>
      <c r="I65" s="44">
        <v>-14.1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227132.25999999995</v>
      </c>
      <c r="D66" s="65">
        <f>D8+D15+D20+D24+D27+D31+D34+D42+D43+D44+D65+D48</f>
        <v>230184.29999999996</v>
      </c>
      <c r="E66" s="66">
        <f aca="true" t="shared" si="8" ref="E66:E72">$D:$D/$B:$B*100</f>
        <v>53.27793192347195</v>
      </c>
      <c r="F66" s="66">
        <f aca="true" t="shared" si="9" ref="F66:F72">$D:$D/$C:$C*100</f>
        <v>101.34372809921408</v>
      </c>
      <c r="G66" s="65">
        <f>G8+G15+G20+G24+G27+G31+G34+G42+G43+G44+G65+G48</f>
        <v>222063.7</v>
      </c>
      <c r="H66" s="66">
        <f t="shared" si="7"/>
        <v>103.65687863437381</v>
      </c>
      <c r="I66" s="65">
        <f>I8+I15+I20+I24+I27+I31+I34+I42+I43+I44+I65+I48</f>
        <v>46192.59</v>
      </c>
    </row>
    <row r="67" spans="1:9" ht="12.75">
      <c r="A67" s="60" t="s">
        <v>24</v>
      </c>
      <c r="B67" s="65">
        <f>B68+B74+B73</f>
        <v>2013880.5199999998</v>
      </c>
      <c r="C67" s="65">
        <f>C68+C74+C73</f>
        <v>890071.58</v>
      </c>
      <c r="D67" s="65">
        <f>D68+D74+D73</f>
        <v>890848.0499999999</v>
      </c>
      <c r="E67" s="66">
        <f t="shared" si="8"/>
        <v>44.23539734124843</v>
      </c>
      <c r="F67" s="66">
        <f t="shared" si="9"/>
        <v>100.08723680403322</v>
      </c>
      <c r="G67" s="65">
        <f>G68+G74+G73</f>
        <v>853840.2999999999</v>
      </c>
      <c r="H67" s="66">
        <f t="shared" si="7"/>
        <v>104.3342707061262</v>
      </c>
      <c r="I67" s="65">
        <f>I68+I74+I73</f>
        <v>118078.60999999999</v>
      </c>
    </row>
    <row r="68" spans="1:9" ht="25.5">
      <c r="A68" s="60" t="s">
        <v>25</v>
      </c>
      <c r="B68" s="65">
        <f>B69+B70+B72+B71</f>
        <v>2013908.4</v>
      </c>
      <c r="C68" s="65">
        <f>C69+C70+C72+C71</f>
        <v>890926.61</v>
      </c>
      <c r="D68" s="65">
        <f>D69+D70+D72+D71</f>
        <v>890897.7</v>
      </c>
      <c r="E68" s="66">
        <f t="shared" si="8"/>
        <v>44.23725031386731</v>
      </c>
      <c r="F68" s="66">
        <f t="shared" si="9"/>
        <v>99.99675506380935</v>
      </c>
      <c r="G68" s="65">
        <f>G69+G70+G72+G71</f>
        <v>856907.24</v>
      </c>
      <c r="H68" s="66">
        <f t="shared" si="7"/>
        <v>103.96664404422584</v>
      </c>
      <c r="I68" s="65">
        <f>I69+I70+I72+I71</f>
        <v>118078.60999999999</v>
      </c>
    </row>
    <row r="69" spans="1:9" ht="12.75">
      <c r="A69" s="57" t="s">
        <v>121</v>
      </c>
      <c r="B69" s="45">
        <v>363513.7</v>
      </c>
      <c r="C69" s="45">
        <v>223856.19999999998</v>
      </c>
      <c r="D69" s="45">
        <v>223856.18</v>
      </c>
      <c r="E69" s="66">
        <f t="shared" si="8"/>
        <v>61.58122238584131</v>
      </c>
      <c r="F69" s="66">
        <f t="shared" si="9"/>
        <v>99.99999106569307</v>
      </c>
      <c r="G69" s="45">
        <v>221725.7</v>
      </c>
      <c r="H69" s="66">
        <f t="shared" si="7"/>
        <v>100.96086290402961</v>
      </c>
      <c r="I69" s="45">
        <v>19194</v>
      </c>
    </row>
    <row r="70" spans="1:9" ht="12.75">
      <c r="A70" s="57" t="s">
        <v>122</v>
      </c>
      <c r="B70" s="45">
        <v>662694.18</v>
      </c>
      <c r="C70" s="45">
        <v>69883.57999999999</v>
      </c>
      <c r="D70" s="45">
        <v>69883.57999999999</v>
      </c>
      <c r="E70" s="66">
        <f t="shared" si="8"/>
        <v>10.545374036633305</v>
      </c>
      <c r="F70" s="66">
        <f t="shared" si="9"/>
        <v>100</v>
      </c>
      <c r="G70" s="45">
        <v>55970.37</v>
      </c>
      <c r="H70" s="66">
        <f t="shared" si="7"/>
        <v>124.8581704927089</v>
      </c>
      <c r="I70" s="45">
        <v>8877.46</v>
      </c>
    </row>
    <row r="71" spans="1:9" ht="12.75">
      <c r="A71" s="57" t="s">
        <v>123</v>
      </c>
      <c r="B71" s="45">
        <v>986115.95</v>
      </c>
      <c r="C71" s="45">
        <v>595602.27</v>
      </c>
      <c r="D71" s="45">
        <v>595573.36</v>
      </c>
      <c r="E71" s="66">
        <f t="shared" si="8"/>
        <v>60.39587535319756</v>
      </c>
      <c r="F71" s="66">
        <f t="shared" si="9"/>
        <v>99.99514608968833</v>
      </c>
      <c r="G71" s="45">
        <v>579211.17</v>
      </c>
      <c r="H71" s="66">
        <f t="shared" si="7"/>
        <v>102.82490926409447</v>
      </c>
      <c r="I71" s="45">
        <v>90007.15</v>
      </c>
    </row>
    <row r="72" spans="1:9" ht="12.75">
      <c r="A72" s="2" t="s">
        <v>148</v>
      </c>
      <c r="B72" s="45">
        <v>1584.57</v>
      </c>
      <c r="C72" s="45">
        <v>1584.56</v>
      </c>
      <c r="D72" s="45">
        <v>1584.58</v>
      </c>
      <c r="E72" s="66">
        <f t="shared" si="8"/>
        <v>100.00063108603597</v>
      </c>
      <c r="F72" s="66">
        <f t="shared" si="9"/>
        <v>100.00126218003736</v>
      </c>
      <c r="G72" s="45"/>
      <c r="H72" s="66">
        <v>0</v>
      </c>
      <c r="I72" s="45"/>
    </row>
    <row r="73" spans="1:9" ht="12.75">
      <c r="A73" s="60" t="s">
        <v>129</v>
      </c>
      <c r="B73" s="45">
        <v>827.15</v>
      </c>
      <c r="C73" s="45">
        <v>0</v>
      </c>
      <c r="D73" s="45">
        <v>827.16</v>
      </c>
      <c r="E73" s="66" t="s">
        <v>125</v>
      </c>
      <c r="F73" s="66">
        <v>0</v>
      </c>
      <c r="G73" s="45">
        <v>23.6</v>
      </c>
      <c r="H73" s="66" t="s">
        <v>125</v>
      </c>
      <c r="I73" s="45"/>
    </row>
    <row r="74" spans="1:9" ht="25.5">
      <c r="A74" s="60" t="s">
        <v>27</v>
      </c>
      <c r="B74" s="44">
        <v>-855.03</v>
      </c>
      <c r="C74" s="44">
        <v>-855.03</v>
      </c>
      <c r="D74" s="44">
        <v>-876.81</v>
      </c>
      <c r="E74" s="66" t="s">
        <v>125</v>
      </c>
      <c r="F74" s="66">
        <f>$D:$D/$C:$C*100</f>
        <v>102.5472790428406</v>
      </c>
      <c r="G74" s="44">
        <v>-3090.54</v>
      </c>
      <c r="H74" s="66">
        <f>$D:$D/$G:$G*100</f>
        <v>28.37077015667165</v>
      </c>
      <c r="I74" s="44"/>
    </row>
    <row r="75" spans="1:9" ht="12.75">
      <c r="A75" s="53" t="s">
        <v>26</v>
      </c>
      <c r="B75" s="65">
        <f>B67+B66</f>
        <v>2445924.88</v>
      </c>
      <c r="C75" s="65">
        <f>C67+C66</f>
        <v>1117203.8399999999</v>
      </c>
      <c r="D75" s="65">
        <f>D67+D66</f>
        <v>1121032.3499999999</v>
      </c>
      <c r="E75" s="66">
        <f>$D:$D/$B:$B*100</f>
        <v>45.83265656139039</v>
      </c>
      <c r="F75" s="66">
        <f>$D:$D/$C:$C*100</f>
        <v>100.34268679205398</v>
      </c>
      <c r="G75" s="65">
        <f>G67+G66</f>
        <v>1075904</v>
      </c>
      <c r="H75" s="66">
        <f>$D:$D/$G:$G*100</f>
        <v>104.19445879929808</v>
      </c>
      <c r="I75" s="65">
        <f>I67+I66</f>
        <v>164271.19999999998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139</v>
      </c>
      <c r="C124" s="28"/>
      <c r="D124" s="28" t="s">
        <v>158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3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4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7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7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7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58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59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0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7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7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7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0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7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7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3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7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7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7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7" t="s">
        <v>143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7" t="s">
        <v>144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7" t="s">
        <v>145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1" t="s">
        <v>146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4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4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0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1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7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7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7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7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7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7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7" t="s">
        <v>147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7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7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3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0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0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7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7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7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3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5">
        <v>196936.7</v>
      </c>
      <c r="C95" s="75">
        <v>12</v>
      </c>
      <c r="D95" s="75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161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2020-06-11T05:35:07Z</cp:lastPrinted>
  <dcterms:created xsi:type="dcterms:W3CDTF">2010-09-10T01:16:58Z</dcterms:created>
  <dcterms:modified xsi:type="dcterms:W3CDTF">2020-06-11T06:20:31Z</dcterms:modified>
  <cp:category/>
  <cp:version/>
  <cp:contentType/>
  <cp:contentStatus/>
</cp:coreProperties>
</file>