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LAST_CELL" localSheetId="0">Бюджет!$H$60</definedName>
    <definedName name="_xlnm.Print_Area" localSheetId="0">Бюджет!$A$1:$T$62</definedName>
  </definedNames>
  <calcPr calcId="125725"/>
</workbook>
</file>

<file path=xl/calcChain.xml><?xml version="1.0" encoding="utf-8"?>
<calcChain xmlns="http://schemas.openxmlformats.org/spreadsheetml/2006/main">
  <c r="G58" i="1"/>
  <c r="G57"/>
  <c r="G50"/>
  <c r="G48"/>
  <c r="G43"/>
  <c r="G40"/>
  <c r="G35"/>
  <c r="G32"/>
  <c r="G30"/>
  <c r="G27"/>
  <c r="G24"/>
  <c r="G5"/>
  <c r="D57"/>
  <c r="E57"/>
  <c r="F57"/>
  <c r="C58"/>
  <c r="C57"/>
  <c r="C50"/>
  <c r="C48"/>
  <c r="C43"/>
  <c r="C40"/>
  <c r="C35"/>
  <c r="C32"/>
  <c r="C30"/>
  <c r="C27"/>
  <c r="C24"/>
  <c r="C14"/>
  <c r="C5"/>
  <c r="F50"/>
  <c r="E50"/>
  <c r="D50"/>
  <c r="D35"/>
  <c r="D24"/>
  <c r="G60" l="1"/>
  <c r="G52"/>
  <c r="C52"/>
  <c r="C60"/>
  <c r="D58"/>
  <c r="D60" s="1"/>
  <c r="D40"/>
  <c r="F40"/>
  <c r="E40"/>
  <c r="F59"/>
  <c r="E59"/>
  <c r="F58"/>
  <c r="E58"/>
  <c r="D43" l="1"/>
  <c r="E43"/>
  <c r="F43"/>
  <c r="E60"/>
  <c r="F60"/>
  <c r="D48" l="1"/>
  <c r="E48"/>
  <c r="F48"/>
  <c r="E35"/>
  <c r="F35"/>
  <c r="D32"/>
  <c r="E32"/>
  <c r="F32"/>
  <c r="D30"/>
  <c r="E30"/>
  <c r="F30"/>
  <c r="E27"/>
  <c r="F27"/>
  <c r="E24"/>
  <c r="F24"/>
  <c r="D27"/>
  <c r="F5"/>
  <c r="E5"/>
  <c r="D5"/>
  <c r="E52" l="1"/>
  <c r="F52"/>
  <c r="D52"/>
</calcChain>
</file>

<file path=xl/sharedStrings.xml><?xml version="1.0" encoding="utf-8"?>
<sst xmlns="http://schemas.openxmlformats.org/spreadsheetml/2006/main" count="74" uniqueCount="45">
  <si>
    <t>Финансовое управление администрации города Минусинска</t>
  </si>
  <si>
    <t>Непрограммные расходы представительного органа муниципального образования</t>
  </si>
  <si>
    <t>Муниципальная программа "Культура города Минусинска"</t>
  </si>
  <si>
    <t>Муниципальная программа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</si>
  <si>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Администрация города Минусинска</t>
  </si>
  <si>
    <t>Муниципальная программа "Обеспечение транспортной инфраструктуры муниципального образования город Минусинск</t>
  </si>
  <si>
    <t>Муниципальная программа "Обеспечение жизнедеятельности территории "</t>
  </si>
  <si>
    <t>Муниципальная программа "Благоустройство территории муниципального образования город Минусинск"</t>
  </si>
  <si>
    <t>Муниципальная программа "Молодежь Минусинска"</t>
  </si>
  <si>
    <t>Муниципальная программа "Управление муниципальными финансами"</t>
  </si>
  <si>
    <t>Муниципальная программа "Эффективное управление муниципальным имуществом города Минусинска"</t>
  </si>
  <si>
    <t>Муниципальная программа "Социально - экономическая поддержка интересов населения города Минусинска"</t>
  </si>
  <si>
    <t>Муниципальная программа "Управление земельно-имущественными отношениями на территории города Минусинска"</t>
  </si>
  <si>
    <t>Муниципальная программа "Развитие архивного дела в городе Минусинске"</t>
  </si>
  <si>
    <t>Муниципальная программа "Безопасный город"</t>
  </si>
  <si>
    <t>Непрограммные расходы высшего должностного лица субъекта Российской Федерации и муниципального образования</t>
  </si>
  <si>
    <t>Непрограммные расходы Администрации города Минусинска</t>
  </si>
  <si>
    <t>Непрограммные расходы отдельных органов местного самоуправления</t>
  </si>
  <si>
    <t>Непрограммные расходы Территориального отдела по вопросам жизнедеятельности городского посёлка Зелёный Бор администрации города Минусинска</t>
  </si>
  <si>
    <t>Муниципальная программа "Физическая культура и спорт в муниципальном образовании город Минусинск"</t>
  </si>
  <si>
    <t>Муниципальная программа "Развитие образования города Минусинска"</t>
  </si>
  <si>
    <t>Муниципальная программа "Система социальной защиты граждан города Минусинска"</t>
  </si>
  <si>
    <t>Итого</t>
  </si>
  <si>
    <t>Минусинский городской Совет Депутатов</t>
  </si>
  <si>
    <t>Всего</t>
  </si>
  <si>
    <t>Территориальный отдел по вопросам жизнедеятельности городского посёлка Зелёный Бор администрации города Минусинска</t>
  </si>
  <si>
    <t>Отдел спорта и молодежной политики администрации города Минусинска</t>
  </si>
  <si>
    <t>Управление образования администрации города Минусинска</t>
  </si>
  <si>
    <t>Управление социальной защиты населения администрации города Минусинска</t>
  </si>
  <si>
    <t>Направление расходов</t>
  </si>
  <si>
    <t>Непрограммные расходы</t>
  </si>
  <si>
    <t>Программные расходы</t>
  </si>
  <si>
    <t>Отдел культуры администрации города Минусинска</t>
  </si>
  <si>
    <t>Всего расходов</t>
  </si>
  <si>
    <t>ГРБС</t>
  </si>
  <si>
    <t>План 2022 год</t>
  </si>
  <si>
    <t>Муниципальная программа "Формирование современной городской среды" на 2018-2024 годы</t>
  </si>
  <si>
    <t>Муниципальная программа "Информационное общество муниципального образования город Минусинск"</t>
  </si>
  <si>
    <t>План 2023 год</t>
  </si>
  <si>
    <t>Условно-утвержденные расходы</t>
  </si>
  <si>
    <t>Непрограммные расходы Контрольно-счетной палаты города Минусинска</t>
  </si>
  <si>
    <t>Контрольно-счетная палата города Минусинска</t>
  </si>
  <si>
    <t>Факт 2021 год</t>
  </si>
  <si>
    <t>План 2024 год</t>
  </si>
  <si>
    <t>Исполнение на 01.07.2022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</si>
</sst>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8"/>
      <name val="Arial Cyr"/>
    </font>
    <font>
      <b/>
      <sz val="8"/>
      <name val="Arial Cyr"/>
    </font>
    <font>
      <b/>
      <sz val="10"/>
      <name val="Arial"/>
      <family val="2"/>
      <charset val="204"/>
    </font>
    <font>
      <sz val="8.5"/>
      <name val="MS Sans Serif"/>
      <family val="2"/>
      <charset val="204"/>
    </font>
    <font>
      <sz val="10"/>
      <name val="Arial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5" fillId="0" borderId="0"/>
  </cellStyleXfs>
  <cellXfs count="36">
    <xf numFmtId="0" fontId="0" fillId="0" borderId="0" xfId="0"/>
    <xf numFmtId="0" fontId="5" fillId="0" borderId="0" xfId="0" applyFont="1" applyFill="1"/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/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/>
    <xf numFmtId="4" fontId="5" fillId="0" borderId="0" xfId="0" applyNumberFormat="1" applyFont="1" applyFill="1"/>
    <xf numFmtId="0" fontId="5" fillId="0" borderId="1" xfId="0" applyFont="1" applyFill="1" applyBorder="1"/>
    <xf numFmtId="0" fontId="5" fillId="0" borderId="0" xfId="0" applyFont="1" applyFill="1" applyBorder="1"/>
    <xf numFmtId="4" fontId="5" fillId="0" borderId="1" xfId="0" applyNumberFormat="1" applyFont="1" applyFill="1" applyBorder="1"/>
    <xf numFmtId="4" fontId="7" fillId="0" borderId="1" xfId="0" applyNumberFormat="1" applyFont="1" applyFill="1" applyBorder="1" applyAlignment="1" applyProtection="1">
      <alignment horizontal="right" vertical="center" wrapText="1"/>
    </xf>
    <xf numFmtId="4" fontId="1" fillId="0" borderId="1" xfId="0" applyNumberFormat="1" applyFont="1" applyFill="1" applyBorder="1" applyAlignment="1" applyProtection="1">
      <alignment horizontal="right" vertical="center" wrapText="1"/>
    </xf>
    <xf numFmtId="4" fontId="6" fillId="0" borderId="1" xfId="0" applyNumberFormat="1" applyFont="1" applyFill="1" applyBorder="1" applyAlignment="1" applyProtection="1">
      <alignment horizontal="right" vertical="center" wrapText="1"/>
    </xf>
    <xf numFmtId="4" fontId="2" fillId="0" borderId="1" xfId="0" applyNumberFormat="1" applyFont="1" applyFill="1" applyBorder="1" applyAlignment="1" applyProtection="1">
      <alignment horizontal="right" vertical="center" wrapText="1"/>
    </xf>
    <xf numFmtId="4" fontId="6" fillId="0" borderId="1" xfId="0" applyNumberFormat="1" applyFont="1" applyFill="1" applyBorder="1" applyAlignment="1" applyProtection="1">
      <alignment horizontal="right"/>
    </xf>
    <xf numFmtId="49" fontId="6" fillId="0" borderId="0" xfId="0" applyNumberFormat="1" applyFont="1" applyFill="1" applyBorder="1" applyAlignment="1" applyProtection="1">
      <alignment horizontal="left"/>
    </xf>
    <xf numFmtId="4" fontId="6" fillId="0" borderId="0" xfId="0" applyNumberFormat="1" applyFont="1" applyFill="1" applyBorder="1" applyAlignment="1" applyProtection="1">
      <alignment horizontal="right"/>
    </xf>
    <xf numFmtId="49" fontId="6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49" fontId="6" fillId="0" borderId="1" xfId="0" applyNumberFormat="1" applyFont="1" applyFill="1" applyBorder="1" applyAlignment="1" applyProtection="1">
      <alignment horizontal="left"/>
    </xf>
    <xf numFmtId="4" fontId="8" fillId="0" borderId="1" xfId="0" applyNumberFormat="1" applyFont="1" applyFill="1" applyBorder="1" applyAlignment="1" applyProtection="1">
      <alignment horizontal="right" vertical="center" wrapText="1"/>
    </xf>
    <xf numFmtId="4" fontId="7" fillId="0" borderId="1" xfId="1" applyNumberFormat="1" applyFont="1" applyFill="1" applyBorder="1" applyAlignment="1" applyProtection="1">
      <alignment horizontal="right" vertical="center" wrapText="1"/>
    </xf>
    <xf numFmtId="49" fontId="7" fillId="0" borderId="1" xfId="0" applyNumberFormat="1" applyFont="1" applyFill="1" applyBorder="1" applyAlignment="1" applyProtection="1">
      <alignment horizontal="left" vertical="center" wrapText="1"/>
    </xf>
    <xf numFmtId="4" fontId="1" fillId="0" borderId="6" xfId="0" applyNumberFormat="1" applyFont="1" applyFill="1" applyBorder="1" applyAlignment="1" applyProtection="1">
      <alignment horizontal="right" vertical="center" wrapText="1"/>
    </xf>
    <xf numFmtId="4" fontId="1" fillId="0" borderId="6" xfId="1" applyNumberFormat="1" applyFont="1" applyFill="1" applyBorder="1" applyAlignment="1" applyProtection="1">
      <alignment horizontal="right" vertical="center" wrapText="1"/>
    </xf>
    <xf numFmtId="4" fontId="7" fillId="0" borderId="5" xfId="0" applyNumberFormat="1" applyFont="1" applyFill="1" applyBorder="1" applyAlignment="1" applyProtection="1">
      <alignment horizontal="right" vertical="center" wrapText="1"/>
    </xf>
    <xf numFmtId="4" fontId="7" fillId="0" borderId="6" xfId="0" applyNumberFormat="1" applyFont="1" applyFill="1" applyBorder="1" applyAlignment="1" applyProtection="1">
      <alignment horizontal="right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9" fontId="1" fillId="0" borderId="2" xfId="0" applyNumberFormat="1" applyFont="1" applyFill="1" applyBorder="1" applyAlignment="1" applyProtection="1">
      <alignment horizontal="left" vertical="center" wrapText="1"/>
    </xf>
    <xf numFmtId="49" fontId="1" fillId="0" borderId="3" xfId="0" applyNumberFormat="1" applyFont="1" applyFill="1" applyBorder="1" applyAlignment="1" applyProtection="1">
      <alignment horizontal="left" vertical="center" wrapText="1"/>
    </xf>
    <xf numFmtId="49" fontId="1" fillId="0" borderId="4" xfId="0" applyNumberFormat="1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top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49" fontId="1" fillId="0" borderId="3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_Бюджет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Бюджет!$B$57</c:f>
              <c:strCache>
                <c:ptCount val="1"/>
                <c:pt idx="0">
                  <c:v>Непрограммные расходы</c:v>
                </c:pt>
              </c:strCache>
            </c:strRef>
          </c:tx>
          <c:cat>
            <c:strRef>
              <c:f>Бюджет!$C$56:$F$56</c:f>
              <c:strCache>
                <c:ptCount val="4"/>
                <c:pt idx="0">
                  <c:v>Факт 2021 год</c:v>
                </c:pt>
                <c:pt idx="1">
                  <c:v>План 2022 год</c:v>
                </c:pt>
                <c:pt idx="2">
                  <c:v>План 2023 год</c:v>
                </c:pt>
                <c:pt idx="3">
                  <c:v>План 2024 год</c:v>
                </c:pt>
              </c:strCache>
            </c:strRef>
          </c:cat>
          <c:val>
            <c:numRef>
              <c:f>Бюджет!$C$57:$F$57</c:f>
              <c:numCache>
                <c:formatCode>#,##0.00</c:formatCode>
                <c:ptCount val="4"/>
                <c:pt idx="0">
                  <c:v>88271042.590000004</c:v>
                </c:pt>
                <c:pt idx="1">
                  <c:v>100729160.81</c:v>
                </c:pt>
                <c:pt idx="2">
                  <c:v>74905639</c:v>
                </c:pt>
                <c:pt idx="3">
                  <c:v>74924210</c:v>
                </c:pt>
              </c:numCache>
            </c:numRef>
          </c:val>
        </c:ser>
        <c:ser>
          <c:idx val="1"/>
          <c:order val="1"/>
          <c:tx>
            <c:strRef>
              <c:f>Бюджет!$B$58</c:f>
              <c:strCache>
                <c:ptCount val="1"/>
                <c:pt idx="0">
                  <c:v>Программные расходы</c:v>
                </c:pt>
              </c:strCache>
            </c:strRef>
          </c:tx>
          <c:cat>
            <c:strRef>
              <c:f>Бюджет!$C$56:$F$56</c:f>
              <c:strCache>
                <c:ptCount val="4"/>
                <c:pt idx="0">
                  <c:v>Факт 2021 год</c:v>
                </c:pt>
                <c:pt idx="1">
                  <c:v>План 2022 год</c:v>
                </c:pt>
                <c:pt idx="2">
                  <c:v>План 2023 год</c:v>
                </c:pt>
                <c:pt idx="3">
                  <c:v>План 2024 год</c:v>
                </c:pt>
              </c:strCache>
            </c:strRef>
          </c:cat>
          <c:val>
            <c:numRef>
              <c:f>Бюджет!$C$58:$F$58</c:f>
              <c:numCache>
                <c:formatCode>#,##0.00</c:formatCode>
                <c:ptCount val="4"/>
                <c:pt idx="0">
                  <c:v>2940800625.6500001</c:v>
                </c:pt>
                <c:pt idx="1">
                  <c:v>4109713701.0299997</c:v>
                </c:pt>
                <c:pt idx="2">
                  <c:v>2593865264.9300003</c:v>
                </c:pt>
                <c:pt idx="3">
                  <c:v>2168270883.5900002</c:v>
                </c:pt>
              </c:numCache>
            </c:numRef>
          </c:val>
        </c:ser>
        <c:ser>
          <c:idx val="2"/>
          <c:order val="2"/>
          <c:tx>
            <c:strRef>
              <c:f>Бюджет!$B$60</c:f>
              <c:strCache>
                <c:ptCount val="1"/>
                <c:pt idx="0">
                  <c:v>Всего расходов</c:v>
                </c:pt>
              </c:strCache>
            </c:strRef>
          </c:tx>
          <c:cat>
            <c:strRef>
              <c:f>Бюджет!$C$56:$F$56</c:f>
              <c:strCache>
                <c:ptCount val="4"/>
                <c:pt idx="0">
                  <c:v>Факт 2021 год</c:v>
                </c:pt>
                <c:pt idx="1">
                  <c:v>План 2022 год</c:v>
                </c:pt>
                <c:pt idx="2">
                  <c:v>План 2023 год</c:v>
                </c:pt>
                <c:pt idx="3">
                  <c:v>План 2024 год</c:v>
                </c:pt>
              </c:strCache>
            </c:strRef>
          </c:cat>
          <c:val>
            <c:numRef>
              <c:f>Бюджет!$C$60:$F$60</c:f>
              <c:numCache>
                <c:formatCode>#,##0.00</c:formatCode>
                <c:ptCount val="4"/>
                <c:pt idx="0">
                  <c:v>3029071668.2400002</c:v>
                </c:pt>
                <c:pt idx="1">
                  <c:v>4210442861.8399997</c:v>
                </c:pt>
                <c:pt idx="2">
                  <c:v>2694770903.9300003</c:v>
                </c:pt>
                <c:pt idx="3">
                  <c:v>2296795093.5900002</c:v>
                </c:pt>
              </c:numCache>
            </c:numRef>
          </c:val>
        </c:ser>
        <c:shape val="cylinder"/>
        <c:axId val="147397632"/>
        <c:axId val="147419904"/>
        <c:axId val="0"/>
      </c:bar3DChart>
      <c:catAx>
        <c:axId val="147397632"/>
        <c:scaling>
          <c:orientation val="minMax"/>
        </c:scaling>
        <c:axPos val="b"/>
        <c:tickLblPos val="nextTo"/>
        <c:crossAx val="147419904"/>
        <c:crosses val="autoZero"/>
        <c:auto val="1"/>
        <c:lblAlgn val="ctr"/>
        <c:lblOffset val="100"/>
      </c:catAx>
      <c:valAx>
        <c:axId val="147419904"/>
        <c:scaling>
          <c:orientation val="minMax"/>
        </c:scaling>
        <c:axPos val="l"/>
        <c:majorGridlines/>
        <c:numFmt formatCode="#,##0.00" sourceLinked="1"/>
        <c:tickLblPos val="nextTo"/>
        <c:crossAx val="14739763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609599</xdr:colOff>
      <xdr:row>2</xdr:row>
      <xdr:rowOff>95249</xdr:rowOff>
    </xdr:from>
    <xdr:to>
      <xdr:col>21</xdr:col>
      <xdr:colOff>38100</xdr:colOff>
      <xdr:row>8</xdr:row>
      <xdr:rowOff>342900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61"/>
  <sheetViews>
    <sheetView showGridLines="0" tabSelected="1" view="pageBreakPreview" topLeftCell="D1" zoomScaleNormal="100" zoomScaleSheetLayoutView="100" workbookViewId="0">
      <selection activeCell="D7" sqref="D7"/>
    </sheetView>
  </sheetViews>
  <sheetFormatPr defaultRowHeight="12.75" customHeight="1"/>
  <cols>
    <col min="1" max="2" width="30.7109375" style="1" customWidth="1"/>
    <col min="3" max="3" width="17" style="1" customWidth="1"/>
    <col min="4" max="6" width="15.42578125" style="1" customWidth="1"/>
    <col min="7" max="7" width="16" style="1" customWidth="1"/>
    <col min="8" max="8" width="9.140625" style="1" customWidth="1"/>
    <col min="9" max="16384" width="9.140625" style="1"/>
  </cols>
  <sheetData>
    <row r="1" spans="1:8">
      <c r="A1" s="31"/>
      <c r="B1" s="31"/>
      <c r="C1" s="31"/>
      <c r="D1" s="31"/>
      <c r="E1" s="31"/>
      <c r="F1" s="31"/>
    </row>
    <row r="2" spans="1:8">
      <c r="A2" s="2"/>
      <c r="B2" s="2"/>
      <c r="C2" s="2"/>
      <c r="D2" s="2"/>
      <c r="E2" s="2"/>
      <c r="F2" s="2"/>
      <c r="G2" s="3"/>
      <c r="H2" s="3"/>
    </row>
    <row r="3" spans="1:8" ht="21">
      <c r="A3" s="4" t="s">
        <v>34</v>
      </c>
      <c r="B3" s="4" t="s">
        <v>29</v>
      </c>
      <c r="C3" s="4" t="s">
        <v>42</v>
      </c>
      <c r="D3" s="4" t="s">
        <v>35</v>
      </c>
      <c r="E3" s="4" t="s">
        <v>38</v>
      </c>
      <c r="F3" s="4" t="s">
        <v>43</v>
      </c>
      <c r="G3" s="4" t="s">
        <v>44</v>
      </c>
    </row>
    <row r="4" spans="1:8" ht="33.75">
      <c r="A4" s="27" t="s">
        <v>23</v>
      </c>
      <c r="B4" s="27" t="s">
        <v>1</v>
      </c>
      <c r="C4" s="10">
        <v>9541206.9199999999</v>
      </c>
      <c r="D4" s="11">
        <v>7012806.8300000001</v>
      </c>
      <c r="E4" s="10">
        <v>6296900</v>
      </c>
      <c r="F4" s="10">
        <v>6296900</v>
      </c>
      <c r="G4" s="10">
        <v>2869666.33</v>
      </c>
    </row>
    <row r="5" spans="1:8">
      <c r="A5" s="17" t="s">
        <v>22</v>
      </c>
      <c r="B5" s="17"/>
      <c r="C5" s="12">
        <f>C4</f>
        <v>9541206.9199999999</v>
      </c>
      <c r="D5" s="12">
        <f>D4</f>
        <v>7012806.8300000001</v>
      </c>
      <c r="E5" s="12">
        <f>E4</f>
        <v>6296900</v>
      </c>
      <c r="F5" s="12">
        <f>F4</f>
        <v>6296900</v>
      </c>
      <c r="G5" s="12">
        <f>G4</f>
        <v>2869666.33</v>
      </c>
    </row>
    <row r="6" spans="1:8" ht="22.5">
      <c r="A6" s="33" t="s">
        <v>4</v>
      </c>
      <c r="B6" s="27" t="s">
        <v>2</v>
      </c>
      <c r="C6" s="10">
        <v>104044355.52</v>
      </c>
      <c r="D6" s="10">
        <v>28493092.809999999</v>
      </c>
      <c r="E6" s="11">
        <v>10441508</v>
      </c>
      <c r="F6" s="10">
        <v>6418618</v>
      </c>
      <c r="G6" s="10">
        <v>12459041.050000001</v>
      </c>
    </row>
    <row r="7" spans="1:8" ht="67.5">
      <c r="A7" s="34"/>
      <c r="B7" s="27" t="s">
        <v>3</v>
      </c>
      <c r="C7" s="10">
        <v>171124035.06999999</v>
      </c>
      <c r="D7" s="10">
        <v>245661304.16</v>
      </c>
      <c r="E7" s="10">
        <v>51944846.649999999</v>
      </c>
      <c r="F7" s="10">
        <v>51918099.030000001</v>
      </c>
      <c r="G7" s="10">
        <v>54328515.119999997</v>
      </c>
    </row>
    <row r="8" spans="1:8" ht="45">
      <c r="A8" s="34"/>
      <c r="B8" s="27" t="s">
        <v>5</v>
      </c>
      <c r="C8" s="10">
        <v>297134729.42000002</v>
      </c>
      <c r="D8" s="10">
        <v>563293876.25</v>
      </c>
      <c r="E8" s="10">
        <v>154922603.80000001</v>
      </c>
      <c r="F8" s="10">
        <v>169723211.40000001</v>
      </c>
      <c r="G8" s="10">
        <v>33983680.770000003</v>
      </c>
    </row>
    <row r="9" spans="1:8" ht="33.75">
      <c r="A9" s="34"/>
      <c r="B9" s="27" t="s">
        <v>6</v>
      </c>
      <c r="C9" s="10">
        <v>131056801.29000001</v>
      </c>
      <c r="D9" s="10">
        <v>76252650.780000001</v>
      </c>
      <c r="E9" s="10">
        <v>8290380</v>
      </c>
      <c r="F9" s="10">
        <v>8423710</v>
      </c>
      <c r="G9" s="10">
        <v>5136257.04</v>
      </c>
    </row>
    <row r="10" spans="1:8" ht="45">
      <c r="A10" s="34"/>
      <c r="B10" s="27" t="s">
        <v>7</v>
      </c>
      <c r="C10" s="10">
        <v>16012984.42</v>
      </c>
      <c r="D10" s="10">
        <v>398002755.75</v>
      </c>
      <c r="E10" s="10">
        <v>105274996.48</v>
      </c>
      <c r="F10" s="10">
        <v>3972587.13</v>
      </c>
      <c r="G10" s="10">
        <v>4171730.71</v>
      </c>
    </row>
    <row r="11" spans="1:8" ht="22.5">
      <c r="A11" s="34"/>
      <c r="B11" s="27" t="s">
        <v>8</v>
      </c>
      <c r="C11" s="10">
        <v>5202047.63</v>
      </c>
      <c r="D11" s="10">
        <v>4769235.84</v>
      </c>
      <c r="E11" s="10">
        <v>4931349.01</v>
      </c>
      <c r="F11" s="10">
        <v>5017791.37</v>
      </c>
      <c r="G11" s="10">
        <v>4769235.84</v>
      </c>
    </row>
    <row r="12" spans="1:8" ht="33.75">
      <c r="A12" s="34"/>
      <c r="B12" s="27" t="s">
        <v>9</v>
      </c>
      <c r="C12" s="10">
        <v>30027996.57</v>
      </c>
      <c r="D12" s="10">
        <v>37614745</v>
      </c>
      <c r="E12" s="10">
        <v>31963970</v>
      </c>
      <c r="F12" s="10">
        <v>31963970</v>
      </c>
      <c r="G12" s="10">
        <v>15532302.119999999</v>
      </c>
    </row>
    <row r="13" spans="1:8" ht="45">
      <c r="A13" s="34"/>
      <c r="B13" s="27" t="s">
        <v>10</v>
      </c>
      <c r="C13" s="10">
        <v>113736360.36</v>
      </c>
      <c r="D13" s="10">
        <v>330199628.22000003</v>
      </c>
      <c r="E13" s="10">
        <v>138454561</v>
      </c>
      <c r="F13" s="10">
        <v>28369390</v>
      </c>
      <c r="G13" s="10">
        <v>21702874.18</v>
      </c>
    </row>
    <row r="14" spans="1:8" ht="33.75">
      <c r="A14" s="34"/>
      <c r="B14" s="27" t="s">
        <v>11</v>
      </c>
      <c r="C14" s="10">
        <f>2816351.66+19098434.61</f>
        <v>21914786.27</v>
      </c>
      <c r="D14" s="10">
        <v>10114060</v>
      </c>
      <c r="E14" s="10">
        <v>7011860</v>
      </c>
      <c r="F14" s="10">
        <v>7011860</v>
      </c>
      <c r="G14" s="10">
        <v>4643045.01</v>
      </c>
    </row>
    <row r="15" spans="1:8" ht="22.5" hidden="1">
      <c r="A15" s="34"/>
      <c r="B15" s="27" t="s">
        <v>20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</row>
    <row r="16" spans="1:8" ht="45" hidden="1">
      <c r="A16" s="34"/>
      <c r="B16" s="27" t="s">
        <v>12</v>
      </c>
      <c r="C16" s="10"/>
      <c r="D16" s="10">
        <v>0</v>
      </c>
      <c r="E16" s="10">
        <v>0</v>
      </c>
      <c r="F16" s="10">
        <v>0</v>
      </c>
      <c r="G16" s="10">
        <v>0</v>
      </c>
    </row>
    <row r="17" spans="1:7" ht="22.5" hidden="1">
      <c r="A17" s="34"/>
      <c r="B17" s="27" t="s">
        <v>13</v>
      </c>
      <c r="C17" s="10"/>
      <c r="D17" s="10">
        <v>0</v>
      </c>
      <c r="E17" s="10">
        <v>0</v>
      </c>
      <c r="F17" s="10">
        <v>0</v>
      </c>
      <c r="G17" s="10">
        <v>0</v>
      </c>
    </row>
    <row r="18" spans="1:7" ht="22.5">
      <c r="A18" s="34"/>
      <c r="B18" s="27" t="s">
        <v>14</v>
      </c>
      <c r="C18" s="10">
        <v>3189947</v>
      </c>
      <c r="D18" s="10">
        <v>1808444</v>
      </c>
      <c r="E18" s="10">
        <v>507700</v>
      </c>
      <c r="F18" s="10">
        <v>507700</v>
      </c>
      <c r="G18" s="10">
        <v>760534</v>
      </c>
    </row>
    <row r="19" spans="1:7" ht="33.75">
      <c r="A19" s="34"/>
      <c r="B19" s="27" t="s">
        <v>36</v>
      </c>
      <c r="C19" s="10">
        <v>78473242.140000001</v>
      </c>
      <c r="D19" s="10">
        <v>50954679.649999999</v>
      </c>
      <c r="E19" s="10">
        <v>28629855.989999998</v>
      </c>
      <c r="F19" s="10">
        <v>31810952.66</v>
      </c>
      <c r="G19" s="10">
        <v>707895.6</v>
      </c>
    </row>
    <row r="20" spans="1:7" ht="51" customHeight="1">
      <c r="A20" s="34"/>
      <c r="B20" s="27" t="s">
        <v>37</v>
      </c>
      <c r="C20" s="10">
        <v>1471673.45</v>
      </c>
      <c r="D20" s="10">
        <v>1686993.18</v>
      </c>
      <c r="E20" s="10">
        <v>950000</v>
      </c>
      <c r="F20" s="10">
        <v>950000</v>
      </c>
      <c r="G20" s="10">
        <v>332264.25</v>
      </c>
    </row>
    <row r="21" spans="1:7" ht="45">
      <c r="A21" s="34"/>
      <c r="B21" s="27" t="s">
        <v>15</v>
      </c>
      <c r="C21" s="25">
        <v>2972548.11</v>
      </c>
      <c r="D21" s="23">
        <v>2984580</v>
      </c>
      <c r="E21" s="11">
        <v>2878440</v>
      </c>
      <c r="F21" s="11">
        <v>2878440</v>
      </c>
      <c r="G21" s="11">
        <v>1062905.28</v>
      </c>
    </row>
    <row r="22" spans="1:7" ht="22.5">
      <c r="A22" s="34"/>
      <c r="B22" s="27" t="s">
        <v>16</v>
      </c>
      <c r="C22" s="10">
        <v>73965218.730000004</v>
      </c>
      <c r="D22" s="11">
        <v>83402327.120000005</v>
      </c>
      <c r="E22" s="10">
        <v>61389499</v>
      </c>
      <c r="F22" s="10">
        <v>61408070</v>
      </c>
      <c r="G22" s="10">
        <v>40402945.789999999</v>
      </c>
    </row>
    <row r="23" spans="1:7" ht="22.5">
      <c r="A23" s="35"/>
      <c r="B23" s="27" t="s">
        <v>17</v>
      </c>
      <c r="C23" s="10">
        <v>1203567.26</v>
      </c>
      <c r="D23" s="11">
        <v>1320248</v>
      </c>
      <c r="E23" s="11">
        <v>0</v>
      </c>
      <c r="F23" s="11">
        <v>0</v>
      </c>
      <c r="G23" s="11">
        <v>0</v>
      </c>
    </row>
    <row r="24" spans="1:7">
      <c r="A24" s="17" t="s">
        <v>22</v>
      </c>
      <c r="B24" s="17"/>
      <c r="C24" s="20">
        <f>SUM(C6:C23)</f>
        <v>1051530293.24</v>
      </c>
      <c r="D24" s="20">
        <f>SUM(D6:D23)</f>
        <v>1836558620.7600002</v>
      </c>
      <c r="E24" s="20">
        <f>SUM(E6:E23)</f>
        <v>607591569.92999995</v>
      </c>
      <c r="F24" s="20">
        <f>SUM(F6:F23)</f>
        <v>410374399.59000003</v>
      </c>
      <c r="G24" s="20">
        <f>SUM(G6:G23)</f>
        <v>199993226.75999999</v>
      </c>
    </row>
    <row r="25" spans="1:7" ht="33.75">
      <c r="A25" s="27" t="s">
        <v>0</v>
      </c>
      <c r="B25" s="27" t="s">
        <v>9</v>
      </c>
      <c r="C25" s="24">
        <v>11446399.68</v>
      </c>
      <c r="D25" s="24">
        <v>12803644</v>
      </c>
      <c r="E25" s="21">
        <v>12289570</v>
      </c>
      <c r="F25" s="21">
        <v>12289570</v>
      </c>
      <c r="G25" s="21">
        <v>5177087.3</v>
      </c>
    </row>
    <row r="26" spans="1:7" ht="22.5">
      <c r="A26" s="27"/>
      <c r="B26" s="27" t="s">
        <v>17</v>
      </c>
      <c r="C26" s="10">
        <v>582521.56999999995</v>
      </c>
      <c r="D26" s="11">
        <v>2279752</v>
      </c>
      <c r="E26" s="11">
        <v>1100000</v>
      </c>
      <c r="F26" s="11">
        <v>1100000</v>
      </c>
      <c r="G26" s="11">
        <v>2013.84</v>
      </c>
    </row>
    <row r="27" spans="1:7" ht="15.75" customHeight="1">
      <c r="A27" s="17" t="s">
        <v>22</v>
      </c>
      <c r="B27" s="17"/>
      <c r="C27" s="12">
        <f>SUM(C25:C26)</f>
        <v>12028921.25</v>
      </c>
      <c r="D27" s="12">
        <f>SUM(D25:D26)</f>
        <v>15083396</v>
      </c>
      <c r="E27" s="12">
        <f>SUM(E25:E26)</f>
        <v>13389570</v>
      </c>
      <c r="F27" s="12">
        <f>SUM(F25:F26)</f>
        <v>13389570</v>
      </c>
      <c r="G27" s="12">
        <f>SUM(G25:G26)</f>
        <v>5179101.1399999997</v>
      </c>
    </row>
    <row r="28" spans="1:7" ht="33.75" hidden="1" customHeight="1">
      <c r="A28" s="28" t="s">
        <v>25</v>
      </c>
      <c r="B28" s="27" t="s">
        <v>6</v>
      </c>
      <c r="C28" s="21"/>
      <c r="D28" s="21">
        <v>0</v>
      </c>
      <c r="E28" s="21">
        <v>0</v>
      </c>
      <c r="F28" s="21">
        <v>0</v>
      </c>
      <c r="G28" s="21">
        <v>0</v>
      </c>
    </row>
    <row r="29" spans="1:7" ht="56.25">
      <c r="A29" s="30"/>
      <c r="B29" s="27" t="s">
        <v>18</v>
      </c>
      <c r="C29" s="10">
        <v>5980</v>
      </c>
      <c r="D29" s="11">
        <v>0</v>
      </c>
      <c r="E29" s="11">
        <v>0</v>
      </c>
      <c r="F29" s="11">
        <v>0</v>
      </c>
      <c r="G29" s="11">
        <v>0</v>
      </c>
    </row>
    <row r="30" spans="1:7">
      <c r="A30" s="17" t="s">
        <v>22</v>
      </c>
      <c r="B30" s="17"/>
      <c r="C30" s="12">
        <f>SUM(C28:C29)</f>
        <v>5980</v>
      </c>
      <c r="D30" s="12">
        <f>SUM(D28:D29)</f>
        <v>0</v>
      </c>
      <c r="E30" s="12">
        <f>SUM(E28:E29)</f>
        <v>0</v>
      </c>
      <c r="F30" s="12">
        <f>SUM(F28:F29)</f>
        <v>0</v>
      </c>
      <c r="G30" s="12">
        <f>SUM(G28:G29)</f>
        <v>0</v>
      </c>
    </row>
    <row r="31" spans="1:7" s="5" customFormat="1" ht="22.5" hidden="1">
      <c r="A31" s="27"/>
      <c r="B31" s="27" t="s">
        <v>17</v>
      </c>
      <c r="C31" s="13"/>
      <c r="D31" s="11"/>
      <c r="E31" s="11"/>
      <c r="F31" s="11"/>
      <c r="G31" s="11"/>
    </row>
    <row r="32" spans="1:7" hidden="1">
      <c r="A32" s="18" t="s">
        <v>22</v>
      </c>
      <c r="B32" s="18"/>
      <c r="C32" s="13">
        <f>SUM(C31:C31)</f>
        <v>0</v>
      </c>
      <c r="D32" s="13">
        <f>SUM(D31:D31)</f>
        <v>0</v>
      </c>
      <c r="E32" s="13">
        <f>SUM(E31:E31)</f>
        <v>0</v>
      </c>
      <c r="F32" s="13">
        <f>SUM(F31:F31)</f>
        <v>0</v>
      </c>
      <c r="G32" s="13">
        <f>SUM(G31:G31)</f>
        <v>0</v>
      </c>
    </row>
    <row r="33" spans="1:7" ht="22.5">
      <c r="A33" s="28" t="s">
        <v>26</v>
      </c>
      <c r="B33" s="27" t="s">
        <v>8</v>
      </c>
      <c r="C33" s="21">
        <v>18179070</v>
      </c>
      <c r="D33" s="21">
        <v>22451105.010000002</v>
      </c>
      <c r="E33" s="21">
        <v>17773797</v>
      </c>
      <c r="F33" s="21">
        <v>17773797</v>
      </c>
      <c r="G33" s="21">
        <v>8637796.2400000002</v>
      </c>
    </row>
    <row r="34" spans="1:7" ht="45">
      <c r="A34" s="30"/>
      <c r="B34" s="27" t="s">
        <v>19</v>
      </c>
      <c r="C34" s="21">
        <v>82456094.269999996</v>
      </c>
      <c r="D34" s="21">
        <v>221666234</v>
      </c>
      <c r="E34" s="21">
        <v>237870080</v>
      </c>
      <c r="F34" s="21">
        <v>64514230</v>
      </c>
      <c r="G34" s="21">
        <v>105554170.56999999</v>
      </c>
    </row>
    <row r="35" spans="1:7">
      <c r="A35" s="17" t="s">
        <v>22</v>
      </c>
      <c r="B35" s="17"/>
      <c r="C35" s="12">
        <f>C34+C33</f>
        <v>100635164.27</v>
      </c>
      <c r="D35" s="12">
        <f>D34+D33</f>
        <v>244117339.00999999</v>
      </c>
      <c r="E35" s="12">
        <f>E34+E33</f>
        <v>255643877</v>
      </c>
      <c r="F35" s="12">
        <f>F34+F33</f>
        <v>82288027</v>
      </c>
      <c r="G35" s="12">
        <f>G34+G33</f>
        <v>114191966.80999999</v>
      </c>
    </row>
    <row r="36" spans="1:7" ht="22.5">
      <c r="A36" s="28" t="s">
        <v>32</v>
      </c>
      <c r="B36" s="27" t="s">
        <v>2</v>
      </c>
      <c r="C36" s="21">
        <v>193295750.99000001</v>
      </c>
      <c r="D36" s="21">
        <v>310430600.38</v>
      </c>
      <c r="E36" s="21">
        <v>203887990</v>
      </c>
      <c r="F36" s="21">
        <v>173378440</v>
      </c>
      <c r="G36" s="21">
        <v>94559683.299999997</v>
      </c>
    </row>
    <row r="37" spans="1:7" ht="45">
      <c r="A37" s="29"/>
      <c r="B37" s="27" t="s">
        <v>10</v>
      </c>
      <c r="C37" s="21">
        <v>33711903.509999998</v>
      </c>
      <c r="D37" s="21">
        <v>80789650</v>
      </c>
      <c r="E37" s="21">
        <v>0</v>
      </c>
      <c r="F37" s="21">
        <v>0</v>
      </c>
      <c r="G37" s="21">
        <v>0</v>
      </c>
    </row>
    <row r="38" spans="1:7" ht="22.5">
      <c r="A38" s="29"/>
      <c r="B38" s="27" t="s">
        <v>20</v>
      </c>
      <c r="C38" s="21">
        <v>226380.76</v>
      </c>
      <c r="D38" s="21">
        <v>250000</v>
      </c>
      <c r="E38" s="21">
        <v>250000</v>
      </c>
      <c r="F38" s="21">
        <v>250000</v>
      </c>
      <c r="G38" s="21">
        <v>225920.5</v>
      </c>
    </row>
    <row r="39" spans="1:7" ht="22.5">
      <c r="A39" s="30"/>
      <c r="B39" s="27" t="s">
        <v>14</v>
      </c>
      <c r="C39" s="21">
        <v>119360</v>
      </c>
      <c r="D39" s="21">
        <v>120964</v>
      </c>
      <c r="E39" s="21">
        <v>0</v>
      </c>
      <c r="F39" s="21">
        <v>0</v>
      </c>
      <c r="G39" s="21">
        <v>0</v>
      </c>
    </row>
    <row r="40" spans="1:7">
      <c r="A40" s="17" t="s">
        <v>22</v>
      </c>
      <c r="B40" s="17"/>
      <c r="C40" s="12">
        <f>SUM(C36:C39)</f>
        <v>227353395.25999999</v>
      </c>
      <c r="D40" s="12">
        <f>SUM(D36:D39)</f>
        <v>391591214.38</v>
      </c>
      <c r="E40" s="12">
        <f>SUM(E36:E39)</f>
        <v>204137990</v>
      </c>
      <c r="F40" s="12">
        <f>SUM(F36:F39)</f>
        <v>173628440</v>
      </c>
      <c r="G40" s="12">
        <f>SUM(G36:G39)</f>
        <v>94785603.799999997</v>
      </c>
    </row>
    <row r="41" spans="1:7" ht="45" hidden="1">
      <c r="A41" s="32" t="s">
        <v>27</v>
      </c>
      <c r="B41" s="27" t="s">
        <v>10</v>
      </c>
      <c r="C41" s="24">
        <v>0</v>
      </c>
      <c r="D41" s="10">
        <v>0</v>
      </c>
      <c r="E41" s="10">
        <v>0</v>
      </c>
      <c r="F41" s="10">
        <v>0</v>
      </c>
      <c r="G41" s="10">
        <v>0</v>
      </c>
    </row>
    <row r="42" spans="1:7" ht="25.5" customHeight="1">
      <c r="A42" s="32"/>
      <c r="B42" s="27" t="s">
        <v>20</v>
      </c>
      <c r="C42" s="21">
        <v>1627976707.3</v>
      </c>
      <c r="D42" s="21">
        <v>1712350038</v>
      </c>
      <c r="E42" s="21">
        <v>1578470197</v>
      </c>
      <c r="F42" s="21">
        <v>1553976957</v>
      </c>
      <c r="G42" s="21">
        <v>846123882.80999994</v>
      </c>
    </row>
    <row r="43" spans="1:7">
      <c r="A43" s="18" t="s">
        <v>22</v>
      </c>
      <c r="B43" s="18"/>
      <c r="C43" s="13">
        <f>C42+C41</f>
        <v>1627976707.3</v>
      </c>
      <c r="D43" s="13">
        <f>D42+D41</f>
        <v>1712350038</v>
      </c>
      <c r="E43" s="13">
        <f>E42+E41</f>
        <v>1578470197</v>
      </c>
      <c r="F43" s="13">
        <f>F42+F41</f>
        <v>1553976957</v>
      </c>
      <c r="G43" s="13">
        <f>G42+G41</f>
        <v>846123882.80999994</v>
      </c>
    </row>
    <row r="44" spans="1:7" ht="33.75" hidden="1">
      <c r="A44" s="28" t="s">
        <v>28</v>
      </c>
      <c r="B44" s="27" t="s">
        <v>21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</row>
    <row r="45" spans="1:7" ht="45" hidden="1">
      <c r="A45" s="29"/>
      <c r="B45" s="27" t="s">
        <v>10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</row>
    <row r="46" spans="1:7" ht="33.75" hidden="1">
      <c r="A46" s="29"/>
      <c r="B46" s="27" t="s">
        <v>11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</row>
    <row r="47" spans="1:7" ht="36" hidden="1" customHeight="1">
      <c r="A47" s="30"/>
      <c r="B47" s="27" t="s">
        <v>17</v>
      </c>
      <c r="C47" s="10">
        <v>0</v>
      </c>
      <c r="D47" s="11">
        <v>0</v>
      </c>
      <c r="E47" s="11">
        <v>0</v>
      </c>
      <c r="F47" s="11">
        <v>0</v>
      </c>
      <c r="G47" s="11">
        <v>0</v>
      </c>
    </row>
    <row r="48" spans="1:7" hidden="1">
      <c r="A48" s="17" t="s">
        <v>22</v>
      </c>
      <c r="B48" s="17"/>
      <c r="C48" s="12">
        <f>SUM(C44:C47)</f>
        <v>0</v>
      </c>
      <c r="D48" s="12">
        <f>SUM(D44:D47)</f>
        <v>0</v>
      </c>
      <c r="E48" s="12">
        <f>SUM(E44:E47)</f>
        <v>0</v>
      </c>
      <c r="F48" s="12">
        <f>SUM(F44:F47)</f>
        <v>0</v>
      </c>
      <c r="G48" s="12">
        <f>SUM(G44:G47)</f>
        <v>0</v>
      </c>
    </row>
    <row r="49" spans="1:7" ht="22.5">
      <c r="A49" s="22" t="s">
        <v>41</v>
      </c>
      <c r="B49" s="22" t="s">
        <v>40</v>
      </c>
      <c r="C49" s="12">
        <v>0</v>
      </c>
      <c r="D49" s="26">
        <v>3729446.86</v>
      </c>
      <c r="E49" s="10">
        <v>3240800</v>
      </c>
      <c r="F49" s="10">
        <v>3240800</v>
      </c>
      <c r="G49" s="10">
        <v>1618872.65</v>
      </c>
    </row>
    <row r="50" spans="1:7">
      <c r="A50" s="17" t="s">
        <v>22</v>
      </c>
      <c r="B50" s="17"/>
      <c r="C50" s="12">
        <f>C49</f>
        <v>0</v>
      </c>
      <c r="D50" s="12">
        <f>D49</f>
        <v>3729446.86</v>
      </c>
      <c r="E50" s="12">
        <f>E49</f>
        <v>3240800</v>
      </c>
      <c r="F50" s="12">
        <f>F49</f>
        <v>3240800</v>
      </c>
      <c r="G50" s="12">
        <f>G49</f>
        <v>1618872.65</v>
      </c>
    </row>
    <row r="51" spans="1:7">
      <c r="A51" s="17" t="s">
        <v>39</v>
      </c>
      <c r="B51" s="17"/>
      <c r="C51" s="12">
        <v>0</v>
      </c>
      <c r="D51" s="12">
        <v>0</v>
      </c>
      <c r="E51" s="12">
        <v>26000000</v>
      </c>
      <c r="F51" s="12">
        <v>53600000</v>
      </c>
      <c r="G51" s="12">
        <v>53600000</v>
      </c>
    </row>
    <row r="52" spans="1:7">
      <c r="A52" s="19" t="s">
        <v>24</v>
      </c>
      <c r="B52" s="19"/>
      <c r="C52" s="14">
        <f>C5+C24+C27+C30+C32+C35+C40+C43+C48</f>
        <v>3029071668.2399998</v>
      </c>
      <c r="D52" s="14">
        <f>D5+D24+D27+D30+D32+D35+D40+D43+D48+D50+D51</f>
        <v>4210442861.8400002</v>
      </c>
      <c r="E52" s="14">
        <f>E5+E24+E27+E30+E32+E35+E40+E43+E48+E50+E51</f>
        <v>2694770903.9299998</v>
      </c>
      <c r="F52" s="14">
        <f t="shared" ref="F52:G52" si="0">F5+F24+F27+F30+F32+F35+F40+F43+F48+F50+F51</f>
        <v>2296795093.5900002</v>
      </c>
      <c r="G52" s="14">
        <f t="shared" si="0"/>
        <v>1318362320.3</v>
      </c>
    </row>
    <row r="53" spans="1:7">
      <c r="A53" s="15"/>
      <c r="B53" s="15"/>
      <c r="C53" s="16"/>
      <c r="D53" s="16"/>
      <c r="E53" s="16"/>
      <c r="F53" s="16"/>
      <c r="G53" s="16"/>
    </row>
    <row r="54" spans="1:7">
      <c r="A54" s="15"/>
      <c r="B54" s="15"/>
      <c r="C54" s="16"/>
      <c r="D54" s="16"/>
      <c r="E54" s="16"/>
      <c r="F54" s="16"/>
      <c r="G54" s="16"/>
    </row>
    <row r="55" spans="1:7" ht="12.75" customHeight="1">
      <c r="C55" s="6"/>
      <c r="D55" s="6"/>
      <c r="E55" s="6"/>
      <c r="F55" s="6"/>
      <c r="G55" s="6"/>
    </row>
    <row r="56" spans="1:7" ht="22.5" customHeight="1">
      <c r="A56" s="8"/>
      <c r="B56" s="7"/>
      <c r="C56" s="4" t="s">
        <v>42</v>
      </c>
      <c r="D56" s="4" t="s">
        <v>35</v>
      </c>
      <c r="E56" s="4" t="s">
        <v>38</v>
      </c>
      <c r="F56" s="4" t="s">
        <v>43</v>
      </c>
      <c r="G56" s="4" t="s">
        <v>44</v>
      </c>
    </row>
    <row r="57" spans="1:7" ht="12.75" customHeight="1">
      <c r="A57" s="8"/>
      <c r="B57" s="27" t="s">
        <v>30</v>
      </c>
      <c r="C57" s="9">
        <f>C4+C21+C22+C23+C26+C29+C47+C49</f>
        <v>88271042.590000004</v>
      </c>
      <c r="D57" s="9">
        <f>D4+D21+D22+D23+D26+D29+D47+D49</f>
        <v>100729160.81</v>
      </c>
      <c r="E57" s="9">
        <f t="shared" ref="E57:F57" si="1">E4+E21+E22+E23+E26+E29+E47+E49</f>
        <v>74905639</v>
      </c>
      <c r="F57" s="9">
        <f t="shared" si="1"/>
        <v>74924210</v>
      </c>
      <c r="G57" s="9">
        <f t="shared" ref="G57" si="2">G4+G21+G22+G23+G26+G29+G47+G49</f>
        <v>45956403.890000001</v>
      </c>
    </row>
    <row r="58" spans="1:7" ht="12.75" customHeight="1">
      <c r="A58" s="8"/>
      <c r="B58" s="7" t="s">
        <v>31</v>
      </c>
      <c r="C58" s="9">
        <f>C7+C8+C9+C10+C11+C12+C13+C14+C16+C17+C18+C19+C25+C28+C33+C34+C36+C38+C42+C44+C45+C46+C41+C37+C20+C6+C15+C39</f>
        <v>2940800625.6500001</v>
      </c>
      <c r="D58" s="9">
        <f>D7+D8+D9+D10+D11+D12+D13+D14+D16+D17+D18+D19+D25+D28+D33+D34+D36+D38+D42+D44+D45+D46+D41+D37+D20+D6+D15+D39</f>
        <v>4109713701.0299997</v>
      </c>
      <c r="E58" s="9">
        <f>E7+E8+E9+E10+E11+E12+E13+E14+E16+E17+E18+E19+E25+E28+E33+E34+E36+E38+E42+E44+E45+E46+E41+E37+E20+E6+E15</f>
        <v>2593865264.9300003</v>
      </c>
      <c r="F58" s="9">
        <f>F7+F8+F9+F10+F11+F12+F13+F14+F16+F17+F18+F19+F25+F28+F33+F34+F36+F38+F42+F44+F45+F46+F41+F37+F20+F6+F15</f>
        <v>2168270883.5900002</v>
      </c>
      <c r="G58" s="9">
        <f>G7+G8+G9+G10+G11+G12+G13+G14+G16+G17+G18+G19+G25+G28+G33+G34+G36+G38+G42+G44+G45+G46+G41+G37+G20+G6+G15</f>
        <v>1218805916.4099998</v>
      </c>
    </row>
    <row r="59" spans="1:7" ht="12.75" customHeight="1">
      <c r="A59" s="8"/>
      <c r="B59" s="7" t="s">
        <v>39</v>
      </c>
      <c r="C59" s="9">
        <v>0</v>
      </c>
      <c r="D59" s="9">
        <v>0</v>
      </c>
      <c r="E59" s="9">
        <f>E51</f>
        <v>26000000</v>
      </c>
      <c r="F59" s="9">
        <f>F51</f>
        <v>53600000</v>
      </c>
      <c r="G59" s="9">
        <v>0</v>
      </c>
    </row>
    <row r="60" spans="1:7" ht="12.75" customHeight="1">
      <c r="A60" s="8"/>
      <c r="B60" s="7" t="s">
        <v>33</v>
      </c>
      <c r="C60" s="9">
        <f>C57+C58</f>
        <v>3029071668.2400002</v>
      </c>
      <c r="D60" s="9">
        <f>D57+D58+D59</f>
        <v>4210442861.8399997</v>
      </c>
      <c r="E60" s="9">
        <f>E57+E58+E59</f>
        <v>2694770903.9300003</v>
      </c>
      <c r="F60" s="9">
        <f>F57+F58+F59</f>
        <v>2296795093.5900002</v>
      </c>
      <c r="G60" s="9">
        <f>G57+G58+G59</f>
        <v>1264762320.3</v>
      </c>
    </row>
    <row r="61" spans="1:7" ht="12.75" customHeight="1">
      <c r="D61" s="6"/>
    </row>
  </sheetData>
  <mergeCells count="7">
    <mergeCell ref="A44:A47"/>
    <mergeCell ref="A1:F1"/>
    <mergeCell ref="A41:A42"/>
    <mergeCell ref="A6:A23"/>
    <mergeCell ref="A28:A29"/>
    <mergeCell ref="A33:A34"/>
    <mergeCell ref="A36:A39"/>
  </mergeCells>
  <pageMargins left="0.74803149606299213" right="0.74803149606299213" top="0.98425196850393704" bottom="0.98425196850393704" header="0.51181102362204722" footer="0.51181102362204722"/>
  <pageSetup paperSize="9" scale="93" orientation="landscape" r:id="rId1"/>
  <headerFooter alignWithMargins="0"/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Бюджет!LAST_CELL</vt:lpstr>
      <vt:lpstr>Бюджет!Область_печати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</dc:creator>
  <dc:description>POI HSSF rep:2.41.2.67</dc:description>
  <cp:lastModifiedBy>user11</cp:lastModifiedBy>
  <cp:lastPrinted>2020-10-12T10:01:21Z</cp:lastPrinted>
  <dcterms:created xsi:type="dcterms:W3CDTF">2017-03-27T08:05:50Z</dcterms:created>
  <dcterms:modified xsi:type="dcterms:W3CDTF">2022-07-07T09:23:21Z</dcterms:modified>
</cp:coreProperties>
</file>