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LAST_CELL" localSheetId="0">Бюджет!$I$62</definedName>
    <definedName name="_xlnm.Print_Area" localSheetId="0">Бюджет!$A$1:$G$54</definedName>
  </definedNames>
  <calcPr calcId="125725"/>
</workbook>
</file>

<file path=xl/calcChain.xml><?xml version="1.0" encoding="utf-8"?>
<calcChain xmlns="http://schemas.openxmlformats.org/spreadsheetml/2006/main">
  <c r="G62" i="1"/>
  <c r="G60"/>
  <c r="G45"/>
  <c r="D45"/>
  <c r="E45"/>
  <c r="F45"/>
  <c r="G54"/>
  <c r="G41"/>
  <c r="D60"/>
  <c r="C5"/>
  <c r="C25"/>
  <c r="C28"/>
  <c r="C31"/>
  <c r="C33"/>
  <c r="C36"/>
  <c r="C41"/>
  <c r="C45"/>
  <c r="C50"/>
  <c r="C52"/>
  <c r="C59"/>
  <c r="C60"/>
  <c r="E60"/>
  <c r="F60"/>
  <c r="C54" l="1"/>
  <c r="C62"/>
  <c r="D59"/>
  <c r="E59"/>
  <c r="F59"/>
  <c r="G52" l="1"/>
  <c r="F52"/>
  <c r="E52"/>
  <c r="D52"/>
  <c r="G59"/>
  <c r="D36"/>
  <c r="D25"/>
  <c r="G25" l="1"/>
  <c r="D41"/>
  <c r="F41"/>
  <c r="E41"/>
  <c r="F61"/>
  <c r="E61"/>
  <c r="G28" l="1"/>
  <c r="E62"/>
  <c r="F62"/>
  <c r="D62"/>
  <c r="G50"/>
  <c r="D50" l="1"/>
  <c r="E50"/>
  <c r="F50"/>
  <c r="E36"/>
  <c r="F36"/>
  <c r="D33"/>
  <c r="E33"/>
  <c r="F33"/>
  <c r="G33"/>
  <c r="D31"/>
  <c r="E31"/>
  <c r="F31"/>
  <c r="G31"/>
  <c r="E28"/>
  <c r="F28"/>
  <c r="E25"/>
  <c r="F25"/>
  <c r="D28"/>
  <c r="F5"/>
  <c r="E5"/>
  <c r="D5"/>
  <c r="G36"/>
  <c r="G5"/>
  <c r="F54" l="1"/>
  <c r="E54"/>
  <c r="D54"/>
</calcChain>
</file>

<file path=xl/sharedStrings.xml><?xml version="1.0" encoding="utf-8"?>
<sst xmlns="http://schemas.openxmlformats.org/spreadsheetml/2006/main" count="76" uniqueCount="45">
  <si>
    <t>Финансовое управление администрации города Минусинска</t>
  </si>
  <si>
    <t>Непрограммные расходы представительного органа муниципального образования</t>
  </si>
  <si>
    <t>Муниципальная программа "Культура города Минусинска"</t>
  </si>
  <si>
    <t>Муниципальная программа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</si>
  <si>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Администрация города Минусинска</t>
  </si>
  <si>
    <t>Муниципальная программа "Обеспечение транспортной инфраструктуры муниципального образования город Минусинск</t>
  </si>
  <si>
    <t>Муниципальная программа "Обеспечение жизнедеятельности территории "</t>
  </si>
  <si>
    <t>Муниципальная программа "Благоустройство территории муниципального образования город Минусинск"</t>
  </si>
  <si>
    <t>Муниципальная программа "Молодежь Минусинска"</t>
  </si>
  <si>
    <t>Муниципальная программа "Управление муниципальными финансами"</t>
  </si>
  <si>
    <t>Муниципальная программа "Эффективное управление муниципальным имуществом города Минусинска"</t>
  </si>
  <si>
    <t>Муниципальная программа "Социально - экономическая поддержка интересов населения города Минусинска"</t>
  </si>
  <si>
    <t>Муниципальная программа "Управление земельно-имущественными отношениями на территории города Минусинска"</t>
  </si>
  <si>
    <t>Муниципальная программа "Развитие архивного дела в городе Минусинске"</t>
  </si>
  <si>
    <t>Муниципальная программа "Безопасный город"</t>
  </si>
  <si>
    <t>Непрограммные расходы высшего должностного лица субъекта Российской Федерации и муниципального образования</t>
  </si>
  <si>
    <t>Непрограммные расходы Администрации города Минусинска</t>
  </si>
  <si>
    <t>Непрограммные расходы отдельных органов местного самоуправления</t>
  </si>
  <si>
    <t>Непрограммные расходы Территориального отдела по вопросам жизнедеятельности городского посёлка Зелёный Бор администрации города Минусинска</t>
  </si>
  <si>
    <t>Муниципальная программа "Физическая культура и спорт в муниципальном образовании город Минусинск"</t>
  </si>
  <si>
    <t>Муниципальная программа "Развитие образования города Минусинска"</t>
  </si>
  <si>
    <t>Муниципальная программа "Система социальной защиты граждан города Минусинска"</t>
  </si>
  <si>
    <t>Итого</t>
  </si>
  <si>
    <t>Минусинский городской Совет Депутатов</t>
  </si>
  <si>
    <t>Всего</t>
  </si>
  <si>
    <t>Территориальный отдел по вопросам жизнедеятельности городского посёлка Зелёный Бор администрации города Минусинска</t>
  </si>
  <si>
    <t>Отдел спорта и молодежной политики администрации города Минусинска</t>
  </si>
  <si>
    <t>Управление образования администрации города Минусинска</t>
  </si>
  <si>
    <t>Управление социальной защиты населения администрации города Минусинска</t>
  </si>
  <si>
    <t>Направление расходов</t>
  </si>
  <si>
    <t>Непрограммные расходы</t>
  </si>
  <si>
    <t>Программные расходы</t>
  </si>
  <si>
    <t>Отдел культуры администрации города Минусинска</t>
  </si>
  <si>
    <t>Всего расходов</t>
  </si>
  <si>
    <t>ГРБС</t>
  </si>
  <si>
    <t>Муниципальная программа "Информационное общество муниципального образования город Минусинск"</t>
  </si>
  <si>
    <t>План 2023 год</t>
  </si>
  <si>
    <t>Условно-утвержденные расходы</t>
  </si>
  <si>
    <t>Непрограммные расходы Контрольно-счетной палаты города Минусинска</t>
  </si>
  <si>
    <t>Контрольно-счетная палата города Минусинска</t>
  </si>
  <si>
    <t>Факт 2022 год</t>
  </si>
  <si>
    <t>План 2024 год</t>
  </si>
  <si>
    <t>План 2025 год</t>
  </si>
  <si>
    <t>Муниципальная программа "Формирование современной городской среды" на 2018-2030 годы</t>
  </si>
  <si>
    <t>Исполнение на 01.01.2024 года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</si>
</sst>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8"/>
      <name val="Arial Cyr"/>
    </font>
    <font>
      <b/>
      <sz val="8"/>
      <name val="Arial Cyr"/>
    </font>
    <font>
      <b/>
      <sz val="10"/>
      <name val="Arial"/>
      <family val="2"/>
      <charset val="204"/>
    </font>
    <font>
      <sz val="8.5"/>
      <name val="MS Sans Serif"/>
      <family val="2"/>
      <charset val="204"/>
    </font>
    <font>
      <sz val="10"/>
      <name val="Arial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8"/>
      <name val="Times New Roman"/>
      <family val="1"/>
      <charset val="204"/>
    </font>
    <font>
      <sz val="10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5" fillId="0" borderId="0"/>
  </cellStyleXfs>
  <cellXfs count="36">
    <xf numFmtId="0" fontId="0" fillId="0" borderId="0" xfId="0"/>
    <xf numFmtId="0" fontId="5" fillId="0" borderId="0" xfId="0" applyFont="1" applyFill="1"/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/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/>
    <xf numFmtId="4" fontId="5" fillId="0" borderId="0" xfId="0" applyNumberFormat="1" applyFont="1" applyFill="1"/>
    <xf numFmtId="0" fontId="5" fillId="0" borderId="1" xfId="0" applyFont="1" applyFill="1" applyBorder="1"/>
    <xf numFmtId="0" fontId="5" fillId="0" borderId="0" xfId="0" applyFont="1" applyFill="1" applyBorder="1"/>
    <xf numFmtId="4" fontId="5" fillId="0" borderId="1" xfId="0" applyNumberFormat="1" applyFont="1" applyFill="1" applyBorder="1"/>
    <xf numFmtId="4" fontId="7" fillId="0" borderId="1" xfId="0" applyNumberFormat="1" applyFont="1" applyFill="1" applyBorder="1" applyAlignment="1" applyProtection="1">
      <alignment horizontal="right" vertical="center" wrapText="1"/>
    </xf>
    <xf numFmtId="4" fontId="1" fillId="0" borderId="1" xfId="0" applyNumberFormat="1" applyFont="1" applyFill="1" applyBorder="1" applyAlignment="1" applyProtection="1">
      <alignment horizontal="right" vertical="center" wrapText="1"/>
    </xf>
    <xf numFmtId="4" fontId="6" fillId="0" borderId="1" xfId="0" applyNumberFormat="1" applyFont="1" applyFill="1" applyBorder="1" applyAlignment="1" applyProtection="1">
      <alignment horizontal="right" vertical="center" wrapText="1"/>
    </xf>
    <xf numFmtId="4" fontId="2" fillId="0" borderId="1" xfId="0" applyNumberFormat="1" applyFont="1" applyFill="1" applyBorder="1" applyAlignment="1" applyProtection="1">
      <alignment horizontal="right" vertical="center" wrapText="1"/>
    </xf>
    <xf numFmtId="4" fontId="6" fillId="0" borderId="1" xfId="0" applyNumberFormat="1" applyFont="1" applyFill="1" applyBorder="1" applyAlignment="1" applyProtection="1">
      <alignment horizontal="right"/>
    </xf>
    <xf numFmtId="49" fontId="6" fillId="0" borderId="0" xfId="0" applyNumberFormat="1" applyFont="1" applyFill="1" applyBorder="1" applyAlignment="1" applyProtection="1">
      <alignment horizontal="left"/>
    </xf>
    <xf numFmtId="4" fontId="6" fillId="0" borderId="0" xfId="0" applyNumberFormat="1" applyFont="1" applyFill="1" applyBorder="1" applyAlignment="1" applyProtection="1">
      <alignment horizontal="right"/>
    </xf>
    <xf numFmtId="49" fontId="6" fillId="0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49" fontId="6" fillId="0" borderId="1" xfId="0" applyNumberFormat="1" applyFont="1" applyFill="1" applyBorder="1" applyAlignment="1" applyProtection="1">
      <alignment horizontal="left"/>
    </xf>
    <xf numFmtId="4" fontId="8" fillId="0" borderId="1" xfId="0" applyNumberFormat="1" applyFont="1" applyFill="1" applyBorder="1" applyAlignment="1" applyProtection="1">
      <alignment horizontal="right" vertical="center" wrapText="1"/>
    </xf>
    <xf numFmtId="4" fontId="7" fillId="0" borderId="1" xfId="1" applyNumberFormat="1" applyFont="1" applyFill="1" applyBorder="1" applyAlignment="1" applyProtection="1">
      <alignment horizontal="right" vertical="center" wrapText="1"/>
    </xf>
    <xf numFmtId="49" fontId="7" fillId="0" borderId="1" xfId="0" applyNumberFormat="1" applyFont="1" applyFill="1" applyBorder="1" applyAlignment="1" applyProtection="1">
      <alignment horizontal="left" vertical="center" wrapText="1"/>
    </xf>
    <xf numFmtId="4" fontId="1" fillId="0" borderId="6" xfId="0" applyNumberFormat="1" applyFont="1" applyFill="1" applyBorder="1" applyAlignment="1" applyProtection="1">
      <alignment horizontal="right" vertical="center" wrapText="1"/>
    </xf>
    <xf numFmtId="4" fontId="1" fillId="0" borderId="6" xfId="1" applyNumberFormat="1" applyFont="1" applyFill="1" applyBorder="1" applyAlignment="1" applyProtection="1">
      <alignment horizontal="right" vertical="center" wrapText="1"/>
    </xf>
    <xf numFmtId="4" fontId="7" fillId="0" borderId="5" xfId="0" applyNumberFormat="1" applyFont="1" applyFill="1" applyBorder="1" applyAlignment="1" applyProtection="1">
      <alignment horizontal="right" vertical="center" wrapText="1"/>
    </xf>
    <xf numFmtId="4" fontId="7" fillId="0" borderId="6" xfId="0" applyNumberFormat="1" applyFont="1" applyFill="1" applyBorder="1" applyAlignment="1" applyProtection="1">
      <alignment horizontal="right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0" fontId="9" fillId="0" borderId="0" xfId="0" applyFont="1" applyFill="1"/>
    <xf numFmtId="49" fontId="1" fillId="0" borderId="2" xfId="0" applyNumberFormat="1" applyFont="1" applyFill="1" applyBorder="1" applyAlignment="1" applyProtection="1">
      <alignment horizontal="left" vertical="center" wrapText="1"/>
    </xf>
    <xf numFmtId="49" fontId="1" fillId="0" borderId="3" xfId="0" applyNumberFormat="1" applyFont="1" applyFill="1" applyBorder="1" applyAlignment="1" applyProtection="1">
      <alignment horizontal="left" vertical="center" wrapText="1"/>
    </xf>
    <xf numFmtId="49" fontId="1" fillId="0" borderId="4" xfId="0" applyNumberFormat="1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top" wrapText="1"/>
    </xf>
    <xf numFmtId="49" fontId="1" fillId="0" borderId="2" xfId="0" applyNumberFormat="1" applyFont="1" applyFill="1" applyBorder="1" applyAlignment="1" applyProtection="1">
      <alignment horizontal="center" vertical="center" wrapText="1"/>
    </xf>
    <xf numFmtId="49" fontId="1" fillId="0" borderId="3" xfId="0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_Бюджет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Бюджет!$B$59</c:f>
              <c:strCache>
                <c:ptCount val="1"/>
                <c:pt idx="0">
                  <c:v>Непрограммные расходы</c:v>
                </c:pt>
              </c:strCache>
            </c:strRef>
          </c:tx>
          <c:cat>
            <c:strRef>
              <c:f>Бюджет!$C$58:$G$58</c:f>
              <c:strCache>
                <c:ptCount val="5"/>
                <c:pt idx="0">
                  <c:v>Факт 2022 год</c:v>
                </c:pt>
                <c:pt idx="1">
                  <c:v>План 2023 год</c:v>
                </c:pt>
                <c:pt idx="2">
                  <c:v>План 2024 год</c:v>
                </c:pt>
                <c:pt idx="3">
                  <c:v>План 2025 год</c:v>
                </c:pt>
                <c:pt idx="4">
                  <c:v>Исполнение на 01.01.2024 года</c:v>
                </c:pt>
              </c:strCache>
            </c:strRef>
          </c:cat>
          <c:val>
            <c:numRef>
              <c:f>Бюджет!$C$59:$G$59</c:f>
              <c:numCache>
                <c:formatCode>#,##0.00</c:formatCode>
                <c:ptCount val="5"/>
                <c:pt idx="0">
                  <c:v>45956403.890000001</c:v>
                </c:pt>
                <c:pt idx="1">
                  <c:v>131259054.83</c:v>
                </c:pt>
                <c:pt idx="2">
                  <c:v>85667560</c:v>
                </c:pt>
                <c:pt idx="3">
                  <c:v>85788258</c:v>
                </c:pt>
                <c:pt idx="4">
                  <c:v>130360373.99000001</c:v>
                </c:pt>
              </c:numCache>
            </c:numRef>
          </c:val>
        </c:ser>
        <c:ser>
          <c:idx val="1"/>
          <c:order val="1"/>
          <c:tx>
            <c:strRef>
              <c:f>Бюджет!$B$60</c:f>
              <c:strCache>
                <c:ptCount val="1"/>
                <c:pt idx="0">
                  <c:v>Программные расходы</c:v>
                </c:pt>
              </c:strCache>
            </c:strRef>
          </c:tx>
          <c:cat>
            <c:strRef>
              <c:f>Бюджет!$C$58:$G$58</c:f>
              <c:strCache>
                <c:ptCount val="5"/>
                <c:pt idx="0">
                  <c:v>Факт 2022 год</c:v>
                </c:pt>
                <c:pt idx="1">
                  <c:v>План 2023 год</c:v>
                </c:pt>
                <c:pt idx="2">
                  <c:v>План 2024 год</c:v>
                </c:pt>
                <c:pt idx="3">
                  <c:v>План 2025 год</c:v>
                </c:pt>
                <c:pt idx="4">
                  <c:v>Исполнение на 01.01.2024 года</c:v>
                </c:pt>
              </c:strCache>
            </c:strRef>
          </c:cat>
          <c:val>
            <c:numRef>
              <c:f>Бюджет!$C$60:$G$60</c:f>
              <c:numCache>
                <c:formatCode>#,##0.00</c:formatCode>
                <c:ptCount val="5"/>
                <c:pt idx="0">
                  <c:v>1218805916.4099994</c:v>
                </c:pt>
                <c:pt idx="1">
                  <c:v>4594363909.3000002</c:v>
                </c:pt>
                <c:pt idx="2">
                  <c:v>2632162477.7399998</c:v>
                </c:pt>
                <c:pt idx="3">
                  <c:v>2471427911.7399998</c:v>
                </c:pt>
                <c:pt idx="4">
                  <c:v>4251844662.1100001</c:v>
                </c:pt>
              </c:numCache>
            </c:numRef>
          </c:val>
        </c:ser>
        <c:ser>
          <c:idx val="2"/>
          <c:order val="2"/>
          <c:tx>
            <c:strRef>
              <c:f>Бюджет!$B$62</c:f>
              <c:strCache>
                <c:ptCount val="1"/>
                <c:pt idx="0">
                  <c:v>Всего расходов</c:v>
                </c:pt>
              </c:strCache>
            </c:strRef>
          </c:tx>
          <c:cat>
            <c:strRef>
              <c:f>Бюджет!$C$58:$G$58</c:f>
              <c:strCache>
                <c:ptCount val="5"/>
                <c:pt idx="0">
                  <c:v>Факт 2022 год</c:v>
                </c:pt>
                <c:pt idx="1">
                  <c:v>План 2023 год</c:v>
                </c:pt>
                <c:pt idx="2">
                  <c:v>План 2024 год</c:v>
                </c:pt>
                <c:pt idx="3">
                  <c:v>План 2025 год</c:v>
                </c:pt>
                <c:pt idx="4">
                  <c:v>Исполнение на 01.01.2024 года</c:v>
                </c:pt>
              </c:strCache>
            </c:strRef>
          </c:cat>
          <c:val>
            <c:numRef>
              <c:f>Бюджет!$C$62:$G$62</c:f>
              <c:numCache>
                <c:formatCode>#,##0.00</c:formatCode>
                <c:ptCount val="5"/>
                <c:pt idx="0">
                  <c:v>1264762320.2999995</c:v>
                </c:pt>
                <c:pt idx="1">
                  <c:v>4725622964.1300001</c:v>
                </c:pt>
                <c:pt idx="2">
                  <c:v>2748130037.7399998</c:v>
                </c:pt>
                <c:pt idx="3">
                  <c:v>2619516169.7399998</c:v>
                </c:pt>
                <c:pt idx="4">
                  <c:v>4382205036.1000004</c:v>
                </c:pt>
              </c:numCache>
            </c:numRef>
          </c:val>
        </c:ser>
        <c:shape val="cylinder"/>
        <c:axId val="143330304"/>
        <c:axId val="143356672"/>
        <c:axId val="0"/>
      </c:bar3DChart>
      <c:catAx>
        <c:axId val="143330304"/>
        <c:scaling>
          <c:orientation val="minMax"/>
        </c:scaling>
        <c:axPos val="b"/>
        <c:majorTickMark val="none"/>
        <c:tickLblPos val="nextTo"/>
        <c:crossAx val="143356672"/>
        <c:crosses val="autoZero"/>
        <c:auto val="1"/>
        <c:lblAlgn val="ctr"/>
        <c:lblOffset val="100"/>
      </c:catAx>
      <c:valAx>
        <c:axId val="143356672"/>
        <c:scaling>
          <c:orientation val="minMax"/>
        </c:scaling>
        <c:axPos val="l"/>
        <c:majorGridlines/>
        <c:numFmt formatCode="#,##0.00" sourceLinked="1"/>
        <c:majorTickMark val="none"/>
        <c:tickLblPos val="nextTo"/>
        <c:crossAx val="14333030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66674</xdr:colOff>
      <xdr:row>2</xdr:row>
      <xdr:rowOff>19049</xdr:rowOff>
    </xdr:from>
    <xdr:to>
      <xdr:col>20</xdr:col>
      <xdr:colOff>104775</xdr:colOff>
      <xdr:row>19</xdr:row>
      <xdr:rowOff>66675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64"/>
  <sheetViews>
    <sheetView showGridLines="0" tabSelected="1" view="pageBreakPreview" topLeftCell="C1" zoomScaleNormal="100" zoomScaleSheetLayoutView="100" workbookViewId="0">
      <selection activeCell="C1" sqref="A1:XFD1048576"/>
    </sheetView>
  </sheetViews>
  <sheetFormatPr defaultRowHeight="12.75" customHeight="1"/>
  <cols>
    <col min="1" max="1" width="30.7109375" style="1" customWidth="1"/>
    <col min="2" max="2" width="50.7109375" style="1" customWidth="1"/>
    <col min="3" max="3" width="17" style="1" customWidth="1"/>
    <col min="4" max="6" width="15.42578125" style="1" customWidth="1"/>
    <col min="7" max="7" width="17.140625" style="1" customWidth="1"/>
    <col min="8" max="9" width="9.140625" style="1" customWidth="1"/>
    <col min="10" max="16384" width="9.140625" style="1"/>
  </cols>
  <sheetData>
    <row r="1" spans="1:9">
      <c r="A1" s="32"/>
      <c r="B1" s="32"/>
      <c r="C1" s="32"/>
      <c r="D1" s="32"/>
      <c r="E1" s="32"/>
      <c r="F1" s="32"/>
    </row>
    <row r="2" spans="1:9">
      <c r="A2" s="2"/>
      <c r="B2" s="2"/>
      <c r="C2" s="2"/>
      <c r="D2" s="2"/>
      <c r="E2" s="2"/>
      <c r="F2" s="2"/>
      <c r="G2" s="2"/>
      <c r="H2" s="3"/>
      <c r="I2" s="3"/>
    </row>
    <row r="3" spans="1:9" ht="21">
      <c r="A3" s="4" t="s">
        <v>34</v>
      </c>
      <c r="B3" s="4" t="s">
        <v>29</v>
      </c>
      <c r="C3" s="4" t="s">
        <v>40</v>
      </c>
      <c r="D3" s="4" t="s">
        <v>36</v>
      </c>
      <c r="E3" s="4" t="s">
        <v>41</v>
      </c>
      <c r="F3" s="4" t="s">
        <v>42</v>
      </c>
      <c r="G3" s="4" t="s">
        <v>44</v>
      </c>
    </row>
    <row r="4" spans="1:9" s="28" customFormat="1" ht="22.5">
      <c r="A4" s="27" t="s">
        <v>23</v>
      </c>
      <c r="B4" s="27" t="s">
        <v>1</v>
      </c>
      <c r="C4" s="10">
        <v>2869666.33</v>
      </c>
      <c r="D4" s="11">
        <v>7343474.7000000002</v>
      </c>
      <c r="E4" s="10">
        <v>7299710</v>
      </c>
      <c r="F4" s="10">
        <v>7299710</v>
      </c>
      <c r="G4" s="10">
        <v>7336267.7000000002</v>
      </c>
    </row>
    <row r="5" spans="1:9" s="28" customFormat="1">
      <c r="A5" s="17" t="s">
        <v>22</v>
      </c>
      <c r="B5" s="17"/>
      <c r="C5" s="12">
        <f>C4</f>
        <v>2869666.33</v>
      </c>
      <c r="D5" s="12">
        <f>D4</f>
        <v>7343474.7000000002</v>
      </c>
      <c r="E5" s="12">
        <f>E4</f>
        <v>7299710</v>
      </c>
      <c r="F5" s="12">
        <f>F4</f>
        <v>7299710</v>
      </c>
      <c r="G5" s="12">
        <f>G4</f>
        <v>7336267.7000000002</v>
      </c>
    </row>
    <row r="6" spans="1:9">
      <c r="A6" s="33" t="s">
        <v>4</v>
      </c>
      <c r="B6" s="27" t="s">
        <v>2</v>
      </c>
      <c r="C6" s="10">
        <v>12459041.050000001</v>
      </c>
      <c r="D6" s="10">
        <v>30411622.809999999</v>
      </c>
      <c r="E6" s="11">
        <v>7324019</v>
      </c>
      <c r="F6" s="10">
        <v>7324019</v>
      </c>
      <c r="G6" s="10">
        <v>28348614.609999999</v>
      </c>
    </row>
    <row r="7" spans="1:9" ht="51.75" customHeight="1">
      <c r="A7" s="34"/>
      <c r="B7" s="27" t="s">
        <v>3</v>
      </c>
      <c r="C7" s="10">
        <v>54328515.119999997</v>
      </c>
      <c r="D7" s="10">
        <v>146561494.31</v>
      </c>
      <c r="E7" s="10">
        <v>27432770.789999999</v>
      </c>
      <c r="F7" s="10">
        <v>52367483</v>
      </c>
      <c r="G7" s="10">
        <v>113952063.37</v>
      </c>
    </row>
    <row r="8" spans="1:9" ht="35.25" customHeight="1">
      <c r="A8" s="34"/>
      <c r="B8" s="27" t="s">
        <v>5</v>
      </c>
      <c r="C8" s="10">
        <v>33983680.770000003</v>
      </c>
      <c r="D8" s="10">
        <v>574237207.19000006</v>
      </c>
      <c r="E8" s="10">
        <v>221896110</v>
      </c>
      <c r="F8" s="10">
        <v>95545410</v>
      </c>
      <c r="G8" s="10">
        <v>562217746.44000006</v>
      </c>
    </row>
    <row r="9" spans="1:9" ht="27" customHeight="1">
      <c r="A9" s="34"/>
      <c r="B9" s="27" t="s">
        <v>6</v>
      </c>
      <c r="C9" s="10">
        <v>5136257.04</v>
      </c>
      <c r="D9" s="10">
        <v>134003874.81</v>
      </c>
      <c r="E9" s="10">
        <v>5969784</v>
      </c>
      <c r="F9" s="10">
        <v>9053132</v>
      </c>
      <c r="G9" s="10">
        <v>101186174.3</v>
      </c>
    </row>
    <row r="10" spans="1:9" ht="36.75" customHeight="1">
      <c r="A10" s="34"/>
      <c r="B10" s="27" t="s">
        <v>7</v>
      </c>
      <c r="C10" s="10">
        <v>4171730.71</v>
      </c>
      <c r="D10" s="10">
        <v>229738837.41</v>
      </c>
      <c r="E10" s="10">
        <v>61201050</v>
      </c>
      <c r="F10" s="10">
        <v>29570210</v>
      </c>
      <c r="G10" s="10">
        <v>182631887.97</v>
      </c>
    </row>
    <row r="11" spans="1:9">
      <c r="A11" s="34"/>
      <c r="B11" s="27" t="s">
        <v>8</v>
      </c>
      <c r="C11" s="10">
        <v>4769235.84</v>
      </c>
      <c r="D11" s="10">
        <v>4620876.62</v>
      </c>
      <c r="E11" s="10">
        <v>4377399.67</v>
      </c>
      <c r="F11" s="10">
        <v>4248638.6500000004</v>
      </c>
      <c r="G11" s="10">
        <v>4026984.48</v>
      </c>
    </row>
    <row r="12" spans="1:9" ht="22.5">
      <c r="A12" s="34"/>
      <c r="B12" s="27" t="s">
        <v>19</v>
      </c>
      <c r="C12" s="10">
        <v>0</v>
      </c>
      <c r="D12" s="10">
        <v>187279766.58000001</v>
      </c>
      <c r="E12" s="10">
        <v>100000</v>
      </c>
      <c r="F12" s="10">
        <v>0</v>
      </c>
      <c r="G12" s="10">
        <v>80823136.459999993</v>
      </c>
    </row>
    <row r="13" spans="1:9" ht="21.75" customHeight="1">
      <c r="A13" s="34"/>
      <c r="B13" s="27" t="s">
        <v>9</v>
      </c>
      <c r="C13" s="10">
        <v>15532302.119999999</v>
      </c>
      <c r="D13" s="10">
        <v>42142866.200000003</v>
      </c>
      <c r="E13" s="10">
        <v>38261100</v>
      </c>
      <c r="F13" s="10">
        <v>38261100</v>
      </c>
      <c r="G13" s="10">
        <v>42142866.200000003</v>
      </c>
    </row>
    <row r="14" spans="1:9" ht="35.25" customHeight="1">
      <c r="A14" s="34"/>
      <c r="B14" s="27" t="s">
        <v>10</v>
      </c>
      <c r="C14" s="10">
        <v>21702874.18</v>
      </c>
      <c r="D14" s="10">
        <v>549740061.70000005</v>
      </c>
      <c r="E14" s="10">
        <v>71516880</v>
      </c>
      <c r="F14" s="10">
        <v>64514880</v>
      </c>
      <c r="G14" s="10">
        <v>468130074.25</v>
      </c>
    </row>
    <row r="15" spans="1:9" ht="22.5">
      <c r="A15" s="34"/>
      <c r="B15" s="27" t="s">
        <v>11</v>
      </c>
      <c r="C15" s="10">
        <v>4643045.01</v>
      </c>
      <c r="D15" s="10">
        <v>18165688.530000001</v>
      </c>
      <c r="E15" s="10">
        <v>6331810</v>
      </c>
      <c r="F15" s="10">
        <v>6331810</v>
      </c>
      <c r="G15" s="10">
        <v>18165688.530000001</v>
      </c>
    </row>
    <row r="16" spans="1:9" ht="22.5" hidden="1">
      <c r="A16" s="34"/>
      <c r="B16" s="27" t="s">
        <v>20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</row>
    <row r="17" spans="1:7" ht="29.25" hidden="1" customHeight="1">
      <c r="A17" s="34"/>
      <c r="B17" s="27" t="s">
        <v>12</v>
      </c>
      <c r="C17" s="10">
        <v>0</v>
      </c>
      <c r="D17" s="10">
        <v>0</v>
      </c>
      <c r="E17" s="10">
        <v>0</v>
      </c>
      <c r="F17" s="10">
        <v>0</v>
      </c>
      <c r="G17" s="10"/>
    </row>
    <row r="18" spans="1:7" ht="22.5" hidden="1" customHeight="1">
      <c r="A18" s="34"/>
      <c r="B18" s="27" t="s">
        <v>13</v>
      </c>
      <c r="C18" s="10">
        <v>0</v>
      </c>
      <c r="D18" s="10">
        <v>0</v>
      </c>
      <c r="E18" s="10">
        <v>0</v>
      </c>
      <c r="F18" s="10">
        <v>0</v>
      </c>
      <c r="G18" s="10"/>
    </row>
    <row r="19" spans="1:7">
      <c r="A19" s="34"/>
      <c r="B19" s="27" t="s">
        <v>14</v>
      </c>
      <c r="C19" s="10">
        <v>760534</v>
      </c>
      <c r="D19" s="10">
        <v>2993389.52</v>
      </c>
      <c r="E19" s="10">
        <v>1516260</v>
      </c>
      <c r="F19" s="10">
        <v>1550660</v>
      </c>
      <c r="G19" s="10">
        <v>2738875.41</v>
      </c>
    </row>
    <row r="20" spans="1:7" ht="26.25" customHeight="1">
      <c r="A20" s="34"/>
      <c r="B20" s="27" t="s">
        <v>43</v>
      </c>
      <c r="C20" s="10">
        <v>707895.6</v>
      </c>
      <c r="D20" s="10">
        <v>28966098.59</v>
      </c>
      <c r="E20" s="10">
        <v>29358234.280000001</v>
      </c>
      <c r="F20" s="10">
        <v>1590572.99</v>
      </c>
      <c r="G20" s="10">
        <v>28966098.59</v>
      </c>
    </row>
    <row r="21" spans="1:7" ht="39" customHeight="1">
      <c r="A21" s="34"/>
      <c r="B21" s="27" t="s">
        <v>35</v>
      </c>
      <c r="C21" s="10">
        <v>332264.25</v>
      </c>
      <c r="D21" s="10">
        <v>1841707.9</v>
      </c>
      <c r="E21" s="10">
        <v>1054000</v>
      </c>
      <c r="F21" s="10">
        <v>1054000</v>
      </c>
      <c r="G21" s="10">
        <v>1841707.9</v>
      </c>
    </row>
    <row r="22" spans="1:7" s="28" customFormat="1" ht="35.25" customHeight="1">
      <c r="A22" s="34"/>
      <c r="B22" s="27" t="s">
        <v>15</v>
      </c>
      <c r="C22" s="11">
        <v>1062905.28</v>
      </c>
      <c r="D22" s="23">
        <v>3453900.94</v>
      </c>
      <c r="E22" s="11">
        <v>3112770</v>
      </c>
      <c r="F22" s="11">
        <v>3112770</v>
      </c>
      <c r="G22" s="25">
        <v>3446064.94</v>
      </c>
    </row>
    <row r="23" spans="1:7" s="28" customFormat="1">
      <c r="A23" s="34"/>
      <c r="B23" s="27" t="s">
        <v>16</v>
      </c>
      <c r="C23" s="10">
        <v>40402945.789999999</v>
      </c>
      <c r="D23" s="11">
        <v>112257437.52</v>
      </c>
      <c r="E23" s="10">
        <v>70445770</v>
      </c>
      <c r="F23" s="10">
        <v>70566468</v>
      </c>
      <c r="G23" s="10">
        <v>112058197.42</v>
      </c>
    </row>
    <row r="24" spans="1:7" s="28" customFormat="1" ht="22.5">
      <c r="A24" s="35"/>
      <c r="B24" s="27" t="s">
        <v>17</v>
      </c>
      <c r="C24" s="11">
        <v>0</v>
      </c>
      <c r="D24" s="11">
        <v>3794382.41</v>
      </c>
      <c r="E24" s="11">
        <v>0</v>
      </c>
      <c r="F24" s="11">
        <v>0</v>
      </c>
      <c r="G24" s="10">
        <v>3487533.48</v>
      </c>
    </row>
    <row r="25" spans="1:7">
      <c r="A25" s="17" t="s">
        <v>22</v>
      </c>
      <c r="B25" s="17"/>
      <c r="C25" s="20">
        <f>SUM(C6:C24)</f>
        <v>199993226.75999999</v>
      </c>
      <c r="D25" s="20">
        <f>SUM(D6:D24)</f>
        <v>2070209213.0400002</v>
      </c>
      <c r="E25" s="20">
        <f>SUM(E6:E24)</f>
        <v>549897957.74000001</v>
      </c>
      <c r="F25" s="20">
        <f>SUM(F6:F24)</f>
        <v>385091153.63999999</v>
      </c>
      <c r="G25" s="20">
        <f>SUM(G6:G24)</f>
        <v>1754163714.3500004</v>
      </c>
    </row>
    <row r="26" spans="1:7" ht="27" customHeight="1">
      <c r="A26" s="27" t="s">
        <v>0</v>
      </c>
      <c r="B26" s="27" t="s">
        <v>9</v>
      </c>
      <c r="C26" s="21">
        <v>5177087.3</v>
      </c>
      <c r="D26" s="25">
        <v>13929210.34</v>
      </c>
      <c r="E26" s="25">
        <v>13314460</v>
      </c>
      <c r="F26" s="25">
        <v>13314460</v>
      </c>
      <c r="G26" s="25">
        <v>13926083.83</v>
      </c>
    </row>
    <row r="27" spans="1:7" s="28" customFormat="1" ht="22.5">
      <c r="A27" s="27"/>
      <c r="B27" s="27" t="s">
        <v>17</v>
      </c>
      <c r="C27" s="11">
        <v>2013.84</v>
      </c>
      <c r="D27" s="11">
        <v>423302.23</v>
      </c>
      <c r="E27" s="11">
        <v>1100000</v>
      </c>
      <c r="F27" s="11">
        <v>1100000</v>
      </c>
      <c r="G27" s="10">
        <v>45753.42</v>
      </c>
    </row>
    <row r="28" spans="1:7" s="28" customFormat="1" ht="15.75" customHeight="1">
      <c r="A28" s="17" t="s">
        <v>22</v>
      </c>
      <c r="B28" s="17"/>
      <c r="C28" s="12">
        <f>SUM(C26:C27)</f>
        <v>5179101.1399999997</v>
      </c>
      <c r="D28" s="12">
        <f>SUM(D26:D27)</f>
        <v>14352512.57</v>
      </c>
      <c r="E28" s="12">
        <f>SUM(E26:E27)</f>
        <v>14414460</v>
      </c>
      <c r="F28" s="12">
        <f>SUM(F26:F27)</f>
        <v>14414460</v>
      </c>
      <c r="G28" s="12">
        <f>SUM(G26:G27)</f>
        <v>13971837.25</v>
      </c>
    </row>
    <row r="29" spans="1:7" ht="21.75" hidden="1" customHeight="1">
      <c r="A29" s="29" t="s">
        <v>25</v>
      </c>
      <c r="B29" s="27" t="s">
        <v>6</v>
      </c>
      <c r="C29" s="21">
        <v>0</v>
      </c>
      <c r="D29" s="21">
        <v>0</v>
      </c>
      <c r="E29" s="21">
        <v>0</v>
      </c>
      <c r="F29" s="21">
        <v>0</v>
      </c>
      <c r="G29" s="21"/>
    </row>
    <row r="30" spans="1:7" ht="38.25" hidden="1" customHeight="1">
      <c r="A30" s="31"/>
      <c r="B30" s="27" t="s">
        <v>18</v>
      </c>
      <c r="C30" s="11">
        <v>0</v>
      </c>
      <c r="D30" s="11">
        <v>0</v>
      </c>
      <c r="E30" s="11">
        <v>0</v>
      </c>
      <c r="F30" s="11">
        <v>0</v>
      </c>
      <c r="G30" s="10">
        <v>0</v>
      </c>
    </row>
    <row r="31" spans="1:7" hidden="1">
      <c r="A31" s="17" t="s">
        <v>22</v>
      </c>
      <c r="B31" s="17"/>
      <c r="C31" s="12">
        <f>SUM(C29:C30)</f>
        <v>0</v>
      </c>
      <c r="D31" s="12">
        <f>SUM(D29:D30)</f>
        <v>0</v>
      </c>
      <c r="E31" s="12">
        <f>SUM(E29:E30)</f>
        <v>0</v>
      </c>
      <c r="F31" s="12">
        <f>SUM(F29:F30)</f>
        <v>0</v>
      </c>
      <c r="G31" s="12">
        <f>SUM(G29:G30)</f>
        <v>0</v>
      </c>
    </row>
    <row r="32" spans="1:7" s="5" customFormat="1" ht="22.5" hidden="1" customHeight="1">
      <c r="A32" s="27"/>
      <c r="B32" s="27" t="s">
        <v>17</v>
      </c>
      <c r="C32" s="11"/>
      <c r="D32" s="11"/>
      <c r="E32" s="11"/>
      <c r="F32" s="11"/>
      <c r="G32" s="13"/>
    </row>
    <row r="33" spans="1:7" ht="12.75" hidden="1" customHeight="1">
      <c r="A33" s="18" t="s">
        <v>22</v>
      </c>
      <c r="B33" s="18"/>
      <c r="C33" s="13">
        <f>SUM(C32:C32)</f>
        <v>0</v>
      </c>
      <c r="D33" s="13">
        <f>SUM(D32:D32)</f>
        <v>0</v>
      </c>
      <c r="E33" s="13">
        <f>SUM(E32:E32)</f>
        <v>0</v>
      </c>
      <c r="F33" s="13">
        <f>SUM(F32:F32)</f>
        <v>0</v>
      </c>
      <c r="G33" s="13">
        <f>SUM(G32:G32)</f>
        <v>0</v>
      </c>
    </row>
    <row r="34" spans="1:7">
      <c r="A34" s="29" t="s">
        <v>26</v>
      </c>
      <c r="B34" s="27" t="s">
        <v>8</v>
      </c>
      <c r="C34" s="21">
        <v>8637796.2400000002</v>
      </c>
      <c r="D34" s="25">
        <v>24217651.68</v>
      </c>
      <c r="E34" s="25">
        <v>20801710</v>
      </c>
      <c r="F34" s="25">
        <v>20801710</v>
      </c>
      <c r="G34" s="25">
        <v>24217651.68</v>
      </c>
    </row>
    <row r="35" spans="1:7" ht="29.25" customHeight="1">
      <c r="A35" s="31"/>
      <c r="B35" s="27" t="s">
        <v>19</v>
      </c>
      <c r="C35" s="21">
        <v>105554170.56999999</v>
      </c>
      <c r="D35" s="25">
        <v>152934592.86000001</v>
      </c>
      <c r="E35" s="25">
        <v>78272310</v>
      </c>
      <c r="F35" s="25">
        <v>78272310</v>
      </c>
      <c r="G35" s="25">
        <v>151529244.90000001</v>
      </c>
    </row>
    <row r="36" spans="1:7">
      <c r="A36" s="17" t="s">
        <v>22</v>
      </c>
      <c r="B36" s="17"/>
      <c r="C36" s="12">
        <f>C35+C34</f>
        <v>114191966.80999999</v>
      </c>
      <c r="D36" s="12">
        <f>D35+D34</f>
        <v>177152244.54000002</v>
      </c>
      <c r="E36" s="12">
        <f>E35+E34</f>
        <v>99074020</v>
      </c>
      <c r="F36" s="12">
        <f>F35+F34</f>
        <v>99074020</v>
      </c>
      <c r="G36" s="12">
        <f>G35+G34</f>
        <v>175746896.58000001</v>
      </c>
    </row>
    <row r="37" spans="1:7">
      <c r="A37" s="29" t="s">
        <v>32</v>
      </c>
      <c r="B37" s="27" t="s">
        <v>2</v>
      </c>
      <c r="C37" s="21">
        <v>94559683.299999997</v>
      </c>
      <c r="D37" s="25">
        <v>313693793.94</v>
      </c>
      <c r="E37" s="25">
        <v>208129810</v>
      </c>
      <c r="F37" s="25">
        <v>208128930</v>
      </c>
      <c r="G37" s="25">
        <v>309150988.60000002</v>
      </c>
    </row>
    <row r="38" spans="1:7" ht="22.5">
      <c r="A38" s="30"/>
      <c r="B38" s="27" t="s">
        <v>10</v>
      </c>
      <c r="C38" s="21">
        <v>0</v>
      </c>
      <c r="D38" s="25">
        <v>126189579.66</v>
      </c>
      <c r="E38" s="25">
        <v>13000000</v>
      </c>
      <c r="F38" s="25">
        <v>0</v>
      </c>
      <c r="G38" s="25">
        <v>109028076.67</v>
      </c>
    </row>
    <row r="39" spans="1:7" ht="22.5">
      <c r="A39" s="30"/>
      <c r="B39" s="27" t="s">
        <v>20</v>
      </c>
      <c r="C39" s="21">
        <v>225920.5</v>
      </c>
      <c r="D39" s="25">
        <v>263500</v>
      </c>
      <c r="E39" s="25">
        <v>263500</v>
      </c>
      <c r="F39" s="25">
        <v>263500</v>
      </c>
      <c r="G39" s="25">
        <v>263500</v>
      </c>
    </row>
    <row r="40" spans="1:7">
      <c r="A40" s="31"/>
      <c r="B40" s="27" t="s">
        <v>14</v>
      </c>
      <c r="C40" s="21">
        <v>0</v>
      </c>
      <c r="D40" s="25">
        <v>119647</v>
      </c>
      <c r="E40" s="25">
        <v>0</v>
      </c>
      <c r="F40" s="25">
        <v>0</v>
      </c>
      <c r="G40" s="25">
        <v>119647</v>
      </c>
    </row>
    <row r="41" spans="1:7">
      <c r="A41" s="17" t="s">
        <v>22</v>
      </c>
      <c r="B41" s="17"/>
      <c r="C41" s="12">
        <f>SUM(C37:C40)</f>
        <v>94785603.799999997</v>
      </c>
      <c r="D41" s="12">
        <f>SUM(D37:D40)</f>
        <v>440266520.60000002</v>
      </c>
      <c r="E41" s="12">
        <f>SUM(E37:E40)</f>
        <v>221393310</v>
      </c>
      <c r="F41" s="12">
        <f>SUM(F37:F40)</f>
        <v>208392430</v>
      </c>
      <c r="G41" s="12">
        <f>SUM(G37:G40)</f>
        <v>418562212.27000004</v>
      </c>
    </row>
    <row r="42" spans="1:7" ht="22.5" hidden="1">
      <c r="A42" s="29" t="s">
        <v>27</v>
      </c>
      <c r="B42" s="27" t="s">
        <v>10</v>
      </c>
      <c r="C42" s="10">
        <v>0</v>
      </c>
      <c r="D42" s="10">
        <v>0</v>
      </c>
      <c r="E42" s="10">
        <v>0</v>
      </c>
      <c r="F42" s="10">
        <v>0</v>
      </c>
      <c r="G42" s="24">
        <v>0</v>
      </c>
    </row>
    <row r="43" spans="1:7" ht="22.5">
      <c r="A43" s="30"/>
      <c r="B43" s="27" t="s">
        <v>20</v>
      </c>
      <c r="C43" s="21">
        <v>846123882.80999994</v>
      </c>
      <c r="D43" s="25">
        <v>2011898167.8599999</v>
      </c>
      <c r="E43" s="25">
        <v>1822041270</v>
      </c>
      <c r="F43" s="25">
        <v>1839235086.0999999</v>
      </c>
      <c r="G43" s="25">
        <v>2008023277.1300001</v>
      </c>
    </row>
    <row r="44" spans="1:7">
      <c r="A44" s="31"/>
      <c r="B44" s="27" t="s">
        <v>14</v>
      </c>
      <c r="C44" s="21"/>
      <c r="D44" s="25">
        <v>414273.79</v>
      </c>
      <c r="E44" s="25">
        <v>0</v>
      </c>
      <c r="F44" s="25">
        <v>0</v>
      </c>
      <c r="G44" s="25">
        <v>414273.79</v>
      </c>
    </row>
    <row r="45" spans="1:7">
      <c r="A45" s="18" t="s">
        <v>22</v>
      </c>
      <c r="B45" s="18"/>
      <c r="C45" s="13">
        <f>C43+C42</f>
        <v>846123882.80999994</v>
      </c>
      <c r="D45" s="13">
        <f t="shared" ref="D45:F45" si="0">D43+D42+D44</f>
        <v>2012312441.6499999</v>
      </c>
      <c r="E45" s="13">
        <f t="shared" si="0"/>
        <v>1822041270</v>
      </c>
      <c r="F45" s="13">
        <f t="shared" si="0"/>
        <v>1839235086.0999999</v>
      </c>
      <c r="G45" s="13">
        <f>G43+G42+G44</f>
        <v>2008437550.9200001</v>
      </c>
    </row>
    <row r="46" spans="1:7" ht="23.25" hidden="1" customHeight="1">
      <c r="A46" s="29" t="s">
        <v>28</v>
      </c>
      <c r="B46" s="27" t="s">
        <v>21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</row>
    <row r="47" spans="1:7" ht="30.75" hidden="1" customHeight="1">
      <c r="A47" s="30"/>
      <c r="B47" s="27" t="s">
        <v>10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</row>
    <row r="48" spans="1:7" ht="25.5" hidden="1" customHeight="1">
      <c r="A48" s="30"/>
      <c r="B48" s="27" t="s">
        <v>11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</row>
    <row r="49" spans="1:7" ht="21.75" hidden="1" customHeight="1">
      <c r="A49" s="31"/>
      <c r="B49" s="27" t="s">
        <v>17</v>
      </c>
      <c r="C49" s="11">
        <v>0</v>
      </c>
      <c r="D49" s="11">
        <v>0</v>
      </c>
      <c r="E49" s="11">
        <v>0</v>
      </c>
      <c r="F49" s="11">
        <v>0</v>
      </c>
      <c r="G49" s="10">
        <v>0</v>
      </c>
    </row>
    <row r="50" spans="1:7" hidden="1">
      <c r="A50" s="17" t="s">
        <v>22</v>
      </c>
      <c r="B50" s="17"/>
      <c r="C50" s="12">
        <f>SUM(C46:C49)</f>
        <v>0</v>
      </c>
      <c r="D50" s="12">
        <f>SUM(D46:D49)</f>
        <v>0</v>
      </c>
      <c r="E50" s="12">
        <f>SUM(E46:E49)</f>
        <v>0</v>
      </c>
      <c r="F50" s="12">
        <f>SUM(F46:F49)</f>
        <v>0</v>
      </c>
      <c r="G50" s="12">
        <f>SUM(G46:G49)</f>
        <v>0</v>
      </c>
    </row>
    <row r="51" spans="1:7" s="28" customFormat="1" ht="22.5">
      <c r="A51" s="22" t="s">
        <v>39</v>
      </c>
      <c r="B51" s="22" t="s">
        <v>38</v>
      </c>
      <c r="C51" s="10">
        <v>1618872.65</v>
      </c>
      <c r="D51" s="26">
        <v>3986557.03</v>
      </c>
      <c r="E51" s="10">
        <v>3709310</v>
      </c>
      <c r="F51" s="10">
        <v>3709310</v>
      </c>
      <c r="G51" s="10">
        <v>3986557.03</v>
      </c>
    </row>
    <row r="52" spans="1:7" s="28" customFormat="1">
      <c r="A52" s="17" t="s">
        <v>22</v>
      </c>
      <c r="B52" s="17"/>
      <c r="C52" s="12">
        <f>C51</f>
        <v>1618872.65</v>
      </c>
      <c r="D52" s="12">
        <f>D51</f>
        <v>3986557.03</v>
      </c>
      <c r="E52" s="12">
        <f>E51</f>
        <v>3709310</v>
      </c>
      <c r="F52" s="12">
        <f>F51</f>
        <v>3709310</v>
      </c>
      <c r="G52" s="12">
        <f>G51</f>
        <v>3986557.03</v>
      </c>
    </row>
    <row r="53" spans="1:7">
      <c r="A53" s="17" t="s">
        <v>37</v>
      </c>
      <c r="B53" s="17"/>
      <c r="C53" s="12">
        <v>53600000</v>
      </c>
      <c r="D53" s="12">
        <v>0</v>
      </c>
      <c r="E53" s="12">
        <v>30300000</v>
      </c>
      <c r="F53" s="12">
        <v>62300000</v>
      </c>
      <c r="G53" s="12">
        <v>0</v>
      </c>
    </row>
    <row r="54" spans="1:7">
      <c r="A54" s="19" t="s">
        <v>24</v>
      </c>
      <c r="B54" s="19"/>
      <c r="C54" s="14">
        <f t="shared" ref="C54" si="1">C5+C25+C28+C31+C33+C36+C41+C45+C50+C52+C53</f>
        <v>1318362320.3</v>
      </c>
      <c r="D54" s="14">
        <f t="shared" ref="D54" si="2">D5+D25+D28+D31+D33+D36+D41+D45+D50+D52</f>
        <v>4725622964.1300001</v>
      </c>
      <c r="E54" s="14">
        <f>E5+E25+E28+E31+E33+E36+E41+E45+E50+E52+E53</f>
        <v>2748130037.7399998</v>
      </c>
      <c r="F54" s="14">
        <f>F5+F25+F28+F31+F33+F36+F41+F45+F50+F52+F53</f>
        <v>2619516169.7399998</v>
      </c>
      <c r="G54" s="14">
        <f>G5+G25+G28+G31+G33+G36+G41+G45+G50+G52</f>
        <v>4382205036.1000004</v>
      </c>
    </row>
    <row r="55" spans="1:7">
      <c r="A55" s="15"/>
      <c r="B55" s="15"/>
      <c r="C55" s="16"/>
      <c r="D55" s="16"/>
      <c r="E55" s="16"/>
      <c r="F55" s="16"/>
      <c r="G55" s="16"/>
    </row>
    <row r="56" spans="1:7">
      <c r="A56" s="15"/>
      <c r="B56" s="15"/>
      <c r="C56" s="16"/>
      <c r="D56" s="16"/>
      <c r="E56" s="16"/>
      <c r="F56" s="16"/>
      <c r="G56" s="16"/>
    </row>
    <row r="57" spans="1:7" ht="12.75" customHeight="1">
      <c r="D57" s="6"/>
      <c r="E57" s="6"/>
      <c r="F57" s="6"/>
      <c r="G57" s="6"/>
    </row>
    <row r="58" spans="1:7" ht="22.5" customHeight="1">
      <c r="A58" s="8"/>
      <c r="B58" s="7"/>
      <c r="C58" s="4" t="s">
        <v>40</v>
      </c>
      <c r="D58" s="4" t="s">
        <v>36</v>
      </c>
      <c r="E58" s="4" t="s">
        <v>41</v>
      </c>
      <c r="F58" s="4" t="s">
        <v>42</v>
      </c>
      <c r="G58" s="4" t="s">
        <v>44</v>
      </c>
    </row>
    <row r="59" spans="1:7" ht="12.75" customHeight="1">
      <c r="A59" s="8"/>
      <c r="B59" s="27" t="s">
        <v>30</v>
      </c>
      <c r="C59" s="9">
        <f>C4+C22+C23+C24+C27+C30+C49+C51</f>
        <v>45956403.890000001</v>
      </c>
      <c r="D59" s="9">
        <f t="shared" ref="D59:F59" si="3">D4+D22+D23+D24+D27+D30+D49+D51</f>
        <v>131259054.83</v>
      </c>
      <c r="E59" s="9">
        <f t="shared" si="3"/>
        <v>85667560</v>
      </c>
      <c r="F59" s="9">
        <f t="shared" si="3"/>
        <v>85788258</v>
      </c>
      <c r="G59" s="9">
        <f>G4+G22+G23+G24+G27+G30+G49+G51</f>
        <v>130360373.99000001</v>
      </c>
    </row>
    <row r="60" spans="1:7" ht="12.75" customHeight="1">
      <c r="A60" s="8"/>
      <c r="B60" s="7" t="s">
        <v>31</v>
      </c>
      <c r="C60" s="9">
        <f>C43+C40+C39+C38+C37+C35+C34+C26+C21+C20+C19+C18+C17+C16+C15+C14+C13+C11+C10+C9+C8+C7+C6</f>
        <v>1218805916.4099994</v>
      </c>
      <c r="D60" s="9">
        <f>D44+D7+D8+D9+D10+D11+D13+D14+D15+D17+D18+D19+D20+D26+D29+D34+D35+D37+D39+D43+D46+D47+D48+D42+D38+D21+D6+D16+D40+D12</f>
        <v>4594363909.3000002</v>
      </c>
      <c r="E60" s="9">
        <f t="shared" ref="E60:F60" si="4">E7+E8+E9+E10+E11+E13+E14+E15+E17+E18+E19+E20+E26+E29+E34+E35+E37+E39+E43+E46+E47+E48+E42+E38+E21+E6+E16+E40+E12</f>
        <v>2632162477.7399998</v>
      </c>
      <c r="F60" s="9">
        <f t="shared" si="4"/>
        <v>2471427911.7399998</v>
      </c>
      <c r="G60" s="9">
        <f>G45+G41+G36+G26+G21+G20+G19+G15+G14+G13+G12+G11+G10+G9+G8+G7+G6</f>
        <v>4251844662.1100001</v>
      </c>
    </row>
    <row r="61" spans="1:7" ht="12.75" customHeight="1">
      <c r="A61" s="8"/>
      <c r="B61" s="7" t="s">
        <v>37</v>
      </c>
      <c r="C61" s="9"/>
      <c r="D61" s="9">
        <v>0</v>
      </c>
      <c r="E61" s="9">
        <f>E53</f>
        <v>30300000</v>
      </c>
      <c r="F61" s="9">
        <f>F53</f>
        <v>62300000</v>
      </c>
      <c r="G61" s="9">
        <v>0</v>
      </c>
    </row>
    <row r="62" spans="1:7" ht="12.75" customHeight="1">
      <c r="A62" s="8"/>
      <c r="B62" s="7" t="s">
        <v>33</v>
      </c>
      <c r="C62" s="9">
        <f>C59+C60</f>
        <v>1264762320.2999995</v>
      </c>
      <c r="D62" s="9">
        <f>D59+D60+D61</f>
        <v>4725622964.1300001</v>
      </c>
      <c r="E62" s="9">
        <f>E59+E60+E61</f>
        <v>2748130037.7399998</v>
      </c>
      <c r="F62" s="9">
        <f>F59+F60+F61</f>
        <v>2619516169.7399998</v>
      </c>
      <c r="G62" s="9">
        <f>G59+G60</f>
        <v>4382205036.1000004</v>
      </c>
    </row>
    <row r="63" spans="1:7" ht="12.75" customHeight="1">
      <c r="C63" s="6"/>
      <c r="D63" s="6"/>
    </row>
    <row r="64" spans="1:7" ht="12.75" customHeight="1">
      <c r="C64" s="6"/>
    </row>
  </sheetData>
  <mergeCells count="7">
    <mergeCell ref="A46:A49"/>
    <mergeCell ref="A1:F1"/>
    <mergeCell ref="A6:A24"/>
    <mergeCell ref="A29:A30"/>
    <mergeCell ref="A34:A35"/>
    <mergeCell ref="A37:A40"/>
    <mergeCell ref="A42:A44"/>
  </mergeCells>
  <pageMargins left="0.19685039370078741" right="0.19685039370078741" top="0.19685039370078741" bottom="0.19685039370078741" header="0" footer="0"/>
  <pageSetup paperSize="9" scale="90" orientation="landscape" r:id="rId1"/>
  <headerFooter alignWithMargins="0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Бюджет!LAST_CELL</vt:lpstr>
      <vt:lpstr>Бюджет!Область_печати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</dc:creator>
  <dc:description>POI HSSF rep:2.41.2.67</dc:description>
  <cp:lastModifiedBy>user11</cp:lastModifiedBy>
  <cp:lastPrinted>2023-04-14T03:19:59Z</cp:lastPrinted>
  <dcterms:created xsi:type="dcterms:W3CDTF">2017-03-27T08:05:50Z</dcterms:created>
  <dcterms:modified xsi:type="dcterms:W3CDTF">2024-02-26T09:05:34Z</dcterms:modified>
</cp:coreProperties>
</file>