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440" windowHeight="11625"/>
  </bookViews>
  <sheets>
    <sheet name="нац проеты 2020 на 01.01.2021" sheetId="14" r:id="rId1"/>
    <sheet name="2019" sheetId="13" state="hidden" r:id="rId2"/>
  </sheets>
  <definedNames>
    <definedName name="_xlnm.Print_Titles" localSheetId="1">'2019'!$3:$5</definedName>
    <definedName name="_xlnm.Print_Titles" localSheetId="0">'нац проеты 2020 на 01.01.2021'!$3:$5</definedName>
    <definedName name="_xlnm.Print_Area" localSheetId="1">'2019'!$A$1:$S$22</definedName>
    <definedName name="_xlnm.Print_Area" localSheetId="0">'нац проеты 2020 на 01.01.2021'!$A$1:$T$139</definedName>
  </definedNames>
  <calcPr calcId="125725"/>
</workbook>
</file>

<file path=xl/calcChain.xml><?xml version="1.0" encoding="utf-8"?>
<calcChain xmlns="http://schemas.openxmlformats.org/spreadsheetml/2006/main">
  <c r="V117" i="14"/>
  <c r="U117"/>
  <c r="U115"/>
  <c r="L118"/>
  <c r="M118"/>
  <c r="N118"/>
  <c r="W44"/>
  <c r="W45"/>
  <c r="W46"/>
  <c r="X48" s="1"/>
  <c r="W47"/>
  <c r="W48"/>
  <c r="W43"/>
  <c r="G136"/>
  <c r="I136"/>
  <c r="J136"/>
  <c r="L136"/>
  <c r="M136"/>
  <c r="N136"/>
  <c r="O136"/>
  <c r="U41"/>
  <c r="V41" s="1"/>
  <c r="K123"/>
  <c r="F123"/>
  <c r="K120"/>
  <c r="F120"/>
  <c r="K49"/>
  <c r="F49"/>
  <c r="K43"/>
  <c r="I43"/>
  <c r="H43"/>
  <c r="G43"/>
  <c r="G25"/>
  <c r="H25"/>
  <c r="I25"/>
  <c r="J25"/>
  <c r="L25"/>
  <c r="M25"/>
  <c r="N25"/>
  <c r="G20"/>
  <c r="H20"/>
  <c r="I20"/>
  <c r="I6" s="1"/>
  <c r="J20"/>
  <c r="J6" s="1"/>
  <c r="L20"/>
  <c r="M20"/>
  <c r="N20"/>
  <c r="N6" s="1"/>
  <c r="K21"/>
  <c r="K25" s="1"/>
  <c r="F21"/>
  <c r="F25" s="1"/>
  <c r="K27"/>
  <c r="F27"/>
  <c r="K124"/>
  <c r="K136" s="1"/>
  <c r="H124"/>
  <c r="F124" s="1"/>
  <c r="F136" s="1"/>
  <c r="O122"/>
  <c r="N122"/>
  <c r="M122"/>
  <c r="L122"/>
  <c r="J122"/>
  <c r="I122"/>
  <c r="H122"/>
  <c r="G122"/>
  <c r="G6" l="1"/>
  <c r="Y48"/>
  <c r="W41"/>
  <c r="H136"/>
  <c r="M6"/>
  <c r="H6"/>
  <c r="L6"/>
  <c r="M119"/>
  <c r="F43"/>
  <c r="N119"/>
  <c r="J119"/>
  <c r="O119"/>
  <c r="G119"/>
  <c r="L119"/>
  <c r="I119"/>
  <c r="H119"/>
  <c r="K122"/>
  <c r="F122"/>
  <c r="J56"/>
  <c r="L56"/>
  <c r="M56"/>
  <c r="N56"/>
  <c r="O56"/>
  <c r="I56"/>
  <c r="H56"/>
  <c r="G56"/>
  <c r="K119" l="1"/>
  <c r="F119"/>
  <c r="K56"/>
  <c r="F56"/>
  <c r="L42" l="1"/>
  <c r="M42"/>
  <c r="N42"/>
  <c r="O118"/>
  <c r="O42" s="1"/>
  <c r="G118"/>
  <c r="G42" s="1"/>
  <c r="H118"/>
  <c r="H42" s="1"/>
  <c r="I118"/>
  <c r="I42" s="1"/>
  <c r="J118"/>
  <c r="J42" s="1"/>
  <c r="K57"/>
  <c r="K118" s="1"/>
  <c r="F57"/>
  <c r="F118" s="1"/>
  <c r="F42" s="1"/>
  <c r="K42" l="1"/>
  <c r="O25" l="1"/>
  <c r="O6" s="1"/>
  <c r="O20" s="1"/>
  <c r="K7"/>
  <c r="K20" s="1"/>
  <c r="K6" s="1"/>
  <c r="F7"/>
  <c r="F20" s="1"/>
  <c r="F6" s="1"/>
  <c r="K26" l="1"/>
  <c r="K137" s="1"/>
  <c r="F26"/>
  <c r="O26"/>
  <c r="O137" s="1"/>
  <c r="N26"/>
  <c r="N137" s="1"/>
  <c r="M26"/>
  <c r="M137" s="1"/>
  <c r="L26"/>
  <c r="L137" s="1"/>
  <c r="J26"/>
  <c r="J137" s="1"/>
  <c r="I26"/>
  <c r="I137" s="1"/>
  <c r="H26"/>
  <c r="H137" s="1"/>
  <c r="G26"/>
  <c r="G137" s="1"/>
  <c r="K7" i="13"/>
  <c r="K18"/>
  <c r="K19"/>
  <c r="K20"/>
  <c r="K22"/>
  <c r="K8"/>
  <c r="K9"/>
  <c r="K10"/>
  <c r="K11"/>
  <c r="K12"/>
  <c r="K13"/>
  <c r="K15"/>
  <c r="K16"/>
  <c r="K14"/>
  <c r="F14"/>
  <c r="F16"/>
  <c r="F18"/>
  <c r="F9"/>
  <c r="F10"/>
  <c r="F11"/>
  <c r="F12"/>
  <c r="F13"/>
  <c r="F15"/>
  <c r="F19"/>
  <c r="F20"/>
  <c r="F22"/>
  <c r="F8"/>
  <c r="F137" i="14" l="1"/>
  <c r="K6" i="13"/>
  <c r="F7"/>
  <c r="F6" s="1"/>
  <c r="O6"/>
  <c r="N6"/>
  <c r="M6"/>
  <c r="L6"/>
  <c r="J6"/>
  <c r="I6"/>
  <c r="H6"/>
  <c r="G6"/>
</calcChain>
</file>

<file path=xl/sharedStrings.xml><?xml version="1.0" encoding="utf-8"?>
<sst xmlns="http://schemas.openxmlformats.org/spreadsheetml/2006/main" count="509" uniqueCount="392">
  <si>
    <t>Наименование национального проекта</t>
  </si>
  <si>
    <t>Утверждено в бюджете на 2019 год</t>
  </si>
  <si>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</si>
  <si>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</si>
  <si>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</si>
  <si>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</si>
  <si>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</si>
  <si>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Реализация мероприятий в рамках национальных проектов</t>
  </si>
  <si>
    <t>(рублей)</t>
  </si>
  <si>
    <t>бюджет города</t>
  </si>
  <si>
    <t>3.1.</t>
  </si>
  <si>
    <t>Исполнитель мероприятия</t>
  </si>
  <si>
    <t>8.1.</t>
  </si>
  <si>
    <t>в т.ч. ср-ва собственников</t>
  </si>
  <si>
    <t>12.1.</t>
  </si>
  <si>
    <t>адрес на котором производится исполнение нациаонального проекта</t>
  </si>
  <si>
    <t>№ контракта, дата заключения</t>
  </si>
  <si>
    <t>Сумма контракта</t>
  </si>
  <si>
    <t>Сведения о лице с которым заключен контракт с указанием полных юридических данных и фактических данных местонахождения организации</t>
  </si>
  <si>
    <t>Национальный проект "Образование"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</si>
  <si>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</si>
  <si>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 xml:space="preserve">Развитие материально-технической базы, информационно-телекоммуникационной инфраструктуры 
в МОБУ "Лицей №7", МОБУ "СОШ №12", МОБУ "СОШ №16", МОБУ "СОШ №4", МОБУ "СОШ №9" , включает в свбя следующие мероприятия:    обеспечение образовательных организаций высокоскоростным доступом к информационно-телекоммуникационной сети Интернет;                               создание и модернизация информационно-телекоммуникационной инфраструктуры образовательных организаций, структурированных кабельных систем и локальных вычислительных сетей, системы контроля и учета доступа, видеонаблюдения на объектах образовательных организаций, направленных на обеспечение мер комплексной безопасности и осуществления образовательного процесса;
оснащение образовательных организаций средствами вычислительной техники, программным обеспечением и презентационным оборудованием
</t>
  </si>
  <si>
    <t xml:space="preserve">МФУ (принтер, сканер, копир), Ноутбук для управленческого персонала, Ноутбук педагога, Интерактивный комплекс с вычислительным блоком и мобильным креплением, Ноутбук мобильного класса
</t>
  </si>
  <si>
    <t>Управление образования администрации города Минусинска</t>
  </si>
  <si>
    <t>Исполнено на 31.12.2019 год</t>
  </si>
  <si>
    <t>Утверждено в бюджете на 2020 год</t>
  </si>
  <si>
    <t>Национальный проект "Безопасные и качественные автомобильные дороги" 
Средства на реализацию мероприятий в рамках федерального проекта "Безопасность дорожного движения"</t>
  </si>
  <si>
    <t xml:space="preserve">Национальный проект "Безопасные и качественные автомобильные дороги" 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</si>
  <si>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</si>
  <si>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 xml:space="preserve">светоотражающие элементы,         электронные стенды с изображением схем безопасного движения </t>
  </si>
  <si>
    <t xml:space="preserve">Контракт 292 от 13.06.2019 </t>
  </si>
  <si>
    <t>Контракт 1707/02 от 17.07.2019</t>
  </si>
  <si>
    <t>ООО "Софт-Сервис" ИНН 2423008974 Курагинскийр-н,пгт Курагино, ул.Комсомольская,123</t>
  </si>
  <si>
    <t>ООО "Альфа" ИНН 1901122197,655017 РХг.Абакан,ул.Вяткина,д.9</t>
  </si>
  <si>
    <t>ООО "Софт-Сервис" ИНН 2423008974  Россия, Красноярский край,Курагинский р-н,пгт Курагино, ул.Комсомольская,123</t>
  </si>
  <si>
    <t xml:space="preserve">Контракт 396 от 08.07.2019 </t>
  </si>
  <si>
    <t xml:space="preserve">Контракт 420 от 16.07.2019 </t>
  </si>
  <si>
    <t xml:space="preserve">Контракт 398 от 09.07.2019 </t>
  </si>
  <si>
    <t>Контракт 423 от 17.07.2019</t>
  </si>
  <si>
    <t>Контракт 18 от 24.06.2019</t>
  </si>
  <si>
    <t xml:space="preserve">ООО "Красивые стенды" ИНН 2463110646 Россия, г. Красноярск, ул. Калинина ,63г.   </t>
  </si>
  <si>
    <t>Контракт 266 от 03.06.2019</t>
  </si>
  <si>
    <t>Контракт 380 от 04.07.2019</t>
  </si>
  <si>
    <t>1707/09 от 17.07.2019</t>
  </si>
  <si>
    <t>422 от 17.07.2019</t>
  </si>
  <si>
    <t>37 от 08.07.2019</t>
  </si>
  <si>
    <t>58 от 17.07.2019</t>
  </si>
  <si>
    <t xml:space="preserve">ООО "Офсет-сервис" Республика Хакасия, Алтайский район,с. Белый яр,ул. Ленина 78А, офис 3 ИНН 2425005640 КПП 190401001
</t>
  </si>
  <si>
    <t>Договор №501 от 29.07.2019</t>
  </si>
  <si>
    <t>Договор №39 от 07.06.2019</t>
  </si>
  <si>
    <t>приобретение световозвращающих приспособлений для первоклассников, приобретение оборудования позволяющего в игровой форме изучать ПДД, приобретение стендов с безопасными маршрутами</t>
  </si>
  <si>
    <t>МОБУ ООШ №1 Набережная, 93А</t>
  </si>
  <si>
    <t>МОБУ СОШ №2 ул. Автомобильная,37</t>
  </si>
  <si>
    <t>МОБУ СОШ №3 ул. Штабная, 26</t>
  </si>
  <si>
    <t>МОБУ СОШ №4 ул. Подсинская,41</t>
  </si>
  <si>
    <t>МОБУ ООШ №5 ул.  Мира,28</t>
  </si>
  <si>
    <t>МОБУ "Русская школа" ул. Сургуладзе, 4</t>
  </si>
  <si>
    <t>МОБУ Лицей №7 ул. Ванеева, 8</t>
  </si>
  <si>
    <t>МОБУ СОШ №9 ул. Тимирязева 9А</t>
  </si>
  <si>
    <t>МОБУ СОШ №12 ул. Сургуладзе, 6</t>
  </si>
  <si>
    <t>МОБУ СОШ №16 ул. Кретова,9</t>
  </si>
  <si>
    <t>МОБУ СОШ №47 пгт З. Бор ул. Журавлева, 8</t>
  </si>
  <si>
    <t>МАОУ Гимназия №1 пр. Сафьяновых, 13</t>
  </si>
  <si>
    <t>МДОБУ Детский сад №1 ул. Комарова, 17</t>
  </si>
  <si>
    <t>ООО "Системные решения", 660075.Россия, Красноярский край, г. Красноярск, ул. Северо-Енисейская, д. 50, кв. 57</t>
  </si>
  <si>
    <t>ООО "Б2 Интеграция", 660020,Россия, Красноярский край, , г. Красноярск, ул. Караульная, д.88 пом.395</t>
  </si>
  <si>
    <t>0119200000120006677 от 28.07.2020 г.</t>
  </si>
  <si>
    <t>0119200000120006595 от 27.07.2020 г.</t>
  </si>
  <si>
    <t>0119200000120006595 от 25.07.2020 г.</t>
  </si>
  <si>
    <t>0119200000120006678-1 от 25.07.2020 г.</t>
  </si>
  <si>
    <t>0119200000120006595-СОШ12 от 28.07.2020 г.</t>
  </si>
  <si>
    <t>0119200000120006677-СОШ12 от 27.07.2020 г.</t>
  </si>
  <si>
    <t>0119200000120006595 от 29.07.2020 г.</t>
  </si>
  <si>
    <t>0119200000120007567 от 14.08.2020 г.</t>
  </si>
  <si>
    <t>ООО ТД "МСТ", Россия, г. Екатеринбург, ул. Ангарская 50А кв.116</t>
  </si>
  <si>
    <t>0119200000120007566 от 17.08.2020</t>
  </si>
  <si>
    <t>ООО "Эра-кит", Россия, Респ. Бурятия, г. Улан-Удэ, ул. Краснофлотская, д.6</t>
  </si>
  <si>
    <t>Национальный проект "Культура"</t>
  </si>
  <si>
    <t>Субсидии бюджетам муниципальных образований Красноярского края на государственную поддержку отрасли культуры (на оснащение образовательных учреждений в сфере культуры музыкальными инструментами, оборудованием и учебными материалами) в рамках регионального проекта "Обеспечение качественно нового уровня развития инфраструктуры культуры ("Культурная среда")" подпрограммы 4 "Обеспечение реализации государственной программы и прочие мероприятия" государственной программы Красноярского края "Развитие культуры и туризма"
Мероприятие: Приобретение музыкальных инструментов, оборудования и материалов для МБУ ДО ДМШ г.Минусинска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</si>
  <si>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</si>
  <si>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</si>
  <si>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Отдел культуры администрации города Минусинска</t>
  </si>
  <si>
    <t>662603, Красноярский край, г. Минусинск, ул. Кретова, 20</t>
  </si>
  <si>
    <t>ООО "ТК "Оптимум Инвест Регион"                                             ИНН/КПП 7205025658/550601001 Адрес: 644046, Омская область, г. Омск, ул. Братская, д.19, корп.2, пом.5М</t>
  </si>
  <si>
    <t>№ МДМШ/1 от 11.03.2020г.</t>
  </si>
  <si>
    <t>ООО "Фарватер-М"                 ИНН/КПП 7801318694/780101001 Адрес: 199178, г. Санкт-Петербург, линия 12-я В.О., д. 13 литер, а, пом. 18-н, оф. 65</t>
  </si>
  <si>
    <t>№ МДМШ/2 от 11.03.2020г.</t>
  </si>
  <si>
    <t>ООО "Смычковые инструменты"                 ИНН/КПП 7838036696/783801001 Адрес: 190068, г. Санкт-Петербург, пер. Бойцова, д.4, пом.6-Н</t>
  </si>
  <si>
    <t>№ МДМШ/3 от 11.03.2020г.</t>
  </si>
  <si>
    <t>АО Издательство "Композитор СПб"                 ИНН/КПП 7812008158/783801001 Адрес: 190000, г. Санкт-Петербург, ул.Большая Морская, 45</t>
  </si>
  <si>
    <t>№ МДМШ/4 от 11.03.2020г.</t>
  </si>
  <si>
    <t>№ МДМШ/5 от 11.03.2020г.</t>
  </si>
  <si>
    <t>ИП Майоров Сергей Васильевич               ИНН 246101483758 Адрес: 660025, г. Красноярск, пр. им. Газеты Красноярский рабочий, д.111,кв. 55</t>
  </si>
  <si>
    <t>№ МДМШ/6 от 11.03.2020г.</t>
  </si>
  <si>
    <t>№ МДМШ/7 от 11.03.2020г.</t>
  </si>
  <si>
    <t>ООО "Цитадель"                ИНН/КПП 1901007412/190101001 Адрес: 655017, Республика Хакасия, г. Абакан, ул. Маяковского, 9</t>
  </si>
  <si>
    <t>№ МДМШ/8 от 13.03.2020г.</t>
  </si>
  <si>
    <t>ИП Максимов Евгений Юрьевич               ИНН 540630091408 Адрес: 191036, г. Санкт-Петербург, ул. 8-я Советская, д. 17/19 кв. 16</t>
  </si>
  <si>
    <t>№ МДМШ/9 от 16.03.2020г.</t>
  </si>
  <si>
    <t>ООО ЗДМИ                                    ИНН/КПП 7816599889/781601001 Адрес: 192236, г. Санкт-Петербург, ул.Белы Куна, д. 30 литера А, пом. 6Н, оф. 108</t>
  </si>
  <si>
    <t>№ МДМШ/10 от 16.03.2020г.</t>
  </si>
  <si>
    <t>ООО "Форте"                                    ИНН/КПП 7718513033/771801001 Адрес: 107497, г. Москва, ул. Хабаровская, 3-104</t>
  </si>
  <si>
    <t>№ МДМШ/11 от 16.03.2020г.</t>
  </si>
  <si>
    <t>ООО "Музыкальный мир"                                    ИНН/КПП 2460231650/246001001 Адрес: 660075, г. Красноярск, ул. Маерчака, д. 18, оф. 207</t>
  </si>
  <si>
    <t>№ МДМШ/12 от 16.03.2020г.</t>
  </si>
  <si>
    <t>ООО "Софт-Сервис"                                    ИНН/КПП 2423008974/242301001 Адрес: 662910, Красноярский край, Курагинский р-н, пгт. Курагино, ул. Комсомольская, 123</t>
  </si>
  <si>
    <t>№ МДМШ/13 от 16.03.2020г.</t>
  </si>
  <si>
    <t xml:space="preserve">ИТОГО 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</si>
  <si>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</si>
  <si>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</si>
  <si>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Приобретение жилья для переселения граждан из аварийного жилищного фонда</t>
  </si>
  <si>
    <t>Администрация города Минусинска</t>
  </si>
  <si>
    <t>Соглашение об изъятии недвижимого имущества для муниципальных нужд путем выкупа от 02.07.2020 г</t>
  </si>
  <si>
    <t>Национальный проект "Жилье и городская среда"</t>
  </si>
  <si>
    <t>Средства на реализацию мероприятий в рамках федерального проекта "Формирование комфортной городской среды" (F2)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</si>
  <si>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</si>
  <si>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Благоустройство дворовых и общественных территорий</t>
  </si>
  <si>
    <t>Благоустройство дворовых территорий</t>
  </si>
  <si>
    <t xml:space="preserve">получатель Субсидии ООО "УК Ника" </t>
  </si>
  <si>
    <t>г. Минусинск ул.Кутозова,58</t>
  </si>
  <si>
    <t>АО "ДРСУ-10" 662607, РФ Красноярский край, г.Минусинск, ул.Суворова 1               Найденко Е.Ю. 83913251209</t>
  </si>
  <si>
    <t>договор №1 от 13.04.2020г</t>
  </si>
  <si>
    <t xml:space="preserve">получатель Субсидии ООО "Ключ" </t>
  </si>
  <si>
    <t>г. Минусинск ул.Красноармейская, 16</t>
  </si>
  <si>
    <t>договор №1 от 14.04.2020г.</t>
  </si>
  <si>
    <t>получатель Субсидии ООО "Фаворит"</t>
  </si>
  <si>
    <t>г. Минусинск ул.Ботаническая, 51</t>
  </si>
  <si>
    <t xml:space="preserve"> договор №12 от 14.04.2020г.</t>
  </si>
  <si>
    <t>получатель Субсидии ООО "Люмс"+7</t>
  </si>
  <si>
    <t>г. Минусинск ул.Ванеева, 15</t>
  </si>
  <si>
    <t>договор №7 от 13.04.2020г.</t>
  </si>
  <si>
    <t xml:space="preserve">получатель Субсидии ООО "Мастер +" </t>
  </si>
  <si>
    <t>г. Минусинск ул.Абаканская 52а</t>
  </si>
  <si>
    <t xml:space="preserve"> договор №1 от 14.04.2020г.</t>
  </si>
  <si>
    <t xml:space="preserve">получатель Субсидии  ООО "Мастер +" </t>
  </si>
  <si>
    <t>г. Минусинск ул.Абаканская 59</t>
  </si>
  <si>
    <t xml:space="preserve"> договор №2 от 14.04.2020г.</t>
  </si>
  <si>
    <t xml:space="preserve">Благоустройство общественных пространств </t>
  </si>
  <si>
    <t>МКУ "Управление городского хозяйства"</t>
  </si>
  <si>
    <t>сквер Энергетиков (р-н ул. Красноармейская,20 ) сквер Колмакова (р-н ул. Тимирязева)</t>
  </si>
  <si>
    <t xml:space="preserve">ООО "Красдорстрой-7", адрес: Красноярский край, г. Красноярск, ул. Абытаевская, д.4а, оф.118, Генеральный директор Варданян Аргине Алексановна. </t>
  </si>
  <si>
    <t>Средства на реализацию мероприятий в рамках федерального проекта "Безопасность дорожного движения" (R3)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</si>
  <si>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</si>
  <si>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Мероприятия на реализацию мероприятий, направленных на повышение безопасности дорожного движения</t>
  </si>
  <si>
    <t>Установка и замена светофорных объектов</t>
  </si>
  <si>
    <t>Субсидии бюджетам муниципальных образований направленнвх на 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</si>
  <si>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</t>
  </si>
  <si>
    <t xml:space="preserve">обустройство участков улично-дорожной сети вблизи образовательных организаций </t>
  </si>
  <si>
    <t>Национальный проект "Безопасные и качественные автомобильные дороги"</t>
  </si>
  <si>
    <t>Средства на реализацию мероприятий в рамках федерального проекта "Дорожная сеть" (R1)</t>
  </si>
  <si>
    <t>Средства на реализацию мероприятий в рамках федерального проекта  "Культурная среда"  (А1)</t>
  </si>
  <si>
    <t>Средства на реализацию мероприятий в рамках федерального проекта  "Творческие люди"  (А2)</t>
  </si>
  <si>
    <t>Национальный проект "Образование"
Средства на реализацию мероприятий в рамках федерального проекта "Цифровая образовательная среда"  (Е4)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</si>
  <si>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</si>
  <si>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</si>
  <si>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музыкальные инструменты (гармонь), сценические костюмы</t>
  </si>
  <si>
    <t>Отдел культуры администрации города Минусинск</t>
  </si>
  <si>
    <t>Всего по национальным проектам</t>
  </si>
  <si>
    <t>Исполнено на 01.01.2021 год</t>
  </si>
  <si>
    <t>Средства на проведение мероприятий, направленных на обеспечение безопасного участия детей в дорожном движении</t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</si>
  <si>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</si>
  <si>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световозвращающие приспособления для первоклассников</t>
  </si>
  <si>
    <t xml:space="preserve">МОБУ ООШ №1 ул. Набережная, 93а; </t>
  </si>
  <si>
    <t>ООО "Софт-Сервис" ИНН/КПП 2423008974/242301001 Адрес: 662910, Красноярский край, Курагинский р-н, пгт. Курагино, ул. Комсомольская, 123</t>
  </si>
  <si>
    <t>956 от 13.11.2020</t>
  </si>
  <si>
    <t xml:space="preserve">МОБУ СОШ №2 ул. Автомобильная, 37 </t>
  </si>
  <si>
    <t>965 от24.11.2020</t>
  </si>
  <si>
    <t>МОБУ СОШ №3 ул. Штабная,26</t>
  </si>
  <si>
    <t>850 от 16.11.2020</t>
  </si>
  <si>
    <t>МОБУ СОШ №4 ул.Подсинская, 41</t>
  </si>
  <si>
    <t>964 от 23.11.2020</t>
  </si>
  <si>
    <t>МОБУ ООШ №5 ул. , Мира 28</t>
  </si>
  <si>
    <t>957 от 13.11.2020</t>
  </si>
  <si>
    <t>МОБУ "Русская школа" ул. Сургуладзе,4</t>
  </si>
  <si>
    <t>Индивидуальный предприниматель Соловьева Алла Дмитриевна ИНН/КПП 271700124892 Адрес: 662610, Красноярский край, г.Минусинск, ул.Народная 21, пом. 78</t>
  </si>
  <si>
    <t>226 от 24.11.2020</t>
  </si>
  <si>
    <t>ООО "Альфа" ИНН/КПП 1901122197/90101001 Юридический адрес: 655017, РХ, г.Абакан  ул.Вяткина д.9, Фактический адрес: 662603, Красноярский край, г.Минусинск, Кретова 1 А</t>
  </si>
  <si>
    <t>1611/01 от 24.11.2020</t>
  </si>
  <si>
    <t>961 от 13.11.2020</t>
  </si>
  <si>
    <t xml:space="preserve">МОБУ "Гимназия№1" ул. Сафьяновых, 13 </t>
  </si>
  <si>
    <t>1002 от 13.11.2020</t>
  </si>
  <si>
    <t>952 от 16.11.2020</t>
  </si>
  <si>
    <t>955 от 13.11.2020</t>
  </si>
  <si>
    <t>МОБУ СОШ №47 ул. Журавлева, 8</t>
  </si>
  <si>
    <t>962 от 13.11.2020</t>
  </si>
  <si>
    <t>Общество с ограниченной ответственностью «ЭДУТЕХ», 105318, Россия, , г. Москва, Измайловское шоссе, д.24, корпус 1, помещение II, кабинет 17</t>
  </si>
  <si>
    <t>0119200000120008374 от 07.09.2020</t>
  </si>
  <si>
    <t>0119200000120008372 от 07.09.2020</t>
  </si>
  <si>
    <t xml:space="preserve">0119200000120008210СОШ12 от 01.09.2020 </t>
  </si>
  <si>
    <t>0119200000120007537 от 19.08.2020</t>
  </si>
  <si>
    <t>0119200000120008371 от 08.09.2020</t>
  </si>
  <si>
    <t>ООО "Квартал-Сервис" 660021 Красноярский край, г. Красноярск, пр-кт Мира, д. 122Б, помещение 23</t>
  </si>
  <si>
    <t xml:space="preserve">0119200000120012598 от 07.12.2020 </t>
  </si>
  <si>
    <t>662603, Красноярский край, г. Минусинск, ул. Народная, 17</t>
  </si>
  <si>
    <t>ИП Пестрецова Юлия Михайловна, ИНН 190302008359 Адрес: 655163, Республика Хакасия, г. Черногорск, ул.Калинина, д.10 кв.130</t>
  </si>
  <si>
    <t>№ 32 от 08.07.2020г.</t>
  </si>
  <si>
    <t>ООО "МУЗАККОРД ПРО" ИНН/КПП 7713472249/771301001, Адрес: 127591, г.Москва, Дмитровское шоссе, д. 100, корпус 2, эт. 4, пом.401</t>
  </si>
  <si>
    <t>№ 163 от 01.07.2020г.</t>
  </si>
  <si>
    <t>ООО "Казачий хутор" ИНН/КПП 6686012583/668601001, Адрес: 620091, г.Екатеринбург, ул.Старых Большевиков, д.8,корп.А, кв.18</t>
  </si>
  <si>
    <t>№ 25 от 01.07,2020г.</t>
  </si>
  <si>
    <t>ИП Свиридова Евгения Сергеевна, ИНН 220418480907 Адрес: 659315,  г. Бийск, ул.Мухачева, д.97 кв.70</t>
  </si>
  <si>
    <t>№ 85 от 02.07.2020г.</t>
  </si>
  <si>
    <t xml:space="preserve">ул.Ванеева, вблизи территории детского сада №2 "Метелица", ул.Хвастанцева, вблизи территрии детского сада №14 "Золотой ключик" </t>
  </si>
  <si>
    <t xml:space="preserve">ИП Кукса Дмитрий Викторович ИНН 246310448429, адрес: 655010, Республика Хакасия, г.Абакан, ул.Торговая, д.38, кв.5            </t>
  </si>
  <si>
    <t xml:space="preserve">№0119200000120006321 от 20.07.2020г.                               </t>
  </si>
  <si>
    <t>ул.Обороны, вблизи территории МОБУ "ООШ №5"</t>
  </si>
  <si>
    <t>ООО "Электротехсервис" ИНН 2455034575 адрес: 662607, г.Минусинск, ул.Спартака д 68</t>
  </si>
  <si>
    <t>№0119200000120010221 от 27.10.2020г</t>
  </si>
  <si>
    <t>вблизи образовательного учреждения МДОБУ д/с №4"Дюймовочка",МОБУ СОШ №9, МДОБУ д/с №19 "Хрусталик", МДОБУ д/с №28 "Аленький цветочек"</t>
  </si>
  <si>
    <t>№0119200000120008162 от 08.09.2020</t>
  </si>
  <si>
    <t>федеральные средства/ средства фонда</t>
  </si>
  <si>
    <t>1 185 487,00 (в том числе средства собственников 91 747,22 руб)</t>
  </si>
  <si>
    <t>803 826,00  (в том числе средства собственников  15 190,40 руб)</t>
  </si>
  <si>
    <t>1 717 255,00 (в том числе средства собственников 29 651,08 руб)</t>
  </si>
  <si>
    <t>527 141,00  (в том числе средства собственников 131 785,25 руб)</t>
  </si>
  <si>
    <t>1 917 191,00 (в том числе средства собственников 211 857,52 руб)</t>
  </si>
  <si>
    <t>3 658 331,00 (в том числе средства собственников 499 552,56 руб)</t>
  </si>
  <si>
    <t xml:space="preserve">ИП Исламов И.Х ИНН 245501221931 адрес:662600 Красноярский край, г.Минусинск, улКрупская 96а                                 </t>
  </si>
  <si>
    <t>ООО "Новые технологии" ИНН 2455035138 адрес 662606 Красноярский край, г.Минусинск, ул Абаканская 44б2</t>
  </si>
  <si>
    <t xml:space="preserve">ИП Исламов И.Х ИНН 245501221931 адрес:662600 Красноярский край, г.Минусинск, улКрупская 96а                         </t>
  </si>
  <si>
    <t xml:space="preserve">Исламов И.Х ИНН 245501221931 адрес:662600 Красноярский край, г.Минусинск, улКрупская 96а      </t>
  </si>
  <si>
    <t xml:space="preserve">Исламов И.Х ИНН 245501221931 адрес:662600 Красноярский край, г.Минусинск, улКрупская 96а                                </t>
  </si>
  <si>
    <t xml:space="preserve">Исламов И.Х ИНН 245501221931 адрес:662600 Красноярский край, г.Минусинск, улКрупская 96а </t>
  </si>
  <si>
    <t xml:space="preserve">МК№0819300027820000036 от 08.05.2020г                        </t>
  </si>
  <si>
    <t xml:space="preserve">мк №60 от 07.12.2020г    </t>
  </si>
  <si>
    <t xml:space="preserve">мк №59 от 07.12.2020г   </t>
  </si>
  <si>
    <t xml:space="preserve">мк №58 от 04.12.2020г     </t>
  </si>
  <si>
    <t xml:space="preserve">мк №54 от 04.12.2020г         </t>
  </si>
  <si>
    <t xml:space="preserve">МК №64 от 11.12.2020     </t>
  </si>
  <si>
    <t>мк №57 от 04.12.2020</t>
  </si>
  <si>
    <t>Мартьянова 9 кв 2</t>
  </si>
  <si>
    <t>Герцева Анастасия Андреевна и Герцев Андрей Сергеевич</t>
  </si>
  <si>
    <t>Ипподромная 16 кв 2</t>
  </si>
  <si>
    <t>Ерзунов Юрий Владимирович</t>
  </si>
  <si>
    <t>Комсомольская, д. 25, кв. 4</t>
  </si>
  <si>
    <t xml:space="preserve">Морошкин Сергей Владимирович </t>
  </si>
  <si>
    <t>Соглашение об изъятии недвижимого имущества для муниципальных нужд путем выкупа от 03.08.2020 г</t>
  </si>
  <si>
    <t xml:space="preserve"> Комсомольская,  д. 25, кв. 6</t>
  </si>
  <si>
    <t xml:space="preserve"> Панкина Татьяна Дмитриевна</t>
  </si>
  <si>
    <t>Ипподромная 16 кв 1</t>
  </si>
  <si>
    <t>Солдатов Константин Александрович, Солдатова Валентина Ивановна</t>
  </si>
  <si>
    <t>Островская 30в-12</t>
  </si>
  <si>
    <t>Красноярский краевой фонд жилищного строительства Бердоусов Сергей Иванович</t>
  </si>
  <si>
    <t>Островская 30в-37</t>
  </si>
  <si>
    <t>Островская 30в-43</t>
  </si>
  <si>
    <t>Островская 30в-48</t>
  </si>
  <si>
    <t>Островская 30в-67</t>
  </si>
  <si>
    <t>Островская 30в-72</t>
  </si>
  <si>
    <t>Островская 30в-73</t>
  </si>
  <si>
    <t xml:space="preserve"> К Маркса 67а-9</t>
  </si>
  <si>
    <t>Сухонос Елена Николаевна действует по доверенности от Фисоченко Ирина Григорьевна</t>
  </si>
  <si>
    <t>Канская 16-67</t>
  </si>
  <si>
    <t>Сухонос Елена Николаевна действует по доверенности от Новикова Анастасия Сергеевна</t>
  </si>
  <si>
    <t>08193000278200001950001 от 11.09.2020</t>
  </si>
  <si>
    <t>Канская д.16  кв.37</t>
  </si>
  <si>
    <t>Пнева Анна Ивановна  действует по доверенности от Новикова Лидия Ефиновна</t>
  </si>
  <si>
    <t xml:space="preserve">  08193000278200001960001 от 11.09.2020</t>
  </si>
  <si>
    <t>Октябрьская, д. 44 А, кв. 6</t>
  </si>
  <si>
    <t>Вризиди Николай Георгиевич действует по доверенности от  Старкова Татьяна Сергеевна</t>
  </si>
  <si>
    <t>08193000278200001990001 от 11.09.2020</t>
  </si>
  <si>
    <t xml:space="preserve"> Красных Партизан, д. 43, кв. 1</t>
  </si>
  <si>
    <t xml:space="preserve"> Куцева Любовь Леонидовна</t>
  </si>
  <si>
    <t>Соглашение об изъятии недвижимого имущества для муниципальных нужд путем выкупа от 07.08.2020 г</t>
  </si>
  <si>
    <t xml:space="preserve"> Ботаническая 31а, кв. 66</t>
  </si>
  <si>
    <t>Майгарова Людмила Васильевна</t>
  </si>
  <si>
    <t>Соглашение об изъятии недвижимого имущества для муниципальных нужд путем выкупа от 14.08.2020 г</t>
  </si>
  <si>
    <t>Пристанская д. 5, кв. 9,ком.2</t>
  </si>
  <si>
    <t>Глушков Петр Семенович</t>
  </si>
  <si>
    <t>Соглашение об изъятии недвижимого имущества для муниципальных нужд путем выкупа от18.09.2020 г</t>
  </si>
  <si>
    <t>Ботаническая, д. 31 «а» пом. 13</t>
  </si>
  <si>
    <t>Брасаус Мария Владимировна</t>
  </si>
  <si>
    <t>Соглашение об изъятии недвижимого имущества для муниципальных нужд путем выкупа от 23.09.2020 г</t>
  </si>
  <si>
    <t>Комсомольская, д. 79, кв.7</t>
  </si>
  <si>
    <t>Краснополов Сергей Михайлович</t>
  </si>
  <si>
    <t>Соглашение об изъятии недвижимого имущества для муниципальных нужд путем выкупа от 28.10.2020 г</t>
  </si>
  <si>
    <t>Комсомольская, д. 79, кв.1</t>
  </si>
  <si>
    <t>Крикса Роман Сергеевич</t>
  </si>
  <si>
    <t>Соглашение об изъятии недвижимого имущества для муниципальных нужд путем выкупа от 24.09.2020 г</t>
  </si>
  <si>
    <t>Красноармейская, д.20,кв.31</t>
  </si>
  <si>
    <t>Бальцер Кристина Игоревна действует по доверенности от Кислица Григорий Демьянович и Сысоева Валентина Васильевна</t>
  </si>
  <si>
    <t>08193000278200002190001 от 09.10.2020</t>
  </si>
  <si>
    <t>Вокзальная, д. 18 Г, кв. 42</t>
  </si>
  <si>
    <t>Вризиди Николай Георгиевич действует по доверенности от  Кузнецов Александр Викторович</t>
  </si>
  <si>
    <t xml:space="preserve"> 08193000278200002220001 от 09.10.2020</t>
  </si>
  <si>
    <t>Мартьянова, д. 19 кв. 6</t>
  </si>
  <si>
    <t xml:space="preserve">Зонов Игорь Сергеевич </t>
  </si>
  <si>
    <t>Соглашение об изъятии недвижимого имущества для муниципальных нужд путем выкупа от 29.09.2020 г</t>
  </si>
  <si>
    <t>Ботаническая, д. 31 «а» пом. 120</t>
  </si>
  <si>
    <t>Суслова Лариса Васильевна</t>
  </si>
  <si>
    <t>Ботаническая, д. 31 «а» пом. 81</t>
  </si>
  <si>
    <t>Петров Олег Владимирович</t>
  </si>
  <si>
    <t>Соглашение об изъятии недвижимого имущества для муниципальных нужд путем выкупа от 01.10.2020 г</t>
  </si>
  <si>
    <t xml:space="preserve">Штабная,  д. 60 кв.1, пом. 3 </t>
  </si>
  <si>
    <t xml:space="preserve"> Коваленко Иван Андреевич</t>
  </si>
  <si>
    <t>Соглашение об изъятии недвижимого имущества для муниципальных нужд путем выкупа от 30.09.2020 г</t>
  </si>
  <si>
    <t>Абаканская, д. 23а, кв. 6</t>
  </si>
  <si>
    <t>Метелева Галина Петровна            Егорова Алена Николаевна</t>
  </si>
  <si>
    <t>Трегубенко, д. 61, кв. 40</t>
  </si>
  <si>
    <t>Вризиди Николай Георгиевич действует по доверенности от  Лохмытко Виталий Валерьевич</t>
  </si>
  <si>
    <t>08193000278200002200001 от 23.10.2020</t>
  </si>
  <si>
    <t>Ботаническая, д. 31 «а» пом. 39</t>
  </si>
  <si>
    <t>Линева Лидия Александровна</t>
  </si>
  <si>
    <t xml:space="preserve"> Красных Партизан, д. 43, кв. 2</t>
  </si>
  <si>
    <t>Рушев Владимир Павлович</t>
  </si>
  <si>
    <t>Соглашение об изъятии недвижимого имущества для муниципальных нужд путем выкупа от 18.11.2020 г</t>
  </si>
  <si>
    <t>Комсомольская, д.25, кв.5</t>
  </si>
  <si>
    <t>Морошкина Анастасия  Сергеевна</t>
  </si>
  <si>
    <t>Соглашение об изъятии недвижимого имущества для муниципальных нужд путем выкупа от 14.10.2020 г</t>
  </si>
  <si>
    <t xml:space="preserve"> Абаканская, д. 23 «а» пом. кв.1</t>
  </si>
  <si>
    <t xml:space="preserve"> Межицкая Анна Сергеевна</t>
  </si>
  <si>
    <t>Соглашение об изъятии недвижимого имущества для муниципальных нужд путем выкупа от 17.12.2020 г</t>
  </si>
  <si>
    <t xml:space="preserve">Ботаническая, д. 31 «а» пом. 72 </t>
  </si>
  <si>
    <t xml:space="preserve">Холкин Сергей Александрович </t>
  </si>
  <si>
    <t>Соглашение об изъятии недвижимого имущества для муниципальных нужд путем выкупа от 13.11.2020 г</t>
  </si>
  <si>
    <t xml:space="preserve">Ботаническая, д. 31 «а» пом. 74 </t>
  </si>
  <si>
    <t>Бондарева Светлана Владимировна</t>
  </si>
  <si>
    <t>Ботаническая, д. 31 «а» пом. 8</t>
  </si>
  <si>
    <t>Анохина Наталья Геннадьевна</t>
  </si>
  <si>
    <t>Ботаническая, д. 31 «а» пом. 47</t>
  </si>
  <si>
    <t>Худяков Иван Владимирович</t>
  </si>
  <si>
    <t>Ботаническая, д. 31 «а» пом. 53</t>
  </si>
  <si>
    <t>Азимов Александр Исанович; Ганзивит Екатерина Антоновна</t>
  </si>
  <si>
    <t>Ботаническая, д. 31-А, пом. 24</t>
  </si>
  <si>
    <t>Буримовым Сергеем Игоревичем</t>
  </si>
  <si>
    <t>Ботаническая, д. 31-А, пом. 110</t>
  </si>
  <si>
    <t>Кузьминой Анастасией Анатольевной</t>
  </si>
  <si>
    <t>Ботаническая, д. 31-А, пом. 12</t>
  </si>
  <si>
    <t>Мирошниченко Олегом Юрьевичем</t>
  </si>
  <si>
    <t>Ботаническая, д. 31-А, пом. 25</t>
  </si>
  <si>
    <t>Мошковой Еленой Васильевной</t>
  </si>
  <si>
    <t>Ботаническая, д. 31-А, пом. 10</t>
  </si>
  <si>
    <t>Плюсниной Анной Веденеевной</t>
  </si>
  <si>
    <t>Соглашение об изъятии недвижимого имущества для муниципальных нужд путем выкупа от 16.11.2020 г</t>
  </si>
  <si>
    <t>Ботаническая, д. 31-А, пом. 101</t>
  </si>
  <si>
    <t>Бадун Натальей Георгиевной   Бадун Алексеем Ивановичем</t>
  </si>
  <si>
    <t>Ботаническая, д. 31-А, пом. 3</t>
  </si>
  <si>
    <t>Хорунжиной Евгенией Борисовной</t>
  </si>
  <si>
    <t>Ботаническая, д. 31-А, пом. 100</t>
  </si>
  <si>
    <t xml:space="preserve"> Ломаевой Александрой Александровной</t>
  </si>
  <si>
    <t>Ботаническая, д. 31 «а» пом. 64</t>
  </si>
  <si>
    <t>Сосновская  Анастасия Анатольевна</t>
  </si>
  <si>
    <t>Соглашение об изъятии недвижимого имущества для муниципальных нужд путем выкупа от 24.11.2020 г</t>
  </si>
  <si>
    <t>Ботаническая, д. 31-А, пом. 35</t>
  </si>
  <si>
    <t>Метелевой Ольгой Александровной</t>
  </si>
  <si>
    <t xml:space="preserve"> Ботаническая, д. 31 «а» пом. 105</t>
  </si>
  <si>
    <t>Мишина Тамара Васильевна</t>
  </si>
  <si>
    <t>Соглашение об изъятии недвижимого имущества для муниципальных нужд путем выкупа от 06.11.2020 г</t>
  </si>
  <si>
    <t xml:space="preserve"> Ботаническая, д. 31 «а» пом. 103</t>
  </si>
  <si>
    <t>Горбунов Иван Вячеславович</t>
  </si>
  <si>
    <t>Соглашение об изъятии недвижимого имущества для муниципальных нужд путем выкупа от 27.11.2020 г</t>
  </si>
  <si>
    <t>Ботаническая, д. 31-А, пом. 84</t>
  </si>
  <si>
    <t>Соглашение об изъятии недвижимого имущества для муниципальных нужд путем выкупа от 25.12.2020 г</t>
  </si>
  <si>
    <t>Ботаническая, д. 31-А, пом. 107</t>
  </si>
  <si>
    <t>Панова Елена Евгеньевна</t>
  </si>
  <si>
    <t>Соглашение об изъятии недвижимого имущества для муниципальных нужд путем выкупа от 30.11.2020 г</t>
  </si>
  <si>
    <t>Ботаническая, д. 31-А, кв. 21</t>
  </si>
  <si>
    <t>Горбатко Михаилом Андреевичем</t>
  </si>
  <si>
    <t>Ботаническая, д. 31-А, пом. 69</t>
  </si>
  <si>
    <t>Гаер Ириной Александровной</t>
  </si>
  <si>
    <t>Соглашение об изъятии недвижимого имущества для муниципальных нужд путем выкупа от 02.12.2020 г</t>
  </si>
  <si>
    <t>Ботаническая, д. 31-А, пом. 15</t>
  </si>
  <si>
    <t>Зырянов Сергей Александрович</t>
  </si>
  <si>
    <t>Соглашение об изъятии недвижимого имущества для муниципальных нужд путем выкупа от 03.12.2020 г</t>
  </si>
  <si>
    <t>Ботаническая, д. 31-А, кв. 62</t>
  </si>
  <si>
    <t>Володским Владимиром Николаевичем</t>
  </si>
  <si>
    <t>Соглашение об изъятии недвижимого имущества для муниципальных нужд путем выкупа от 04.12.2020 г</t>
  </si>
  <si>
    <t>г. Минусинск, ул. Ботаническая, дом 8а</t>
  </si>
  <si>
    <t>ООО «АБАКАНСКИЙ СТРОИТЕЛЬНЫЙ ХОЛДИНГ» директора – Хрычева Виктора Александровича</t>
  </si>
  <si>
    <t>08193000278200002540001 от 30.10.2020</t>
  </si>
  <si>
    <t>г. Минусинск, ул. Ботаническая, дом 8б</t>
  </si>
  <si>
    <t>08193000278200002580001 от 01.12.2020</t>
  </si>
  <si>
    <t>Минусинск, ул. Н.Крупская, дом 93А</t>
  </si>
  <si>
    <t>ООО "СпецСервис" Директор - Нестеренко Дмитрий Николаевич</t>
  </si>
  <si>
    <t>08193000278200002730001 от 15.12.2020</t>
  </si>
  <si>
    <t xml:space="preserve">  08193000278200001840001 от 03.09.2020</t>
  </si>
  <si>
    <t xml:space="preserve">  08193000278200001850001 от 03.09.2020</t>
  </si>
  <si>
    <t xml:space="preserve">  08193000278200001860001 от 03.09.2020</t>
  </si>
  <si>
    <t xml:space="preserve">  08193000278200001880001 от 03.09.2020</t>
  </si>
  <si>
    <t xml:space="preserve">   08193000278200001890001 от 03.09.2020</t>
  </si>
  <si>
    <t xml:space="preserve">  08193000278200001900001 от 04.09.2020</t>
  </si>
  <si>
    <t xml:space="preserve">  08193000278200001910001 от 04.09.2020</t>
  </si>
  <si>
    <t xml:space="preserve">  08193000278200001940001 от 11.09.2020</t>
  </si>
  <si>
    <t>Ярлыков Олег константинович, Ярлыкова Марина Сергеевна; Ярлыкова Кира Олеговна, Ярлыкова Софья Олеговна</t>
  </si>
  <si>
    <t xml:space="preserve">Минусинск, ул. Ботаническая, д. 31 «а» пом. 55 </t>
  </si>
  <si>
    <t xml:space="preserve">Полежаева Елена Владимировна, Полежаев Александр Александрович </t>
  </si>
  <si>
    <t>Соглашение об изъятии недвижимого имущества для муниципальных нужд путем выкупа от 23.11.2020 г</t>
  </si>
  <si>
    <t>Примечания</t>
  </si>
  <si>
    <t xml:space="preserve">Расторжение МК в связи с фактическим выполнением работ на меньшую сумму. Показатели результативности достигнуты в полном объеме. </t>
  </si>
  <si>
    <t>платеж в сумме 330 000.00 рублей не прошел по техническим причинам. Оплата будет произведена в 2021 году</t>
  </si>
  <si>
    <t>соглашение в сумме 1 260 000,00 рублей не зарегистрированно по причине приостановки регистрационных действий. Оплата будет произведена в  2021 году.</t>
  </si>
  <si>
    <t xml:space="preserve">992 949,17 рублей экономия в результате проведения торгов, не нашлось собственников жилых помещений желающих заключить соглашение на выкуп </t>
  </si>
  <si>
    <t>сложилась экономия в результате проведении торгов. По МОБУ СОШ № 16 не оплачен контракт на сумму 1 420 000,00 в связи с поставкой ноутбуков 30.12.2020 г.  Оплату планируется произвести а 2021 году.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</si>
</sst>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5" fillId="0" borderId="0"/>
    <xf numFmtId="0" fontId="15" fillId="0" borderId="0"/>
  </cellStyleXfs>
  <cellXfs count="152">
    <xf numFmtId="0" fontId="0" fillId="0" borderId="0" xfId="0"/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4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10" fillId="0" borderId="1" xfId="1" applyNumberFormat="1" applyFont="1" applyFill="1" applyBorder="1" applyAlignment="1">
      <alignment horizontal="left" vertical="center" wrapText="1" readingOrder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/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1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0" fillId="0" borderId="1" xfId="1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4" fontId="3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16" fillId="0" borderId="10" xfId="2" applyNumberFormat="1" applyFont="1" applyFill="1" applyBorder="1" applyAlignment="1">
      <alignment horizontal="left" vertical="center" wrapText="1"/>
    </xf>
    <xf numFmtId="49" fontId="16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0" xfId="3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 shrinkToFit="1"/>
    </xf>
    <xf numFmtId="0" fontId="14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">
    <cellStyle name="Excel Built-in Normal" xfId="2"/>
    <cellStyle name="Excel Built-in Normal 2" xfId="3"/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138"/>
  <sheetViews>
    <sheetView tabSelected="1" view="pageBreakPreview" zoomScaleNormal="100" zoomScaleSheetLayoutView="100" workbookViewId="0">
      <pane ySplit="5" topLeftCell="A6" activePane="bottomLeft" state="frozenSplit"/>
      <selection activeCell="E1" sqref="E1"/>
      <selection pane="bottomLeft" activeCell="N137" sqref="N137"/>
    </sheetView>
  </sheetViews>
  <sheetFormatPr defaultColWidth="9.140625" defaultRowHeight="15"/>
  <cols>
    <col min="1" max="1" width="16.5703125" style="22" customWidth="1"/>
    <col min="2" max="4" width="26.28515625" style="22" customWidth="1"/>
    <col min="5" max="5" width="19.5703125" style="22" customWidth="1"/>
    <col min="6" max="6" width="14.140625" style="22" customWidth="1"/>
    <col min="7" max="7" width="14.5703125" style="22" bestFit="1" customWidth="1"/>
    <col min="8" max="8" width="14" style="22" customWidth="1"/>
    <col min="9" max="9" width="11.28515625" style="22" bestFit="1" customWidth="1"/>
    <col min="10" max="10" width="11" style="22" hidden="1" customWidth="1"/>
    <col min="11" max="11" width="13.42578125" style="22" customWidth="1"/>
    <col min="12" max="12" width="13.85546875" style="22" customWidth="1"/>
    <col min="13" max="13" width="14.7109375" style="22" customWidth="1"/>
    <col min="14" max="14" width="11.5703125" style="22" customWidth="1"/>
    <col min="15" max="15" width="11.42578125" style="22" hidden="1" customWidth="1"/>
    <col min="16" max="16" width="36.5703125" style="22" customWidth="1"/>
    <col min="17" max="17" width="30.5703125" style="22" hidden="1" customWidth="1"/>
    <col min="18" max="18" width="36.28515625" style="22" hidden="1" customWidth="1"/>
    <col min="19" max="20" width="26.42578125" style="22" hidden="1" customWidth="1"/>
    <col min="21" max="24" width="11.5703125" style="22" hidden="1" customWidth="1"/>
    <col min="25" max="42" width="0" style="22" hidden="1" customWidth="1"/>
    <col min="43" max="16384" width="9.140625" style="22"/>
  </cols>
  <sheetData>
    <row r="1" spans="1:20" ht="15.7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33"/>
    </row>
    <row r="2" spans="1:20">
      <c r="O2" s="23" t="s">
        <v>8</v>
      </c>
      <c r="P2" s="23"/>
    </row>
    <row r="3" spans="1:20" ht="15" customHeight="1">
      <c r="A3" s="114" t="s">
        <v>0</v>
      </c>
      <c r="B3" s="114" t="s">
        <v>4</v>
      </c>
      <c r="C3" s="116" t="s">
        <v>5</v>
      </c>
      <c r="D3" s="117"/>
      <c r="E3" s="114" t="s">
        <v>11</v>
      </c>
      <c r="F3" s="120" t="s">
        <v>25</v>
      </c>
      <c r="G3" s="121"/>
      <c r="H3" s="121"/>
      <c r="I3" s="121"/>
      <c r="J3" s="122"/>
      <c r="K3" s="120" t="s">
        <v>158</v>
      </c>
      <c r="L3" s="121"/>
      <c r="M3" s="121"/>
      <c r="N3" s="121"/>
      <c r="O3" s="122"/>
      <c r="P3" s="124" t="s">
        <v>386</v>
      </c>
      <c r="Q3" s="123" t="s">
        <v>15</v>
      </c>
      <c r="R3" s="123" t="s">
        <v>18</v>
      </c>
      <c r="S3" s="123" t="s">
        <v>16</v>
      </c>
      <c r="T3" s="123" t="s">
        <v>17</v>
      </c>
    </row>
    <row r="4" spans="1:20" ht="65.25" customHeight="1">
      <c r="A4" s="115"/>
      <c r="B4" s="115"/>
      <c r="C4" s="118"/>
      <c r="D4" s="119"/>
      <c r="E4" s="115"/>
      <c r="F4" s="28" t="s">
        <v>6</v>
      </c>
      <c r="G4" s="28" t="s">
        <v>210</v>
      </c>
      <c r="H4" s="28" t="s">
        <v>3</v>
      </c>
      <c r="I4" s="28" t="s">
        <v>9</v>
      </c>
      <c r="J4" s="3" t="s">
        <v>13</v>
      </c>
      <c r="K4" s="28" t="s">
        <v>6</v>
      </c>
      <c r="L4" s="28" t="s">
        <v>210</v>
      </c>
      <c r="M4" s="28" t="s">
        <v>3</v>
      </c>
      <c r="N4" s="28" t="s">
        <v>9</v>
      </c>
      <c r="O4" s="3" t="s">
        <v>13</v>
      </c>
      <c r="P4" s="125"/>
      <c r="Q4" s="123"/>
      <c r="R4" s="123"/>
      <c r="S4" s="123"/>
      <c r="T4" s="123"/>
    </row>
    <row r="5" spans="1:20" s="5" customFormat="1" ht="12.75">
      <c r="A5" s="4">
        <v>1</v>
      </c>
      <c r="B5" s="4">
        <v>2</v>
      </c>
      <c r="C5" s="4">
        <v>3</v>
      </c>
      <c r="D5" s="4" t="s">
        <v>10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 t="s">
        <v>12</v>
      </c>
      <c r="K5" s="4">
        <v>9</v>
      </c>
      <c r="L5" s="4">
        <v>10</v>
      </c>
      <c r="M5" s="4">
        <v>11</v>
      </c>
      <c r="N5" s="4">
        <v>12</v>
      </c>
      <c r="O5" s="4" t="s">
        <v>14</v>
      </c>
      <c r="P5" s="4">
        <v>13</v>
      </c>
      <c r="Q5" s="8">
        <v>14</v>
      </c>
      <c r="R5" s="8">
        <v>15</v>
      </c>
      <c r="S5" s="8">
        <v>16</v>
      </c>
      <c r="T5" s="8">
        <v>17</v>
      </c>
    </row>
    <row r="6" spans="1:20" ht="18.75">
      <c r="A6" s="126" t="s">
        <v>77</v>
      </c>
      <c r="B6" s="95"/>
      <c r="C6" s="95"/>
      <c r="D6" s="95"/>
      <c r="E6" s="96"/>
      <c r="F6" s="35">
        <f>F20+F25</f>
        <v>4343455</v>
      </c>
      <c r="G6" s="35">
        <f t="shared" ref="G6:N6" si="0">G20+G25</f>
        <v>3799996.65</v>
      </c>
      <c r="H6" s="35">
        <f t="shared" si="0"/>
        <v>500003.35</v>
      </c>
      <c r="I6" s="35">
        <f t="shared" si="0"/>
        <v>43455</v>
      </c>
      <c r="J6" s="35">
        <f t="shared" si="0"/>
        <v>0</v>
      </c>
      <c r="K6" s="35">
        <f t="shared" si="0"/>
        <v>4343455</v>
      </c>
      <c r="L6" s="35">
        <f t="shared" si="0"/>
        <v>3799996.65</v>
      </c>
      <c r="M6" s="35">
        <f t="shared" si="0"/>
        <v>500003.35</v>
      </c>
      <c r="N6" s="35">
        <f t="shared" si="0"/>
        <v>43455</v>
      </c>
      <c r="O6" s="35" t="e">
        <f>O25+#REF!</f>
        <v>#REF!</v>
      </c>
      <c r="P6" s="105"/>
      <c r="Q6" s="106"/>
      <c r="R6" s="106"/>
      <c r="S6" s="106"/>
      <c r="T6" s="106"/>
    </row>
    <row r="7" spans="1:20" ht="54" customHeight="1">
      <c r="A7" s="82" t="s">
        <v>150</v>
      </c>
      <c r="B7" s="82" t="s">
        <v>78</v>
      </c>
      <c r="C7" s="82" t="s">
        <v>79</v>
      </c>
      <c r="D7" s="82" t="s">
        <v>80</v>
      </c>
      <c r="E7" s="82" t="s">
        <v>81</v>
      </c>
      <c r="F7" s="102">
        <f>G7+H7+I7</f>
        <v>4040405</v>
      </c>
      <c r="G7" s="99">
        <v>3799996.65</v>
      </c>
      <c r="H7" s="99">
        <v>200003.35</v>
      </c>
      <c r="I7" s="99">
        <v>40405</v>
      </c>
      <c r="J7" s="36"/>
      <c r="K7" s="102">
        <f>L7+M7+N7</f>
        <v>4040405</v>
      </c>
      <c r="L7" s="99">
        <v>3799996.65</v>
      </c>
      <c r="M7" s="99">
        <v>200003.35</v>
      </c>
      <c r="N7" s="99">
        <v>40405</v>
      </c>
      <c r="O7" s="36">
        <v>0</v>
      </c>
      <c r="P7" s="107"/>
      <c r="Q7" s="1" t="s">
        <v>82</v>
      </c>
      <c r="R7" s="37" t="s">
        <v>83</v>
      </c>
      <c r="S7" s="1" t="s">
        <v>84</v>
      </c>
      <c r="T7" s="9">
        <v>162200</v>
      </c>
    </row>
    <row r="8" spans="1:20" ht="54" customHeight="1">
      <c r="A8" s="83"/>
      <c r="B8" s="83"/>
      <c r="C8" s="83"/>
      <c r="D8" s="83"/>
      <c r="E8" s="83"/>
      <c r="F8" s="103"/>
      <c r="G8" s="100"/>
      <c r="H8" s="100"/>
      <c r="I8" s="100"/>
      <c r="J8" s="36"/>
      <c r="K8" s="103"/>
      <c r="L8" s="100"/>
      <c r="M8" s="100"/>
      <c r="N8" s="100"/>
      <c r="O8" s="36">
        <v>0</v>
      </c>
      <c r="P8" s="108"/>
      <c r="Q8" s="1" t="s">
        <v>82</v>
      </c>
      <c r="R8" s="37" t="s">
        <v>85</v>
      </c>
      <c r="S8" s="1" t="s">
        <v>86</v>
      </c>
      <c r="T8" s="9">
        <v>390000</v>
      </c>
    </row>
    <row r="9" spans="1:20" ht="13.5" customHeight="1">
      <c r="A9" s="83"/>
      <c r="B9" s="83"/>
      <c r="C9" s="83"/>
      <c r="D9" s="83"/>
      <c r="E9" s="83"/>
      <c r="F9" s="103"/>
      <c r="G9" s="100"/>
      <c r="H9" s="100"/>
      <c r="I9" s="100"/>
      <c r="J9" s="36"/>
      <c r="K9" s="103"/>
      <c r="L9" s="100"/>
      <c r="M9" s="100"/>
      <c r="N9" s="100"/>
      <c r="O9" s="36">
        <v>0</v>
      </c>
      <c r="P9" s="108"/>
      <c r="Q9" s="1" t="s">
        <v>82</v>
      </c>
      <c r="R9" s="37" t="s">
        <v>87</v>
      </c>
      <c r="S9" s="1" t="s">
        <v>88</v>
      </c>
      <c r="T9" s="9">
        <v>376000</v>
      </c>
    </row>
    <row r="10" spans="1:20" ht="26.25" customHeight="1">
      <c r="A10" s="83"/>
      <c r="B10" s="83"/>
      <c r="C10" s="83"/>
      <c r="D10" s="83"/>
      <c r="E10" s="83"/>
      <c r="F10" s="103"/>
      <c r="G10" s="100"/>
      <c r="H10" s="100"/>
      <c r="I10" s="100"/>
      <c r="J10" s="36"/>
      <c r="K10" s="103"/>
      <c r="L10" s="100"/>
      <c r="M10" s="100"/>
      <c r="N10" s="100"/>
      <c r="O10" s="36">
        <v>0</v>
      </c>
      <c r="P10" s="108"/>
      <c r="Q10" s="1" t="s">
        <v>82</v>
      </c>
      <c r="R10" s="37" t="s">
        <v>89</v>
      </c>
      <c r="S10" s="1" t="s">
        <v>90</v>
      </c>
      <c r="T10" s="9">
        <v>10800</v>
      </c>
    </row>
    <row r="11" spans="1:20" ht="54" customHeight="1">
      <c r="A11" s="83"/>
      <c r="B11" s="83"/>
      <c r="C11" s="83"/>
      <c r="D11" s="83"/>
      <c r="E11" s="83"/>
      <c r="F11" s="103"/>
      <c r="G11" s="100"/>
      <c r="H11" s="100"/>
      <c r="I11" s="100"/>
      <c r="J11" s="36"/>
      <c r="K11" s="103"/>
      <c r="L11" s="100"/>
      <c r="M11" s="100"/>
      <c r="N11" s="100"/>
      <c r="O11" s="36">
        <v>0</v>
      </c>
      <c r="P11" s="108"/>
      <c r="Q11" s="1" t="s">
        <v>82</v>
      </c>
      <c r="R11" s="37" t="s">
        <v>87</v>
      </c>
      <c r="S11" s="1" t="s">
        <v>91</v>
      </c>
      <c r="T11" s="9">
        <v>438190</v>
      </c>
    </row>
    <row r="12" spans="1:20" ht="57" customHeight="1">
      <c r="A12" s="83"/>
      <c r="B12" s="83"/>
      <c r="C12" s="83"/>
      <c r="D12" s="83"/>
      <c r="E12" s="83"/>
      <c r="F12" s="103"/>
      <c r="G12" s="100"/>
      <c r="H12" s="100"/>
      <c r="I12" s="100"/>
      <c r="J12" s="36"/>
      <c r="K12" s="103"/>
      <c r="L12" s="100"/>
      <c r="M12" s="100"/>
      <c r="N12" s="100"/>
      <c r="O12" s="36">
        <v>0</v>
      </c>
      <c r="P12" s="108"/>
      <c r="Q12" s="1" t="s">
        <v>82</v>
      </c>
      <c r="R12" s="37" t="s">
        <v>92</v>
      </c>
      <c r="S12" s="1" t="s">
        <v>93</v>
      </c>
      <c r="T12" s="9">
        <v>207000</v>
      </c>
    </row>
    <row r="13" spans="1:20" ht="27.75" customHeight="1">
      <c r="A13" s="83"/>
      <c r="B13" s="83"/>
      <c r="C13" s="83"/>
      <c r="D13" s="83"/>
      <c r="E13" s="83"/>
      <c r="F13" s="103"/>
      <c r="G13" s="100"/>
      <c r="H13" s="100"/>
      <c r="I13" s="100"/>
      <c r="J13" s="36"/>
      <c r="K13" s="103"/>
      <c r="L13" s="100"/>
      <c r="M13" s="100"/>
      <c r="N13" s="100"/>
      <c r="O13" s="36">
        <v>0</v>
      </c>
      <c r="P13" s="108"/>
      <c r="Q13" s="1" t="s">
        <v>82</v>
      </c>
      <c r="R13" s="37" t="s">
        <v>92</v>
      </c>
      <c r="S13" s="1" t="s">
        <v>94</v>
      </c>
      <c r="T13" s="9">
        <v>561000</v>
      </c>
    </row>
    <row r="14" spans="1:20" ht="24" customHeight="1">
      <c r="A14" s="83"/>
      <c r="B14" s="83"/>
      <c r="C14" s="83"/>
      <c r="D14" s="83"/>
      <c r="E14" s="83"/>
      <c r="F14" s="103"/>
      <c r="G14" s="100"/>
      <c r="H14" s="100"/>
      <c r="I14" s="100"/>
      <c r="J14" s="36"/>
      <c r="K14" s="103"/>
      <c r="L14" s="100"/>
      <c r="M14" s="100"/>
      <c r="N14" s="100"/>
      <c r="O14" s="36">
        <v>0</v>
      </c>
      <c r="P14" s="108"/>
      <c r="Q14" s="1" t="s">
        <v>82</v>
      </c>
      <c r="R14" s="37" t="s">
        <v>95</v>
      </c>
      <c r="S14" s="1" t="s">
        <v>96</v>
      </c>
      <c r="T14" s="9">
        <v>428432</v>
      </c>
    </row>
    <row r="15" spans="1:20" ht="41.25" hidden="1" customHeight="1">
      <c r="A15" s="83"/>
      <c r="B15" s="83"/>
      <c r="C15" s="83"/>
      <c r="D15" s="83"/>
      <c r="E15" s="83"/>
      <c r="F15" s="103"/>
      <c r="G15" s="100"/>
      <c r="H15" s="100"/>
      <c r="I15" s="100"/>
      <c r="J15" s="36"/>
      <c r="K15" s="103"/>
      <c r="L15" s="100"/>
      <c r="M15" s="100"/>
      <c r="N15" s="100"/>
      <c r="O15" s="36">
        <v>0</v>
      </c>
      <c r="P15" s="108"/>
      <c r="Q15" s="1" t="s">
        <v>82</v>
      </c>
      <c r="R15" s="37" t="s">
        <v>97</v>
      </c>
      <c r="S15" s="1" t="s">
        <v>98</v>
      </c>
      <c r="T15" s="9">
        <v>390000</v>
      </c>
    </row>
    <row r="16" spans="1:20" ht="52.5" customHeight="1">
      <c r="A16" s="83"/>
      <c r="B16" s="83"/>
      <c r="C16" s="83"/>
      <c r="D16" s="83"/>
      <c r="E16" s="83"/>
      <c r="F16" s="103"/>
      <c r="G16" s="100"/>
      <c r="H16" s="100"/>
      <c r="I16" s="100"/>
      <c r="J16" s="36"/>
      <c r="K16" s="103"/>
      <c r="L16" s="100"/>
      <c r="M16" s="100"/>
      <c r="N16" s="100"/>
      <c r="O16" s="36">
        <v>0</v>
      </c>
      <c r="P16" s="108"/>
      <c r="Q16" s="1" t="s">
        <v>82</v>
      </c>
      <c r="R16" s="37" t="s">
        <v>99</v>
      </c>
      <c r="S16" s="1" t="s">
        <v>100</v>
      </c>
      <c r="T16" s="9">
        <v>256818</v>
      </c>
    </row>
    <row r="17" spans="1:20" ht="42" hidden="1" customHeight="1">
      <c r="A17" s="83"/>
      <c r="B17" s="83"/>
      <c r="C17" s="83"/>
      <c r="D17" s="83"/>
      <c r="E17" s="83"/>
      <c r="F17" s="103"/>
      <c r="G17" s="100"/>
      <c r="H17" s="100"/>
      <c r="I17" s="100"/>
      <c r="J17" s="36"/>
      <c r="K17" s="103"/>
      <c r="L17" s="100"/>
      <c r="M17" s="100"/>
      <c r="N17" s="100"/>
      <c r="O17" s="36">
        <v>0</v>
      </c>
      <c r="P17" s="108"/>
      <c r="Q17" s="1" t="s">
        <v>82</v>
      </c>
      <c r="R17" s="37" t="s">
        <v>101</v>
      </c>
      <c r="S17" s="1" t="s">
        <v>102</v>
      </c>
      <c r="T17" s="9">
        <v>119500</v>
      </c>
    </row>
    <row r="18" spans="1:20" ht="55.5" hidden="1" customHeight="1">
      <c r="A18" s="83"/>
      <c r="B18" s="83"/>
      <c r="C18" s="83"/>
      <c r="D18" s="83"/>
      <c r="E18" s="83"/>
      <c r="F18" s="103"/>
      <c r="G18" s="100"/>
      <c r="H18" s="100"/>
      <c r="I18" s="100"/>
      <c r="J18" s="36"/>
      <c r="K18" s="103"/>
      <c r="L18" s="100"/>
      <c r="M18" s="100"/>
      <c r="N18" s="100"/>
      <c r="O18" s="36">
        <v>0</v>
      </c>
      <c r="P18" s="108"/>
      <c r="Q18" s="1" t="s">
        <v>82</v>
      </c>
      <c r="R18" s="37" t="s">
        <v>103</v>
      </c>
      <c r="S18" s="1" t="s">
        <v>104</v>
      </c>
      <c r="T18" s="9">
        <v>384560</v>
      </c>
    </row>
    <row r="19" spans="1:20" ht="60" hidden="1" customHeight="1">
      <c r="A19" s="84"/>
      <c r="B19" s="84"/>
      <c r="C19" s="84"/>
      <c r="D19" s="84"/>
      <c r="E19" s="84"/>
      <c r="F19" s="104"/>
      <c r="G19" s="101"/>
      <c r="H19" s="101"/>
      <c r="I19" s="101"/>
      <c r="J19" s="36"/>
      <c r="K19" s="104"/>
      <c r="L19" s="101"/>
      <c r="M19" s="101"/>
      <c r="N19" s="101"/>
      <c r="O19" s="36">
        <v>0</v>
      </c>
      <c r="P19" s="109"/>
      <c r="Q19" s="1" t="s">
        <v>82</v>
      </c>
      <c r="R19" s="37" t="s">
        <v>105</v>
      </c>
      <c r="S19" s="1" t="s">
        <v>106</v>
      </c>
      <c r="T19" s="9">
        <v>315905</v>
      </c>
    </row>
    <row r="20" spans="1:20" ht="20.25" customHeight="1">
      <c r="A20" s="88" t="s">
        <v>107</v>
      </c>
      <c r="B20" s="89"/>
      <c r="C20" s="89"/>
      <c r="D20" s="89"/>
      <c r="E20" s="90"/>
      <c r="F20" s="25">
        <f>F7</f>
        <v>4040405</v>
      </c>
      <c r="G20" s="25">
        <f t="shared" ref="G20:N20" si="1">G7</f>
        <v>3799996.65</v>
      </c>
      <c r="H20" s="25">
        <f t="shared" si="1"/>
        <v>200003.35</v>
      </c>
      <c r="I20" s="25">
        <f t="shared" si="1"/>
        <v>40405</v>
      </c>
      <c r="J20" s="25">
        <f t="shared" si="1"/>
        <v>0</v>
      </c>
      <c r="K20" s="25">
        <f t="shared" si="1"/>
        <v>4040405</v>
      </c>
      <c r="L20" s="25">
        <f t="shared" si="1"/>
        <v>3799996.65</v>
      </c>
      <c r="M20" s="25">
        <f t="shared" si="1"/>
        <v>200003.35</v>
      </c>
      <c r="N20" s="25">
        <f t="shared" si="1"/>
        <v>40405</v>
      </c>
      <c r="O20" s="25" t="e">
        <f>SUM(O2:O14)</f>
        <v>#REF!</v>
      </c>
      <c r="P20" s="69"/>
      <c r="Q20" s="70"/>
      <c r="R20" s="70"/>
      <c r="S20" s="70"/>
      <c r="T20" s="71"/>
    </row>
    <row r="21" spans="1:20" ht="60" customHeight="1">
      <c r="A21" s="82" t="s">
        <v>151</v>
      </c>
      <c r="B21" s="82" t="s">
        <v>153</v>
      </c>
      <c r="C21" s="82" t="s">
        <v>154</v>
      </c>
      <c r="D21" s="82" t="s">
        <v>155</v>
      </c>
      <c r="E21" s="82" t="s">
        <v>156</v>
      </c>
      <c r="F21" s="102">
        <f>G21+H21+I21</f>
        <v>303050</v>
      </c>
      <c r="G21" s="99">
        <v>0</v>
      </c>
      <c r="H21" s="99">
        <v>300000</v>
      </c>
      <c r="I21" s="99">
        <v>3050</v>
      </c>
      <c r="J21" s="2"/>
      <c r="K21" s="102">
        <f>L21+M21+N21</f>
        <v>303050</v>
      </c>
      <c r="L21" s="99">
        <v>0</v>
      </c>
      <c r="M21" s="99">
        <v>300000</v>
      </c>
      <c r="N21" s="99">
        <v>3050</v>
      </c>
      <c r="O21" s="2">
        <v>0</v>
      </c>
      <c r="P21" s="107"/>
      <c r="Q21" s="1" t="s">
        <v>193</v>
      </c>
      <c r="R21" s="1" t="s">
        <v>194</v>
      </c>
      <c r="S21" s="61" t="s">
        <v>195</v>
      </c>
      <c r="T21" s="9">
        <v>127245</v>
      </c>
    </row>
    <row r="22" spans="1:20" ht="24.75" customHeight="1">
      <c r="A22" s="83"/>
      <c r="B22" s="83"/>
      <c r="C22" s="83"/>
      <c r="D22" s="83"/>
      <c r="E22" s="83"/>
      <c r="F22" s="103"/>
      <c r="G22" s="100"/>
      <c r="H22" s="100"/>
      <c r="I22" s="100"/>
      <c r="J22" s="2"/>
      <c r="K22" s="103"/>
      <c r="L22" s="100"/>
      <c r="M22" s="100"/>
      <c r="N22" s="100"/>
      <c r="O22" s="2">
        <v>0</v>
      </c>
      <c r="P22" s="108"/>
      <c r="Q22" s="1" t="s">
        <v>193</v>
      </c>
      <c r="R22" s="1" t="s">
        <v>196</v>
      </c>
      <c r="S22" s="61" t="s">
        <v>197</v>
      </c>
      <c r="T22" s="9">
        <v>119320</v>
      </c>
    </row>
    <row r="23" spans="1:20" ht="15" customHeight="1">
      <c r="A23" s="83"/>
      <c r="B23" s="83"/>
      <c r="C23" s="83"/>
      <c r="D23" s="83"/>
      <c r="E23" s="83"/>
      <c r="F23" s="103"/>
      <c r="G23" s="100"/>
      <c r="H23" s="100"/>
      <c r="I23" s="100"/>
      <c r="J23" s="2"/>
      <c r="K23" s="103"/>
      <c r="L23" s="100"/>
      <c r="M23" s="100"/>
      <c r="N23" s="100"/>
      <c r="O23" s="2">
        <v>0</v>
      </c>
      <c r="P23" s="108"/>
      <c r="Q23" s="1" t="s">
        <v>193</v>
      </c>
      <c r="R23" s="1" t="s">
        <v>198</v>
      </c>
      <c r="S23" s="61" t="s">
        <v>199</v>
      </c>
      <c r="T23" s="9">
        <v>43035</v>
      </c>
    </row>
    <row r="24" spans="1:20" ht="60" customHeight="1">
      <c r="A24" s="84"/>
      <c r="B24" s="84"/>
      <c r="C24" s="84"/>
      <c r="D24" s="84"/>
      <c r="E24" s="84"/>
      <c r="F24" s="104"/>
      <c r="G24" s="101"/>
      <c r="H24" s="101"/>
      <c r="I24" s="101"/>
      <c r="J24" s="2"/>
      <c r="K24" s="104"/>
      <c r="L24" s="101"/>
      <c r="M24" s="101"/>
      <c r="N24" s="101"/>
      <c r="O24" s="2">
        <v>0</v>
      </c>
      <c r="P24" s="109"/>
      <c r="Q24" s="1" t="s">
        <v>193</v>
      </c>
      <c r="R24" s="1" t="s">
        <v>200</v>
      </c>
      <c r="S24" s="61" t="s">
        <v>201</v>
      </c>
      <c r="T24" s="9">
        <v>13450</v>
      </c>
    </row>
    <row r="25" spans="1:20" ht="15.75">
      <c r="A25" s="88" t="s">
        <v>107</v>
      </c>
      <c r="B25" s="89"/>
      <c r="C25" s="89"/>
      <c r="D25" s="89"/>
      <c r="E25" s="90"/>
      <c r="F25" s="25">
        <f>F21</f>
        <v>303050</v>
      </c>
      <c r="G25" s="25">
        <f t="shared" ref="G25:N25" si="2">G21</f>
        <v>0</v>
      </c>
      <c r="H25" s="25">
        <f t="shared" si="2"/>
        <v>300000</v>
      </c>
      <c r="I25" s="25">
        <f t="shared" si="2"/>
        <v>3050</v>
      </c>
      <c r="J25" s="25">
        <f t="shared" si="2"/>
        <v>0</v>
      </c>
      <c r="K25" s="25">
        <f t="shared" si="2"/>
        <v>303050</v>
      </c>
      <c r="L25" s="25">
        <f t="shared" si="2"/>
        <v>0</v>
      </c>
      <c r="M25" s="25">
        <f t="shared" si="2"/>
        <v>300000</v>
      </c>
      <c r="N25" s="25">
        <f t="shared" si="2"/>
        <v>3050</v>
      </c>
      <c r="O25" s="25">
        <f>SUM(O7:O19)</f>
        <v>0</v>
      </c>
      <c r="P25" s="25"/>
      <c r="Q25" s="110"/>
      <c r="R25" s="111"/>
      <c r="S25" s="111"/>
      <c r="T25" s="112"/>
    </row>
    <row r="26" spans="1:20" ht="18.75">
      <c r="A26" s="126" t="s">
        <v>19</v>
      </c>
      <c r="B26" s="95"/>
      <c r="C26" s="95"/>
      <c r="D26" s="95"/>
      <c r="E26" s="96"/>
      <c r="F26" s="38">
        <f>F27</f>
        <v>10601785</v>
      </c>
      <c r="G26" s="38">
        <f t="shared" ref="G26:O26" si="3">G27</f>
        <v>9970900.75</v>
      </c>
      <c r="H26" s="38">
        <f t="shared" si="3"/>
        <v>524784.25</v>
      </c>
      <c r="I26" s="38">
        <f t="shared" si="3"/>
        <v>106100</v>
      </c>
      <c r="J26" s="38">
        <f t="shared" si="3"/>
        <v>0</v>
      </c>
      <c r="K26" s="38">
        <f t="shared" si="3"/>
        <v>7392438.6299999999</v>
      </c>
      <c r="L26" s="38">
        <f t="shared" si="3"/>
        <v>6952534.1200000001</v>
      </c>
      <c r="M26" s="38">
        <f t="shared" si="3"/>
        <v>365922.84</v>
      </c>
      <c r="N26" s="38">
        <f t="shared" si="3"/>
        <v>73981.67</v>
      </c>
      <c r="O26" s="38">
        <f t="shared" si="3"/>
        <v>0</v>
      </c>
      <c r="P26" s="105"/>
      <c r="Q26" s="106"/>
      <c r="R26" s="106"/>
      <c r="S26" s="106"/>
      <c r="T26" s="106"/>
    </row>
    <row r="27" spans="1:20" ht="39" customHeight="1">
      <c r="A27" s="86" t="s">
        <v>152</v>
      </c>
      <c r="B27" s="86" t="s">
        <v>20</v>
      </c>
      <c r="C27" s="136" t="s">
        <v>21</v>
      </c>
      <c r="D27" s="86" t="s">
        <v>22</v>
      </c>
      <c r="E27" s="86" t="s">
        <v>23</v>
      </c>
      <c r="F27" s="87">
        <f>G27+H27+I27+J27</f>
        <v>10601785</v>
      </c>
      <c r="G27" s="87">
        <v>9970900.75</v>
      </c>
      <c r="H27" s="87">
        <v>524784.25</v>
      </c>
      <c r="I27" s="87">
        <v>106100</v>
      </c>
      <c r="J27" s="87">
        <v>0</v>
      </c>
      <c r="K27" s="87">
        <f>L27+M27+N27</f>
        <v>7392438.6299999999</v>
      </c>
      <c r="L27" s="87">
        <v>6952534.1200000001</v>
      </c>
      <c r="M27" s="87">
        <v>365922.84</v>
      </c>
      <c r="N27" s="87">
        <v>73981.67</v>
      </c>
      <c r="O27" s="87">
        <v>0</v>
      </c>
      <c r="P27" s="128" t="s">
        <v>391</v>
      </c>
      <c r="Q27" s="107" t="s">
        <v>57</v>
      </c>
      <c r="R27" s="40" t="s">
        <v>64</v>
      </c>
      <c r="S27" s="1" t="s">
        <v>67</v>
      </c>
      <c r="T27" s="9">
        <v>15422.5</v>
      </c>
    </row>
    <row r="28" spans="1:20" ht="36">
      <c r="A28" s="86"/>
      <c r="B28" s="86"/>
      <c r="C28" s="136"/>
      <c r="D28" s="86"/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129"/>
      <c r="Q28" s="108"/>
      <c r="R28" s="40" t="s">
        <v>65</v>
      </c>
      <c r="S28" s="1" t="s">
        <v>66</v>
      </c>
      <c r="T28" s="9">
        <v>1420682.39</v>
      </c>
    </row>
    <row r="29" spans="1:20" ht="48">
      <c r="A29" s="86"/>
      <c r="B29" s="86"/>
      <c r="C29" s="136"/>
      <c r="D29" s="86"/>
      <c r="E29" s="86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29"/>
      <c r="Q29" s="109"/>
      <c r="R29" s="40" t="s">
        <v>185</v>
      </c>
      <c r="S29" s="1" t="s">
        <v>186</v>
      </c>
      <c r="T29" s="9">
        <v>359100</v>
      </c>
    </row>
    <row r="30" spans="1:20" ht="9" customHeight="1">
      <c r="A30" s="86"/>
      <c r="B30" s="86"/>
      <c r="C30" s="136"/>
      <c r="D30" s="86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129"/>
      <c r="Q30" s="107" t="s">
        <v>58</v>
      </c>
      <c r="R30" s="40" t="s">
        <v>64</v>
      </c>
      <c r="S30" s="1" t="s">
        <v>68</v>
      </c>
      <c r="T30" s="9">
        <v>15422.5</v>
      </c>
    </row>
    <row r="31" spans="1:20" ht="9" customHeight="1">
      <c r="A31" s="86"/>
      <c r="B31" s="86"/>
      <c r="C31" s="136"/>
      <c r="D31" s="86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129"/>
      <c r="Q31" s="108"/>
      <c r="R31" s="40" t="s">
        <v>65</v>
      </c>
      <c r="S31" s="1" t="s">
        <v>69</v>
      </c>
      <c r="T31" s="9">
        <v>1420567.77</v>
      </c>
    </row>
    <row r="32" spans="1:20" ht="9" customHeight="1">
      <c r="A32" s="86"/>
      <c r="B32" s="86"/>
      <c r="C32" s="136"/>
      <c r="D32" s="86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129"/>
      <c r="Q32" s="109"/>
      <c r="R32" s="40" t="s">
        <v>185</v>
      </c>
      <c r="S32" s="1" t="s">
        <v>187</v>
      </c>
      <c r="T32" s="9">
        <v>359100</v>
      </c>
    </row>
    <row r="33" spans="1:25" ht="9" customHeight="1">
      <c r="A33" s="86"/>
      <c r="B33" s="86"/>
      <c r="C33" s="136"/>
      <c r="D33" s="86"/>
      <c r="E33" s="86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129"/>
      <c r="Q33" s="107" t="s">
        <v>59</v>
      </c>
      <c r="R33" s="40" t="s">
        <v>64</v>
      </c>
      <c r="S33" s="1" t="s">
        <v>70</v>
      </c>
      <c r="T33" s="9">
        <v>15422.5</v>
      </c>
    </row>
    <row r="34" spans="1:25" ht="9" customHeight="1">
      <c r="A34" s="86"/>
      <c r="B34" s="86"/>
      <c r="C34" s="136"/>
      <c r="D34" s="86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129"/>
      <c r="Q34" s="108"/>
      <c r="R34" s="40" t="s">
        <v>65</v>
      </c>
      <c r="S34" s="1" t="s">
        <v>71</v>
      </c>
      <c r="T34" s="9">
        <v>1420682.39</v>
      </c>
    </row>
    <row r="35" spans="1:25" ht="48">
      <c r="A35" s="86"/>
      <c r="B35" s="86"/>
      <c r="C35" s="136"/>
      <c r="D35" s="86"/>
      <c r="E35" s="86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129"/>
      <c r="Q35" s="109"/>
      <c r="R35" s="40" t="s">
        <v>185</v>
      </c>
      <c r="S35" s="1" t="s">
        <v>188</v>
      </c>
      <c r="T35" s="9">
        <v>389880</v>
      </c>
    </row>
    <row r="36" spans="1:25" ht="36">
      <c r="A36" s="86"/>
      <c r="B36" s="86"/>
      <c r="C36" s="136"/>
      <c r="D36" s="86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129"/>
      <c r="Q36" s="107" t="s">
        <v>60</v>
      </c>
      <c r="R36" s="40" t="s">
        <v>64</v>
      </c>
      <c r="S36" s="1" t="s">
        <v>72</v>
      </c>
      <c r="T36" s="9">
        <v>15422.5</v>
      </c>
    </row>
    <row r="37" spans="1:25" ht="36">
      <c r="A37" s="86"/>
      <c r="B37" s="86"/>
      <c r="C37" s="136"/>
      <c r="D37" s="86"/>
      <c r="E37" s="86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129"/>
      <c r="Q37" s="108"/>
      <c r="R37" s="40" t="s">
        <v>65</v>
      </c>
      <c r="S37" s="1" t="s">
        <v>189</v>
      </c>
      <c r="T37" s="9">
        <v>1420000</v>
      </c>
    </row>
    <row r="38" spans="1:25" ht="12" customHeight="1">
      <c r="A38" s="86"/>
      <c r="B38" s="86"/>
      <c r="C38" s="136"/>
      <c r="D38" s="86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29"/>
      <c r="Q38" s="109"/>
      <c r="R38" s="40" t="s">
        <v>185</v>
      </c>
      <c r="S38" s="1" t="s">
        <v>190</v>
      </c>
      <c r="T38" s="9">
        <v>359100</v>
      </c>
    </row>
    <row r="39" spans="1:25" ht="26.25" customHeight="1">
      <c r="A39" s="86"/>
      <c r="B39" s="86"/>
      <c r="C39" s="136"/>
      <c r="D39" s="86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129"/>
      <c r="Q39" s="107" t="s">
        <v>54</v>
      </c>
      <c r="R39" s="40" t="s">
        <v>74</v>
      </c>
      <c r="S39" s="1" t="s">
        <v>73</v>
      </c>
      <c r="T39" s="9">
        <v>405766.66</v>
      </c>
    </row>
    <row r="40" spans="1:25" ht="36">
      <c r="A40" s="86"/>
      <c r="B40" s="86"/>
      <c r="C40" s="136"/>
      <c r="D40" s="86"/>
      <c r="E40" s="86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129"/>
      <c r="Q40" s="108"/>
      <c r="R40" s="40" t="s">
        <v>191</v>
      </c>
      <c r="S40" s="1" t="s">
        <v>192</v>
      </c>
      <c r="T40" s="9">
        <v>18712</v>
      </c>
    </row>
    <row r="41" spans="1:25" ht="25.5">
      <c r="A41" s="86"/>
      <c r="B41" s="86"/>
      <c r="C41" s="136"/>
      <c r="D41" s="86"/>
      <c r="E41" s="8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130"/>
      <c r="Q41" s="109"/>
      <c r="R41" s="40" t="s">
        <v>76</v>
      </c>
      <c r="S41" s="1" t="s">
        <v>75</v>
      </c>
      <c r="T41" s="9">
        <v>1177157.42</v>
      </c>
      <c r="U41" s="27">
        <f>SUM(T27:T41)</f>
        <v>8812438.629999999</v>
      </c>
      <c r="V41" s="27">
        <f>U41-T37</f>
        <v>7392438.629999999</v>
      </c>
      <c r="W41" s="27">
        <f>V41-K27</f>
        <v>0</v>
      </c>
    </row>
    <row r="42" spans="1:25" ht="18.75">
      <c r="A42" s="94" t="s">
        <v>113</v>
      </c>
      <c r="B42" s="95"/>
      <c r="C42" s="95"/>
      <c r="D42" s="95"/>
      <c r="E42" s="96"/>
      <c r="F42" s="7">
        <f t="shared" ref="F42:O42" si="4">F56+F118</f>
        <v>131404055.99000001</v>
      </c>
      <c r="G42" s="7">
        <f t="shared" si="4"/>
        <v>97610875.859999999</v>
      </c>
      <c r="H42" s="7">
        <f t="shared" si="4"/>
        <v>30226289.190000001</v>
      </c>
      <c r="I42" s="7">
        <f t="shared" si="4"/>
        <v>3566890.9400000004</v>
      </c>
      <c r="J42" s="7">
        <f t="shared" si="4"/>
        <v>0</v>
      </c>
      <c r="K42" s="7">
        <f t="shared" si="4"/>
        <v>128821106.81999999</v>
      </c>
      <c r="L42" s="7">
        <f t="shared" si="4"/>
        <v>95073456.379999995</v>
      </c>
      <c r="M42" s="7">
        <f t="shared" si="4"/>
        <v>30180759.5</v>
      </c>
      <c r="N42" s="7">
        <f t="shared" si="4"/>
        <v>3566890.9400000004</v>
      </c>
      <c r="O42" s="7" t="e">
        <f t="shared" si="4"/>
        <v>#REF!</v>
      </c>
      <c r="P42" s="105"/>
      <c r="Q42" s="106"/>
      <c r="R42" s="106"/>
      <c r="S42" s="106"/>
      <c r="T42" s="131"/>
    </row>
    <row r="43" spans="1:25" ht="25.5" customHeight="1">
      <c r="A43" s="86" t="s">
        <v>114</v>
      </c>
      <c r="B43" s="132" t="s">
        <v>115</v>
      </c>
      <c r="C43" s="132" t="s">
        <v>116</v>
      </c>
      <c r="D43" s="98" t="s">
        <v>117</v>
      </c>
      <c r="E43" s="41" t="s">
        <v>118</v>
      </c>
      <c r="F43" s="134">
        <f>G43+H43+I43+J43</f>
        <v>8829446.9799999986</v>
      </c>
      <c r="G43" s="134">
        <f>28249865-G49</f>
        <v>8010515.7699999996</v>
      </c>
      <c r="H43" s="134">
        <f>1486835-H49</f>
        <v>421606.10000000009</v>
      </c>
      <c r="I43" s="134">
        <f>1401205.76-I49+J43</f>
        <v>397325.11</v>
      </c>
      <c r="J43" s="134">
        <v>0</v>
      </c>
      <c r="K43" s="134">
        <f>L43+M43+N43</f>
        <v>8829446.9699999988</v>
      </c>
      <c r="L43" s="134">
        <v>8010515.7699999996</v>
      </c>
      <c r="M43" s="134">
        <v>421606.1</v>
      </c>
      <c r="N43" s="134">
        <v>397325.1</v>
      </c>
      <c r="O43" s="134">
        <v>0</v>
      </c>
      <c r="P43" s="74"/>
      <c r="Q43" s="29" t="s">
        <v>119</v>
      </c>
      <c r="R43" s="86" t="s">
        <v>120</v>
      </c>
      <c r="S43" s="42" t="s">
        <v>121</v>
      </c>
      <c r="T43" s="43" t="s">
        <v>211</v>
      </c>
      <c r="U43" s="43">
        <v>1185487</v>
      </c>
      <c r="V43" s="43">
        <v>91747.22</v>
      </c>
      <c r="W43" s="27">
        <f>U43-V43</f>
        <v>1093739.78</v>
      </c>
    </row>
    <row r="44" spans="1:25" ht="38.25">
      <c r="A44" s="86"/>
      <c r="B44" s="132"/>
      <c r="C44" s="132"/>
      <c r="D44" s="137"/>
      <c r="E44" s="41" t="s">
        <v>122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75"/>
      <c r="Q44" s="29" t="s">
        <v>123</v>
      </c>
      <c r="R44" s="127"/>
      <c r="S44" s="42" t="s">
        <v>124</v>
      </c>
      <c r="T44" s="43" t="s">
        <v>212</v>
      </c>
      <c r="U44" s="43">
        <v>803826</v>
      </c>
      <c r="V44" s="43">
        <v>15190.4</v>
      </c>
      <c r="W44" s="27">
        <f t="shared" ref="W44:W48" si="5">U44-V44</f>
        <v>788635.6</v>
      </c>
    </row>
    <row r="45" spans="1:25" ht="38.25">
      <c r="A45" s="86"/>
      <c r="B45" s="132"/>
      <c r="C45" s="132"/>
      <c r="D45" s="137"/>
      <c r="E45" s="41" t="s">
        <v>125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75"/>
      <c r="Q45" s="29" t="s">
        <v>126</v>
      </c>
      <c r="R45" s="127"/>
      <c r="S45" s="42" t="s">
        <v>127</v>
      </c>
      <c r="T45" s="43" t="s">
        <v>213</v>
      </c>
      <c r="U45" s="43">
        <v>1717255</v>
      </c>
      <c r="V45" s="43">
        <v>29651.08</v>
      </c>
      <c r="W45" s="27">
        <f t="shared" si="5"/>
        <v>1687603.92</v>
      </c>
    </row>
    <row r="46" spans="1:25" ht="38.25">
      <c r="A46" s="86"/>
      <c r="B46" s="132"/>
      <c r="C46" s="132"/>
      <c r="D46" s="137"/>
      <c r="E46" s="41" t="s">
        <v>128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75"/>
      <c r="Q46" s="29" t="s">
        <v>129</v>
      </c>
      <c r="R46" s="127"/>
      <c r="S46" s="42" t="s">
        <v>130</v>
      </c>
      <c r="T46" s="43" t="s">
        <v>214</v>
      </c>
      <c r="U46" s="43">
        <v>527141</v>
      </c>
      <c r="V46" s="43">
        <v>131785.25</v>
      </c>
      <c r="W46" s="27">
        <f t="shared" si="5"/>
        <v>395355.75</v>
      </c>
    </row>
    <row r="47" spans="1:25" ht="38.25">
      <c r="A47" s="86"/>
      <c r="B47" s="132"/>
      <c r="C47" s="132"/>
      <c r="D47" s="137"/>
      <c r="E47" s="41" t="s">
        <v>131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75"/>
      <c r="Q47" s="29" t="s">
        <v>132</v>
      </c>
      <c r="R47" s="127"/>
      <c r="S47" s="42" t="s">
        <v>133</v>
      </c>
      <c r="T47" s="43" t="s">
        <v>215</v>
      </c>
      <c r="U47" s="43">
        <v>1917191</v>
      </c>
      <c r="V47" s="43">
        <v>211857.52</v>
      </c>
      <c r="W47" s="27">
        <f t="shared" si="5"/>
        <v>1705333.48</v>
      </c>
    </row>
    <row r="48" spans="1:25" ht="38.25">
      <c r="A48" s="86"/>
      <c r="B48" s="132"/>
      <c r="C48" s="132"/>
      <c r="D48" s="137"/>
      <c r="E48" s="41" t="s">
        <v>134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76"/>
      <c r="Q48" s="29" t="s">
        <v>135</v>
      </c>
      <c r="R48" s="127"/>
      <c r="S48" s="42" t="s">
        <v>136</v>
      </c>
      <c r="T48" s="43" t="s">
        <v>216</v>
      </c>
      <c r="U48" s="43">
        <v>3658331</v>
      </c>
      <c r="V48" s="43">
        <v>499552.56</v>
      </c>
      <c r="W48" s="27">
        <f t="shared" si="5"/>
        <v>3158778.44</v>
      </c>
      <c r="X48" s="27">
        <f>SUM(W43:W48)</f>
        <v>8829446.9699999988</v>
      </c>
      <c r="Y48" s="27">
        <f>X48-K43</f>
        <v>0</v>
      </c>
    </row>
    <row r="49" spans="1:20" ht="51">
      <c r="A49" s="86"/>
      <c r="B49" s="132"/>
      <c r="C49" s="132"/>
      <c r="D49" s="132" t="s">
        <v>137</v>
      </c>
      <c r="E49" s="132" t="s">
        <v>138</v>
      </c>
      <c r="F49" s="134">
        <f>G49+H49+I49+J49</f>
        <v>22308458.779999997</v>
      </c>
      <c r="G49" s="74">
        <v>20239349.23</v>
      </c>
      <c r="H49" s="74">
        <v>1065228.8999999999</v>
      </c>
      <c r="I49" s="74">
        <v>1003880.65</v>
      </c>
      <c r="J49" s="44">
        <v>0</v>
      </c>
      <c r="K49" s="74">
        <f>L49+M49+N49+O49</f>
        <v>22308458.789999999</v>
      </c>
      <c r="L49" s="74">
        <v>20239349.23</v>
      </c>
      <c r="M49" s="74">
        <v>1065228.8999999999</v>
      </c>
      <c r="N49" s="74">
        <v>1003880.66</v>
      </c>
      <c r="O49" s="44">
        <v>0</v>
      </c>
      <c r="P49" s="74"/>
      <c r="Q49" s="82" t="s">
        <v>139</v>
      </c>
      <c r="R49" s="29" t="s">
        <v>140</v>
      </c>
      <c r="S49" s="30" t="s">
        <v>223</v>
      </c>
      <c r="T49" s="30">
        <v>19165745.350000001</v>
      </c>
    </row>
    <row r="50" spans="1:20" ht="5.25" customHeight="1">
      <c r="A50" s="86"/>
      <c r="B50" s="132"/>
      <c r="C50" s="132"/>
      <c r="D50" s="132"/>
      <c r="E50" s="132"/>
      <c r="F50" s="134"/>
      <c r="G50" s="75"/>
      <c r="H50" s="75"/>
      <c r="I50" s="75"/>
      <c r="J50" s="44"/>
      <c r="K50" s="75"/>
      <c r="L50" s="75"/>
      <c r="M50" s="75"/>
      <c r="N50" s="75"/>
      <c r="O50" s="44"/>
      <c r="P50" s="75"/>
      <c r="Q50" s="83"/>
      <c r="R50" s="29" t="s">
        <v>217</v>
      </c>
      <c r="S50" s="30" t="s">
        <v>224</v>
      </c>
      <c r="T50" s="30">
        <v>599242</v>
      </c>
    </row>
    <row r="51" spans="1:20" ht="38.25" hidden="1">
      <c r="A51" s="86"/>
      <c r="B51" s="132"/>
      <c r="C51" s="132"/>
      <c r="D51" s="132"/>
      <c r="E51" s="132"/>
      <c r="F51" s="134"/>
      <c r="G51" s="75"/>
      <c r="H51" s="75"/>
      <c r="I51" s="75"/>
      <c r="J51" s="44"/>
      <c r="K51" s="75"/>
      <c r="L51" s="75"/>
      <c r="M51" s="75"/>
      <c r="N51" s="75"/>
      <c r="O51" s="44"/>
      <c r="P51" s="75"/>
      <c r="Q51" s="83"/>
      <c r="R51" s="29" t="s">
        <v>218</v>
      </c>
      <c r="S51" s="30" t="s">
        <v>225</v>
      </c>
      <c r="T51" s="30">
        <v>321494</v>
      </c>
    </row>
    <row r="52" spans="1:20" ht="3" hidden="1" customHeight="1">
      <c r="A52" s="86"/>
      <c r="B52" s="132"/>
      <c r="C52" s="132"/>
      <c r="D52" s="132"/>
      <c r="E52" s="132"/>
      <c r="F52" s="134"/>
      <c r="G52" s="75"/>
      <c r="H52" s="75"/>
      <c r="I52" s="75"/>
      <c r="J52" s="44"/>
      <c r="K52" s="75"/>
      <c r="L52" s="75"/>
      <c r="M52" s="75"/>
      <c r="N52" s="75"/>
      <c r="O52" s="44"/>
      <c r="P52" s="75"/>
      <c r="Q52" s="83"/>
      <c r="R52" s="32" t="s">
        <v>219</v>
      </c>
      <c r="S52" s="30" t="s">
        <v>226</v>
      </c>
      <c r="T52" s="30">
        <v>599996</v>
      </c>
    </row>
    <row r="53" spans="1:20" ht="18" customHeight="1">
      <c r="A53" s="86"/>
      <c r="B53" s="132"/>
      <c r="C53" s="132"/>
      <c r="D53" s="132"/>
      <c r="E53" s="132"/>
      <c r="F53" s="134"/>
      <c r="G53" s="75"/>
      <c r="H53" s="75"/>
      <c r="I53" s="75"/>
      <c r="J53" s="44"/>
      <c r="K53" s="75"/>
      <c r="L53" s="75"/>
      <c r="M53" s="75"/>
      <c r="N53" s="75"/>
      <c r="O53" s="44"/>
      <c r="P53" s="75"/>
      <c r="Q53" s="83"/>
      <c r="R53" s="29" t="s">
        <v>220</v>
      </c>
      <c r="S53" s="30" t="s">
        <v>227</v>
      </c>
      <c r="T53" s="30">
        <v>599197</v>
      </c>
    </row>
    <row r="54" spans="1:20" ht="38.25" hidden="1">
      <c r="A54" s="86"/>
      <c r="B54" s="132"/>
      <c r="C54" s="132"/>
      <c r="D54" s="132"/>
      <c r="E54" s="132"/>
      <c r="F54" s="134"/>
      <c r="G54" s="75"/>
      <c r="H54" s="75"/>
      <c r="I54" s="75"/>
      <c r="J54" s="44"/>
      <c r="K54" s="75"/>
      <c r="L54" s="75"/>
      <c r="M54" s="75"/>
      <c r="N54" s="75"/>
      <c r="O54" s="44"/>
      <c r="P54" s="75"/>
      <c r="Q54" s="83"/>
      <c r="R54" s="29" t="s">
        <v>221</v>
      </c>
      <c r="S54" s="30" t="s">
        <v>228</v>
      </c>
      <c r="T54" s="30">
        <v>422934.44</v>
      </c>
    </row>
    <row r="55" spans="1:20" ht="38.25" hidden="1">
      <c r="A55" s="86"/>
      <c r="B55" s="132"/>
      <c r="C55" s="132"/>
      <c r="D55" s="132"/>
      <c r="E55" s="132"/>
      <c r="F55" s="134"/>
      <c r="G55" s="76"/>
      <c r="H55" s="76"/>
      <c r="I55" s="76"/>
      <c r="J55" s="44"/>
      <c r="K55" s="76"/>
      <c r="L55" s="76"/>
      <c r="M55" s="76"/>
      <c r="N55" s="76"/>
      <c r="O55" s="44"/>
      <c r="P55" s="76"/>
      <c r="Q55" s="84"/>
      <c r="R55" s="29" t="s">
        <v>222</v>
      </c>
      <c r="S55" s="30" t="s">
        <v>229</v>
      </c>
      <c r="T55" s="30">
        <v>599850</v>
      </c>
    </row>
    <row r="56" spans="1:20" ht="15.75">
      <c r="A56" s="88" t="s">
        <v>107</v>
      </c>
      <c r="B56" s="89"/>
      <c r="C56" s="89"/>
      <c r="D56" s="89"/>
      <c r="E56" s="90"/>
      <c r="F56" s="25">
        <f>F43+F49</f>
        <v>31137905.759999998</v>
      </c>
      <c r="G56" s="25">
        <f t="shared" ref="G56:O56" si="6">G43+G49</f>
        <v>28249865</v>
      </c>
      <c r="H56" s="25">
        <f t="shared" si="6"/>
        <v>1486835</v>
      </c>
      <c r="I56" s="25">
        <f t="shared" si="6"/>
        <v>1401205.76</v>
      </c>
      <c r="J56" s="25">
        <f t="shared" si="6"/>
        <v>0</v>
      </c>
      <c r="K56" s="25">
        <f t="shared" si="6"/>
        <v>31137905.759999998</v>
      </c>
      <c r="L56" s="25">
        <f t="shared" si="6"/>
        <v>28249865</v>
      </c>
      <c r="M56" s="25">
        <f t="shared" si="6"/>
        <v>1486835</v>
      </c>
      <c r="N56" s="25">
        <f t="shared" si="6"/>
        <v>1401205.76</v>
      </c>
      <c r="O56" s="25">
        <f t="shared" si="6"/>
        <v>0</v>
      </c>
      <c r="P56" s="69"/>
      <c r="Q56" s="70"/>
      <c r="R56" s="70"/>
      <c r="S56" s="70"/>
      <c r="T56" s="71"/>
    </row>
    <row r="57" spans="1:20" ht="51.75" hidden="1" customHeight="1">
      <c r="A57" s="98" t="s">
        <v>108</v>
      </c>
      <c r="B57" s="98" t="s">
        <v>109</v>
      </c>
      <c r="C57" s="98" t="s">
        <v>110</v>
      </c>
      <c r="D57" s="98"/>
      <c r="E57" s="98" t="s">
        <v>111</v>
      </c>
      <c r="F57" s="133">
        <f>SUM(G57:I117)</f>
        <v>100266150.23</v>
      </c>
      <c r="G57" s="97">
        <v>69361010.859999999</v>
      </c>
      <c r="H57" s="97">
        <v>28739454.190000001</v>
      </c>
      <c r="I57" s="97">
        <v>2165685.1800000002</v>
      </c>
      <c r="J57" s="97">
        <v>0</v>
      </c>
      <c r="K57" s="107">
        <f>SUM(L57:O57)</f>
        <v>97683201.060000002</v>
      </c>
      <c r="L57" s="107">
        <v>66823591.380000003</v>
      </c>
      <c r="M57" s="107">
        <v>28693924.5</v>
      </c>
      <c r="N57" s="107">
        <v>2165685.1800000002</v>
      </c>
      <c r="O57" s="2">
        <v>0</v>
      </c>
      <c r="P57" s="63"/>
      <c r="Q57" s="29" t="s">
        <v>230</v>
      </c>
      <c r="R57" s="29" t="s">
        <v>231</v>
      </c>
      <c r="S57" s="29" t="s">
        <v>112</v>
      </c>
      <c r="T57" s="9">
        <v>1115798.03</v>
      </c>
    </row>
    <row r="58" spans="1:20" ht="59.25" hidden="1" customHeight="1">
      <c r="A58" s="98"/>
      <c r="B58" s="98"/>
      <c r="C58" s="98"/>
      <c r="D58" s="98"/>
      <c r="E58" s="98"/>
      <c r="F58" s="133"/>
      <c r="G58" s="97"/>
      <c r="H58" s="97"/>
      <c r="I58" s="97"/>
      <c r="J58" s="97"/>
      <c r="K58" s="108"/>
      <c r="L58" s="108"/>
      <c r="M58" s="108"/>
      <c r="N58" s="108"/>
      <c r="O58" s="2"/>
      <c r="P58" s="64"/>
      <c r="Q58" s="29" t="s">
        <v>232</v>
      </c>
      <c r="R58" s="29" t="s">
        <v>233</v>
      </c>
      <c r="S58" s="29" t="s">
        <v>112</v>
      </c>
      <c r="T58" s="9">
        <v>791522.72</v>
      </c>
    </row>
    <row r="59" spans="1:20" ht="52.5" hidden="1" customHeight="1">
      <c r="A59" s="98"/>
      <c r="B59" s="98"/>
      <c r="C59" s="98"/>
      <c r="D59" s="98"/>
      <c r="E59" s="98"/>
      <c r="F59" s="133"/>
      <c r="G59" s="97"/>
      <c r="H59" s="97"/>
      <c r="I59" s="97"/>
      <c r="J59" s="97"/>
      <c r="K59" s="108"/>
      <c r="L59" s="108"/>
      <c r="M59" s="108"/>
      <c r="N59" s="108"/>
      <c r="O59" s="2"/>
      <c r="P59" s="64"/>
      <c r="Q59" s="62" t="s">
        <v>234</v>
      </c>
      <c r="R59" s="29" t="s">
        <v>235</v>
      </c>
      <c r="S59" s="29" t="s">
        <v>236</v>
      </c>
      <c r="T59" s="9">
        <v>520610.88999999996</v>
      </c>
    </row>
    <row r="60" spans="1:20" ht="55.5" hidden="1" customHeight="1">
      <c r="A60" s="98"/>
      <c r="B60" s="98"/>
      <c r="C60" s="98"/>
      <c r="D60" s="98"/>
      <c r="E60" s="98"/>
      <c r="F60" s="133"/>
      <c r="G60" s="97"/>
      <c r="H60" s="97"/>
      <c r="I60" s="97"/>
      <c r="J60" s="97"/>
      <c r="K60" s="108"/>
      <c r="L60" s="108"/>
      <c r="M60" s="108"/>
      <c r="N60" s="108"/>
      <c r="O60" s="2"/>
      <c r="P60" s="64"/>
      <c r="Q60" s="29" t="s">
        <v>237</v>
      </c>
      <c r="R60" s="29" t="s">
        <v>238</v>
      </c>
      <c r="S60" s="29" t="s">
        <v>236</v>
      </c>
      <c r="T60" s="9">
        <v>1642368.09</v>
      </c>
    </row>
    <row r="61" spans="1:20" ht="53.25" hidden="1" customHeight="1">
      <c r="A61" s="98"/>
      <c r="B61" s="98"/>
      <c r="C61" s="98"/>
      <c r="D61" s="98"/>
      <c r="E61" s="98"/>
      <c r="F61" s="133"/>
      <c r="G61" s="97"/>
      <c r="H61" s="97"/>
      <c r="I61" s="97"/>
      <c r="J61" s="97"/>
      <c r="K61" s="108"/>
      <c r="L61" s="108"/>
      <c r="M61" s="108"/>
      <c r="N61" s="108"/>
      <c r="O61" s="2"/>
      <c r="P61" s="64"/>
      <c r="Q61" s="29" t="s">
        <v>239</v>
      </c>
      <c r="R61" s="29" t="s">
        <v>240</v>
      </c>
      <c r="S61" s="29" t="s">
        <v>236</v>
      </c>
      <c r="T61" s="9">
        <v>998209.01</v>
      </c>
    </row>
    <row r="62" spans="1:20" ht="30" hidden="1" customHeight="1">
      <c r="A62" s="98"/>
      <c r="B62" s="98"/>
      <c r="C62" s="98"/>
      <c r="D62" s="98"/>
      <c r="E62" s="98"/>
      <c r="F62" s="133"/>
      <c r="G62" s="97"/>
      <c r="H62" s="97"/>
      <c r="I62" s="97"/>
      <c r="J62" s="97"/>
      <c r="K62" s="108"/>
      <c r="L62" s="108"/>
      <c r="M62" s="108"/>
      <c r="N62" s="108"/>
      <c r="O62" s="2"/>
      <c r="P62" s="64"/>
      <c r="Q62" s="29" t="s">
        <v>241</v>
      </c>
      <c r="R62" s="29" t="s">
        <v>242</v>
      </c>
      <c r="S62" s="46" t="s">
        <v>374</v>
      </c>
      <c r="T62" s="9">
        <v>1348442.03</v>
      </c>
    </row>
    <row r="63" spans="1:20" ht="31.5" hidden="1" customHeight="1">
      <c r="A63" s="98"/>
      <c r="B63" s="98"/>
      <c r="C63" s="98"/>
      <c r="D63" s="98"/>
      <c r="E63" s="98"/>
      <c r="F63" s="133"/>
      <c r="G63" s="97"/>
      <c r="H63" s="97"/>
      <c r="I63" s="97"/>
      <c r="J63" s="97"/>
      <c r="K63" s="108"/>
      <c r="L63" s="108"/>
      <c r="M63" s="108"/>
      <c r="N63" s="108"/>
      <c r="O63" s="2"/>
      <c r="P63" s="64"/>
      <c r="Q63" s="29" t="s">
        <v>243</v>
      </c>
      <c r="R63" s="29" t="s">
        <v>242</v>
      </c>
      <c r="S63" s="46" t="s">
        <v>375</v>
      </c>
      <c r="T63" s="9">
        <v>1348442.03</v>
      </c>
    </row>
    <row r="64" spans="1:20" ht="24.75" hidden="1" customHeight="1">
      <c r="A64" s="98"/>
      <c r="B64" s="98"/>
      <c r="C64" s="98"/>
      <c r="D64" s="98"/>
      <c r="E64" s="98"/>
      <c r="F64" s="133"/>
      <c r="G64" s="97"/>
      <c r="H64" s="97"/>
      <c r="I64" s="97"/>
      <c r="J64" s="97"/>
      <c r="K64" s="108"/>
      <c r="L64" s="108"/>
      <c r="M64" s="108"/>
      <c r="N64" s="108"/>
      <c r="O64" s="2"/>
      <c r="P64" s="64"/>
      <c r="Q64" s="29" t="s">
        <v>244</v>
      </c>
      <c r="R64" s="29" t="s">
        <v>242</v>
      </c>
      <c r="S64" s="46" t="s">
        <v>376</v>
      </c>
      <c r="T64" s="9">
        <v>1348442.03</v>
      </c>
    </row>
    <row r="65" spans="1:20" ht="24.75" hidden="1" customHeight="1">
      <c r="A65" s="98"/>
      <c r="B65" s="98"/>
      <c r="C65" s="98"/>
      <c r="D65" s="98"/>
      <c r="E65" s="98"/>
      <c r="F65" s="133"/>
      <c r="G65" s="97"/>
      <c r="H65" s="97"/>
      <c r="I65" s="97"/>
      <c r="J65" s="97"/>
      <c r="K65" s="108"/>
      <c r="L65" s="108"/>
      <c r="M65" s="108"/>
      <c r="N65" s="108"/>
      <c r="O65" s="2"/>
      <c r="P65" s="64"/>
      <c r="Q65" s="29" t="s">
        <v>245</v>
      </c>
      <c r="R65" s="29" t="s">
        <v>242</v>
      </c>
      <c r="S65" s="46" t="s">
        <v>377</v>
      </c>
      <c r="T65" s="9">
        <v>1348442.03</v>
      </c>
    </row>
    <row r="66" spans="1:20" ht="24.75" hidden="1" customHeight="1">
      <c r="A66" s="98"/>
      <c r="B66" s="98"/>
      <c r="C66" s="98"/>
      <c r="D66" s="98"/>
      <c r="E66" s="98"/>
      <c r="F66" s="133"/>
      <c r="G66" s="97"/>
      <c r="H66" s="97"/>
      <c r="I66" s="97"/>
      <c r="J66" s="97"/>
      <c r="K66" s="108"/>
      <c r="L66" s="108"/>
      <c r="M66" s="108"/>
      <c r="N66" s="108"/>
      <c r="O66" s="2"/>
      <c r="P66" s="64"/>
      <c r="Q66" s="29" t="s">
        <v>246</v>
      </c>
      <c r="R66" s="29" t="s">
        <v>242</v>
      </c>
      <c r="S66" s="46" t="s">
        <v>378</v>
      </c>
      <c r="T66" s="9">
        <v>1348442.03</v>
      </c>
    </row>
    <row r="67" spans="1:20" ht="24.75" hidden="1" customHeight="1">
      <c r="A67" s="98"/>
      <c r="B67" s="98"/>
      <c r="C67" s="98"/>
      <c r="D67" s="98"/>
      <c r="E67" s="98"/>
      <c r="F67" s="133"/>
      <c r="G67" s="97"/>
      <c r="H67" s="97"/>
      <c r="I67" s="97"/>
      <c r="J67" s="97"/>
      <c r="K67" s="108"/>
      <c r="L67" s="108"/>
      <c r="M67" s="108"/>
      <c r="N67" s="108"/>
      <c r="O67" s="2"/>
      <c r="P67" s="64"/>
      <c r="Q67" s="29" t="s">
        <v>247</v>
      </c>
      <c r="R67" s="29" t="s">
        <v>242</v>
      </c>
      <c r="S67" s="46" t="s">
        <v>379</v>
      </c>
      <c r="T67" s="9">
        <v>1348442.03</v>
      </c>
    </row>
    <row r="68" spans="1:20" ht="24.75" hidden="1" customHeight="1">
      <c r="A68" s="98"/>
      <c r="B68" s="98"/>
      <c r="C68" s="98"/>
      <c r="D68" s="98"/>
      <c r="E68" s="98"/>
      <c r="F68" s="133"/>
      <c r="G68" s="97"/>
      <c r="H68" s="97"/>
      <c r="I68" s="97"/>
      <c r="J68" s="97"/>
      <c r="K68" s="108"/>
      <c r="L68" s="108"/>
      <c r="M68" s="108"/>
      <c r="N68" s="108"/>
      <c r="O68" s="2"/>
      <c r="P68" s="64"/>
      <c r="Q68" s="29" t="s">
        <v>248</v>
      </c>
      <c r="R68" s="29" t="s">
        <v>242</v>
      </c>
      <c r="S68" s="46" t="s">
        <v>380</v>
      </c>
      <c r="T68" s="9">
        <v>1348442.03</v>
      </c>
    </row>
    <row r="69" spans="1:20" ht="24.75" hidden="1" customHeight="1">
      <c r="A69" s="98"/>
      <c r="B69" s="98"/>
      <c r="C69" s="98"/>
      <c r="D69" s="98"/>
      <c r="E69" s="98"/>
      <c r="F69" s="133"/>
      <c r="G69" s="97"/>
      <c r="H69" s="97"/>
      <c r="I69" s="97"/>
      <c r="J69" s="97"/>
      <c r="K69" s="108"/>
      <c r="L69" s="108"/>
      <c r="M69" s="108"/>
      <c r="N69" s="108"/>
      <c r="O69" s="2"/>
      <c r="P69" s="64"/>
      <c r="Q69" s="29" t="s">
        <v>249</v>
      </c>
      <c r="R69" s="29" t="s">
        <v>250</v>
      </c>
      <c r="S69" s="46" t="s">
        <v>381</v>
      </c>
      <c r="T69" s="9">
        <v>1593120.32</v>
      </c>
    </row>
    <row r="70" spans="1:20" ht="24.75" hidden="1" customHeight="1">
      <c r="A70" s="98"/>
      <c r="B70" s="98"/>
      <c r="C70" s="98"/>
      <c r="D70" s="98"/>
      <c r="E70" s="98"/>
      <c r="F70" s="133"/>
      <c r="G70" s="97"/>
      <c r="H70" s="97"/>
      <c r="I70" s="97"/>
      <c r="J70" s="97"/>
      <c r="K70" s="108"/>
      <c r="L70" s="108"/>
      <c r="M70" s="108"/>
      <c r="N70" s="108"/>
      <c r="O70" s="2"/>
      <c r="P70" s="64"/>
      <c r="Q70" s="29" t="s">
        <v>251</v>
      </c>
      <c r="R70" s="29" t="s">
        <v>252</v>
      </c>
      <c r="S70" s="47" t="s">
        <v>253</v>
      </c>
      <c r="T70" s="9">
        <v>2609386.42</v>
      </c>
    </row>
    <row r="71" spans="1:20" ht="24.75" hidden="1" customHeight="1">
      <c r="A71" s="98"/>
      <c r="B71" s="98"/>
      <c r="C71" s="98"/>
      <c r="D71" s="98"/>
      <c r="E71" s="98"/>
      <c r="F71" s="133"/>
      <c r="G71" s="97"/>
      <c r="H71" s="97"/>
      <c r="I71" s="97"/>
      <c r="J71" s="97"/>
      <c r="K71" s="108"/>
      <c r="L71" s="108"/>
      <c r="M71" s="108"/>
      <c r="N71" s="108"/>
      <c r="O71" s="2"/>
      <c r="P71" s="64"/>
      <c r="Q71" s="29" t="s">
        <v>254</v>
      </c>
      <c r="R71" s="29" t="s">
        <v>255</v>
      </c>
      <c r="S71" s="46" t="s">
        <v>256</v>
      </c>
      <c r="T71" s="9">
        <v>1594906.01</v>
      </c>
    </row>
    <row r="72" spans="1:20" ht="24.75" hidden="1" customHeight="1">
      <c r="A72" s="98"/>
      <c r="B72" s="98"/>
      <c r="C72" s="98"/>
      <c r="D72" s="98"/>
      <c r="E72" s="98"/>
      <c r="F72" s="133"/>
      <c r="G72" s="97"/>
      <c r="H72" s="97"/>
      <c r="I72" s="97"/>
      <c r="J72" s="97"/>
      <c r="K72" s="108"/>
      <c r="L72" s="108"/>
      <c r="M72" s="108"/>
      <c r="N72" s="108"/>
      <c r="O72" s="2"/>
      <c r="P72" s="64"/>
      <c r="Q72" s="29" t="s">
        <v>257</v>
      </c>
      <c r="R72" s="29" t="s">
        <v>258</v>
      </c>
      <c r="S72" s="47" t="s">
        <v>259</v>
      </c>
      <c r="T72" s="9">
        <v>2822397.55</v>
      </c>
    </row>
    <row r="73" spans="1:20" ht="55.5" hidden="1" customHeight="1">
      <c r="A73" s="98"/>
      <c r="B73" s="98"/>
      <c r="C73" s="98"/>
      <c r="D73" s="98"/>
      <c r="E73" s="98"/>
      <c r="F73" s="133"/>
      <c r="G73" s="97"/>
      <c r="H73" s="97"/>
      <c r="I73" s="97"/>
      <c r="J73" s="97"/>
      <c r="K73" s="108"/>
      <c r="L73" s="108"/>
      <c r="M73" s="108"/>
      <c r="N73" s="108"/>
      <c r="O73" s="2"/>
      <c r="P73" s="64"/>
      <c r="Q73" s="29" t="s">
        <v>260</v>
      </c>
      <c r="R73" s="29" t="s">
        <v>261</v>
      </c>
      <c r="S73" s="29" t="s">
        <v>262</v>
      </c>
      <c r="T73" s="9">
        <v>1095802</v>
      </c>
    </row>
    <row r="74" spans="1:20" ht="50.25" hidden="1" customHeight="1">
      <c r="A74" s="98"/>
      <c r="B74" s="98"/>
      <c r="C74" s="98"/>
      <c r="D74" s="98"/>
      <c r="E74" s="98"/>
      <c r="F74" s="133"/>
      <c r="G74" s="97"/>
      <c r="H74" s="97"/>
      <c r="I74" s="97"/>
      <c r="J74" s="97"/>
      <c r="K74" s="108"/>
      <c r="L74" s="108"/>
      <c r="M74" s="108"/>
      <c r="N74" s="108"/>
      <c r="O74" s="2"/>
      <c r="P74" s="64"/>
      <c r="Q74" s="29" t="s">
        <v>263</v>
      </c>
      <c r="R74" s="29" t="s">
        <v>264</v>
      </c>
      <c r="S74" s="29" t="s">
        <v>265</v>
      </c>
      <c r="T74" s="9">
        <v>1632026.5299999998</v>
      </c>
    </row>
    <row r="75" spans="1:20" ht="60" hidden="1" customHeight="1">
      <c r="A75" s="98"/>
      <c r="B75" s="98"/>
      <c r="C75" s="98"/>
      <c r="D75" s="98"/>
      <c r="E75" s="98"/>
      <c r="F75" s="133"/>
      <c r="G75" s="97"/>
      <c r="H75" s="97"/>
      <c r="I75" s="97"/>
      <c r="J75" s="97"/>
      <c r="K75" s="108"/>
      <c r="L75" s="108"/>
      <c r="M75" s="108"/>
      <c r="N75" s="108"/>
      <c r="O75" s="2"/>
      <c r="P75" s="64"/>
      <c r="Q75" s="29" t="s">
        <v>266</v>
      </c>
      <c r="R75" s="29" t="s">
        <v>267</v>
      </c>
      <c r="S75" s="29" t="s">
        <v>268</v>
      </c>
      <c r="T75" s="9">
        <v>343412.98</v>
      </c>
    </row>
    <row r="76" spans="1:20" ht="55.5" hidden="1" customHeight="1">
      <c r="A76" s="98"/>
      <c r="B76" s="98"/>
      <c r="C76" s="98"/>
      <c r="D76" s="98"/>
      <c r="E76" s="98"/>
      <c r="F76" s="133"/>
      <c r="G76" s="97"/>
      <c r="H76" s="97"/>
      <c r="I76" s="97"/>
      <c r="J76" s="97"/>
      <c r="K76" s="108"/>
      <c r="L76" s="108"/>
      <c r="M76" s="108"/>
      <c r="N76" s="108"/>
      <c r="O76" s="2"/>
      <c r="P76" s="64"/>
      <c r="Q76" s="29" t="s">
        <v>269</v>
      </c>
      <c r="R76" s="29" t="s">
        <v>270</v>
      </c>
      <c r="S76" s="29" t="s">
        <v>271</v>
      </c>
      <c r="T76" s="9">
        <v>992621.97</v>
      </c>
    </row>
    <row r="77" spans="1:20" ht="54" hidden="1" customHeight="1">
      <c r="A77" s="98"/>
      <c r="B77" s="98"/>
      <c r="C77" s="98"/>
      <c r="D77" s="98"/>
      <c r="E77" s="98"/>
      <c r="F77" s="133"/>
      <c r="G77" s="97"/>
      <c r="H77" s="97"/>
      <c r="I77" s="97"/>
      <c r="J77" s="97"/>
      <c r="K77" s="108"/>
      <c r="L77" s="108"/>
      <c r="M77" s="108"/>
      <c r="N77" s="108"/>
      <c r="O77" s="2"/>
      <c r="P77" s="64"/>
      <c r="Q77" s="29" t="s">
        <v>272</v>
      </c>
      <c r="R77" s="29" t="s">
        <v>273</v>
      </c>
      <c r="S77" s="29" t="s">
        <v>274</v>
      </c>
      <c r="T77" s="9">
        <v>1216965.83</v>
      </c>
    </row>
    <row r="78" spans="1:20" ht="57" hidden="1" customHeight="1">
      <c r="A78" s="98"/>
      <c r="B78" s="98"/>
      <c r="C78" s="98"/>
      <c r="D78" s="98"/>
      <c r="E78" s="98"/>
      <c r="F78" s="133"/>
      <c r="G78" s="97"/>
      <c r="H78" s="97"/>
      <c r="I78" s="97"/>
      <c r="J78" s="97"/>
      <c r="K78" s="108"/>
      <c r="L78" s="108"/>
      <c r="M78" s="108"/>
      <c r="N78" s="108"/>
      <c r="O78" s="2"/>
      <c r="P78" s="64"/>
      <c r="Q78" s="31" t="s">
        <v>275</v>
      </c>
      <c r="R78" s="29" t="s">
        <v>276</v>
      </c>
      <c r="S78" s="29" t="s">
        <v>277</v>
      </c>
      <c r="T78" s="9">
        <v>1154461.51</v>
      </c>
    </row>
    <row r="79" spans="1:20" ht="56.25" hidden="1" customHeight="1">
      <c r="A79" s="98"/>
      <c r="B79" s="98"/>
      <c r="C79" s="98"/>
      <c r="D79" s="98"/>
      <c r="E79" s="98"/>
      <c r="F79" s="133"/>
      <c r="G79" s="97"/>
      <c r="H79" s="97"/>
      <c r="I79" s="97"/>
      <c r="J79" s="97"/>
      <c r="K79" s="108"/>
      <c r="L79" s="108"/>
      <c r="M79" s="108"/>
      <c r="N79" s="108"/>
      <c r="O79" s="2"/>
      <c r="P79" s="64"/>
      <c r="Q79" s="31" t="s">
        <v>278</v>
      </c>
      <c r="R79" s="48" t="s">
        <v>279</v>
      </c>
      <c r="S79" s="46" t="s">
        <v>280</v>
      </c>
      <c r="T79" s="9">
        <v>2778448.17</v>
      </c>
    </row>
    <row r="80" spans="1:20" ht="39.75" hidden="1" customHeight="1">
      <c r="A80" s="98"/>
      <c r="B80" s="98"/>
      <c r="C80" s="98"/>
      <c r="D80" s="98"/>
      <c r="E80" s="98"/>
      <c r="F80" s="133"/>
      <c r="G80" s="97"/>
      <c r="H80" s="97"/>
      <c r="I80" s="97"/>
      <c r="J80" s="97"/>
      <c r="K80" s="108"/>
      <c r="L80" s="108"/>
      <c r="M80" s="108"/>
      <c r="N80" s="108"/>
      <c r="O80" s="2"/>
      <c r="P80" s="64"/>
      <c r="Q80" s="31" t="s">
        <v>281</v>
      </c>
      <c r="R80" s="48" t="s">
        <v>282</v>
      </c>
      <c r="S80" s="46" t="s">
        <v>283</v>
      </c>
      <c r="T80" s="9">
        <v>1828232.04</v>
      </c>
    </row>
    <row r="81" spans="1:20" ht="56.25" hidden="1" customHeight="1">
      <c r="A81" s="98"/>
      <c r="B81" s="98"/>
      <c r="C81" s="98"/>
      <c r="D81" s="98"/>
      <c r="E81" s="98"/>
      <c r="F81" s="133"/>
      <c r="G81" s="97"/>
      <c r="H81" s="97"/>
      <c r="I81" s="97"/>
      <c r="J81" s="97"/>
      <c r="K81" s="108"/>
      <c r="L81" s="108"/>
      <c r="M81" s="108"/>
      <c r="N81" s="108"/>
      <c r="O81" s="2"/>
      <c r="P81" s="64"/>
      <c r="Q81" s="31" t="s">
        <v>284</v>
      </c>
      <c r="R81" s="29" t="s">
        <v>285</v>
      </c>
      <c r="S81" s="29" t="s">
        <v>286</v>
      </c>
      <c r="T81" s="9">
        <v>1032903.79</v>
      </c>
    </row>
    <row r="82" spans="1:20" ht="53.25" hidden="1" customHeight="1">
      <c r="A82" s="98"/>
      <c r="B82" s="98"/>
      <c r="C82" s="98"/>
      <c r="D82" s="98"/>
      <c r="E82" s="98"/>
      <c r="F82" s="133"/>
      <c r="G82" s="97"/>
      <c r="H82" s="97"/>
      <c r="I82" s="97"/>
      <c r="J82" s="97"/>
      <c r="K82" s="108"/>
      <c r="L82" s="108"/>
      <c r="M82" s="108"/>
      <c r="N82" s="108"/>
      <c r="O82" s="2"/>
      <c r="P82" s="64"/>
      <c r="Q82" s="31" t="s">
        <v>287</v>
      </c>
      <c r="R82" s="29" t="s">
        <v>288</v>
      </c>
      <c r="S82" s="29" t="s">
        <v>286</v>
      </c>
      <c r="T82" s="9">
        <v>2324753.85</v>
      </c>
    </row>
    <row r="83" spans="1:20" ht="54" hidden="1" customHeight="1">
      <c r="A83" s="98"/>
      <c r="B83" s="98"/>
      <c r="C83" s="98"/>
      <c r="D83" s="98"/>
      <c r="E83" s="98"/>
      <c r="F83" s="133"/>
      <c r="G83" s="97"/>
      <c r="H83" s="97"/>
      <c r="I83" s="97"/>
      <c r="J83" s="97"/>
      <c r="K83" s="108"/>
      <c r="L83" s="108"/>
      <c r="M83" s="108"/>
      <c r="N83" s="108"/>
      <c r="O83" s="2"/>
      <c r="P83" s="64"/>
      <c r="Q83" s="31" t="s">
        <v>289</v>
      </c>
      <c r="R83" s="29" t="s">
        <v>290</v>
      </c>
      <c r="S83" s="29" t="s">
        <v>291</v>
      </c>
      <c r="T83" s="9">
        <v>950640.1</v>
      </c>
    </row>
    <row r="84" spans="1:20" ht="53.25" hidden="1" customHeight="1">
      <c r="A84" s="98"/>
      <c r="B84" s="98"/>
      <c r="C84" s="98"/>
      <c r="D84" s="98"/>
      <c r="E84" s="98"/>
      <c r="F84" s="133"/>
      <c r="G84" s="97"/>
      <c r="H84" s="97"/>
      <c r="I84" s="97"/>
      <c r="J84" s="97"/>
      <c r="K84" s="108"/>
      <c r="L84" s="108"/>
      <c r="M84" s="108"/>
      <c r="N84" s="108"/>
      <c r="O84" s="2"/>
      <c r="P84" s="64"/>
      <c r="Q84" s="31" t="s">
        <v>292</v>
      </c>
      <c r="R84" s="29" t="s">
        <v>293</v>
      </c>
      <c r="S84" s="29" t="s">
        <v>294</v>
      </c>
      <c r="T84" s="9">
        <v>792769.7</v>
      </c>
    </row>
    <row r="85" spans="1:20" ht="57" hidden="1" customHeight="1">
      <c r="A85" s="98"/>
      <c r="B85" s="98"/>
      <c r="C85" s="98"/>
      <c r="D85" s="98"/>
      <c r="E85" s="98"/>
      <c r="F85" s="133"/>
      <c r="G85" s="97"/>
      <c r="H85" s="97"/>
      <c r="I85" s="97"/>
      <c r="J85" s="97"/>
      <c r="K85" s="108"/>
      <c r="L85" s="108"/>
      <c r="M85" s="108"/>
      <c r="N85" s="108"/>
      <c r="O85" s="2"/>
      <c r="P85" s="64"/>
      <c r="Q85" s="31" t="s">
        <v>295</v>
      </c>
      <c r="R85" s="29" t="s">
        <v>296</v>
      </c>
      <c r="S85" s="29" t="s">
        <v>277</v>
      </c>
      <c r="T85" s="9">
        <v>1809191.25</v>
      </c>
    </row>
    <row r="86" spans="1:20" ht="57" hidden="1" customHeight="1">
      <c r="A86" s="98"/>
      <c r="B86" s="98"/>
      <c r="C86" s="98"/>
      <c r="D86" s="98"/>
      <c r="E86" s="98"/>
      <c r="F86" s="133"/>
      <c r="G86" s="97"/>
      <c r="H86" s="97"/>
      <c r="I86" s="97"/>
      <c r="J86" s="97"/>
      <c r="K86" s="108"/>
      <c r="L86" s="108"/>
      <c r="M86" s="108"/>
      <c r="N86" s="108"/>
      <c r="O86" s="2"/>
      <c r="P86" s="64"/>
      <c r="Q86" s="31" t="s">
        <v>297</v>
      </c>
      <c r="R86" s="48" t="s">
        <v>298</v>
      </c>
      <c r="S86" s="46" t="s">
        <v>299</v>
      </c>
      <c r="T86" s="9">
        <v>3785689.04</v>
      </c>
    </row>
    <row r="87" spans="1:20" ht="53.25" hidden="1" customHeight="1">
      <c r="A87" s="98"/>
      <c r="B87" s="98"/>
      <c r="C87" s="98"/>
      <c r="D87" s="98"/>
      <c r="E87" s="98"/>
      <c r="F87" s="133"/>
      <c r="G87" s="97"/>
      <c r="H87" s="97"/>
      <c r="I87" s="97"/>
      <c r="J87" s="97"/>
      <c r="K87" s="108"/>
      <c r="L87" s="108"/>
      <c r="M87" s="108"/>
      <c r="N87" s="108"/>
      <c r="O87" s="2"/>
      <c r="P87" s="64"/>
      <c r="Q87" s="31" t="s">
        <v>300</v>
      </c>
      <c r="R87" s="29" t="s">
        <v>301</v>
      </c>
      <c r="S87" s="29" t="s">
        <v>294</v>
      </c>
      <c r="T87" s="9">
        <v>1098043.04</v>
      </c>
    </row>
    <row r="88" spans="1:20" ht="53.25" hidden="1" customHeight="1">
      <c r="A88" s="98"/>
      <c r="B88" s="98"/>
      <c r="C88" s="98"/>
      <c r="D88" s="98"/>
      <c r="E88" s="98"/>
      <c r="F88" s="133"/>
      <c r="G88" s="97"/>
      <c r="H88" s="97"/>
      <c r="I88" s="97"/>
      <c r="J88" s="97"/>
      <c r="K88" s="108"/>
      <c r="L88" s="108"/>
      <c r="M88" s="108"/>
      <c r="N88" s="108"/>
      <c r="O88" s="2"/>
      <c r="P88" s="64"/>
      <c r="Q88" s="31" t="s">
        <v>302</v>
      </c>
      <c r="R88" s="31" t="s">
        <v>303</v>
      </c>
      <c r="S88" s="29" t="s">
        <v>304</v>
      </c>
      <c r="T88" s="9">
        <v>832821.17</v>
      </c>
    </row>
    <row r="89" spans="1:20" ht="54" hidden="1" customHeight="1">
      <c r="A89" s="98"/>
      <c r="B89" s="98"/>
      <c r="C89" s="98"/>
      <c r="D89" s="98"/>
      <c r="E89" s="98"/>
      <c r="F89" s="133"/>
      <c r="G89" s="97"/>
      <c r="H89" s="97"/>
      <c r="I89" s="97"/>
      <c r="J89" s="97"/>
      <c r="K89" s="108"/>
      <c r="L89" s="108"/>
      <c r="M89" s="108"/>
      <c r="N89" s="108"/>
      <c r="O89" s="2"/>
      <c r="P89" s="64"/>
      <c r="Q89" s="31" t="s">
        <v>305</v>
      </c>
      <c r="R89" s="29" t="s">
        <v>306</v>
      </c>
      <c r="S89" s="29" t="s">
        <v>307</v>
      </c>
      <c r="T89" s="9">
        <v>567523.43000000005</v>
      </c>
    </row>
    <row r="90" spans="1:20" ht="59.25" hidden="1" customHeight="1">
      <c r="A90" s="98"/>
      <c r="B90" s="98"/>
      <c r="C90" s="98"/>
      <c r="D90" s="98"/>
      <c r="E90" s="98"/>
      <c r="F90" s="133"/>
      <c r="G90" s="97"/>
      <c r="H90" s="97"/>
      <c r="I90" s="97"/>
      <c r="J90" s="97"/>
      <c r="K90" s="108"/>
      <c r="L90" s="108"/>
      <c r="M90" s="108"/>
      <c r="N90" s="108"/>
      <c r="O90" s="2"/>
      <c r="P90" s="64"/>
      <c r="Q90" s="49" t="s">
        <v>308</v>
      </c>
      <c r="R90" s="50" t="s">
        <v>309</v>
      </c>
      <c r="S90" s="29" t="s">
        <v>310</v>
      </c>
      <c r="T90" s="9">
        <v>569640.69999999995</v>
      </c>
    </row>
    <row r="91" spans="1:20" ht="55.5" hidden="1" customHeight="1">
      <c r="A91" s="98"/>
      <c r="B91" s="98"/>
      <c r="C91" s="98"/>
      <c r="D91" s="98"/>
      <c r="E91" s="98"/>
      <c r="F91" s="133"/>
      <c r="G91" s="97"/>
      <c r="H91" s="97"/>
      <c r="I91" s="97"/>
      <c r="J91" s="97"/>
      <c r="K91" s="108"/>
      <c r="L91" s="108"/>
      <c r="M91" s="108"/>
      <c r="N91" s="108"/>
      <c r="O91" s="2"/>
      <c r="P91" s="64"/>
      <c r="Q91" s="31" t="s">
        <v>311</v>
      </c>
      <c r="R91" s="29" t="s">
        <v>312</v>
      </c>
      <c r="S91" s="29" t="s">
        <v>313</v>
      </c>
      <c r="T91" s="9">
        <v>1270000</v>
      </c>
    </row>
    <row r="92" spans="1:20" ht="56.25" hidden="1" customHeight="1">
      <c r="A92" s="98"/>
      <c r="B92" s="98"/>
      <c r="C92" s="98"/>
      <c r="D92" s="98"/>
      <c r="E92" s="98"/>
      <c r="F92" s="133"/>
      <c r="G92" s="97"/>
      <c r="H92" s="97"/>
      <c r="I92" s="97"/>
      <c r="J92" s="97"/>
      <c r="K92" s="108"/>
      <c r="L92" s="108"/>
      <c r="M92" s="108"/>
      <c r="N92" s="108"/>
      <c r="O92" s="2"/>
      <c r="P92" s="64"/>
      <c r="Q92" s="31" t="s">
        <v>314</v>
      </c>
      <c r="R92" s="29" t="s">
        <v>315</v>
      </c>
      <c r="S92" s="29" t="s">
        <v>313</v>
      </c>
      <c r="T92" s="9">
        <v>1070000</v>
      </c>
    </row>
    <row r="93" spans="1:20" ht="62.25" hidden="1" customHeight="1">
      <c r="A93" s="98"/>
      <c r="B93" s="98"/>
      <c r="C93" s="98"/>
      <c r="D93" s="98"/>
      <c r="E93" s="98"/>
      <c r="F93" s="133"/>
      <c r="G93" s="97"/>
      <c r="H93" s="97"/>
      <c r="I93" s="97"/>
      <c r="J93" s="97"/>
      <c r="K93" s="108"/>
      <c r="L93" s="108"/>
      <c r="M93" s="108"/>
      <c r="N93" s="108"/>
      <c r="O93" s="2"/>
      <c r="P93" s="64"/>
      <c r="Q93" s="31" t="s">
        <v>316</v>
      </c>
      <c r="R93" s="29" t="s">
        <v>317</v>
      </c>
      <c r="S93" s="29" t="s">
        <v>313</v>
      </c>
      <c r="T93" s="9">
        <v>1030000</v>
      </c>
    </row>
    <row r="94" spans="1:20" ht="61.5" hidden="1" customHeight="1">
      <c r="A94" s="98"/>
      <c r="B94" s="98"/>
      <c r="C94" s="98"/>
      <c r="D94" s="98"/>
      <c r="E94" s="98"/>
      <c r="F94" s="133"/>
      <c r="G94" s="97"/>
      <c r="H94" s="97"/>
      <c r="I94" s="97"/>
      <c r="J94" s="97"/>
      <c r="K94" s="108"/>
      <c r="L94" s="108"/>
      <c r="M94" s="108"/>
      <c r="N94" s="108"/>
      <c r="O94" s="2"/>
      <c r="P94" s="64"/>
      <c r="Q94" s="31" t="s">
        <v>318</v>
      </c>
      <c r="R94" s="29" t="s">
        <v>319</v>
      </c>
      <c r="S94" s="29" t="s">
        <v>313</v>
      </c>
      <c r="T94" s="9">
        <v>1010000</v>
      </c>
    </row>
    <row r="95" spans="1:20" ht="60" hidden="1" customHeight="1">
      <c r="A95" s="98"/>
      <c r="B95" s="98"/>
      <c r="C95" s="98"/>
      <c r="D95" s="98"/>
      <c r="E95" s="98"/>
      <c r="F95" s="133"/>
      <c r="G95" s="97"/>
      <c r="H95" s="97"/>
      <c r="I95" s="97"/>
      <c r="J95" s="97"/>
      <c r="K95" s="108"/>
      <c r="L95" s="108"/>
      <c r="M95" s="108"/>
      <c r="N95" s="108"/>
      <c r="O95" s="2"/>
      <c r="P95" s="64"/>
      <c r="Q95" s="31" t="s">
        <v>320</v>
      </c>
      <c r="R95" s="29" t="s">
        <v>321</v>
      </c>
      <c r="S95" s="29" t="s">
        <v>313</v>
      </c>
      <c r="T95" s="9">
        <v>1000000</v>
      </c>
    </row>
    <row r="96" spans="1:20" ht="54.75" hidden="1" customHeight="1">
      <c r="A96" s="98"/>
      <c r="B96" s="98"/>
      <c r="C96" s="98"/>
      <c r="D96" s="98"/>
      <c r="E96" s="98"/>
      <c r="F96" s="133"/>
      <c r="G96" s="97"/>
      <c r="H96" s="97"/>
      <c r="I96" s="97"/>
      <c r="J96" s="97"/>
      <c r="K96" s="108"/>
      <c r="L96" s="108"/>
      <c r="M96" s="108"/>
      <c r="N96" s="108"/>
      <c r="O96" s="2"/>
      <c r="P96" s="64"/>
      <c r="Q96" s="31" t="s">
        <v>322</v>
      </c>
      <c r="R96" s="29" t="s">
        <v>323</v>
      </c>
      <c r="S96" s="29" t="s">
        <v>313</v>
      </c>
      <c r="T96" s="9">
        <v>1050000</v>
      </c>
    </row>
    <row r="97" spans="1:20" ht="52.5" hidden="1" customHeight="1">
      <c r="A97" s="98"/>
      <c r="B97" s="98"/>
      <c r="C97" s="98"/>
      <c r="D97" s="98"/>
      <c r="E97" s="98"/>
      <c r="F97" s="133"/>
      <c r="G97" s="97"/>
      <c r="H97" s="97"/>
      <c r="I97" s="97"/>
      <c r="J97" s="97"/>
      <c r="K97" s="108"/>
      <c r="L97" s="108"/>
      <c r="M97" s="108"/>
      <c r="N97" s="108"/>
      <c r="O97" s="2"/>
      <c r="P97" s="64"/>
      <c r="Q97" s="31" t="s">
        <v>324</v>
      </c>
      <c r="R97" s="29" t="s">
        <v>325</v>
      </c>
      <c r="S97" s="29" t="s">
        <v>313</v>
      </c>
      <c r="T97" s="9">
        <v>997105.71</v>
      </c>
    </row>
    <row r="98" spans="1:20" ht="58.5" hidden="1" customHeight="1">
      <c r="A98" s="98"/>
      <c r="B98" s="98"/>
      <c r="C98" s="98"/>
      <c r="D98" s="98"/>
      <c r="E98" s="98"/>
      <c r="F98" s="133"/>
      <c r="G98" s="97"/>
      <c r="H98" s="97"/>
      <c r="I98" s="97"/>
      <c r="J98" s="97"/>
      <c r="K98" s="108"/>
      <c r="L98" s="108"/>
      <c r="M98" s="108"/>
      <c r="N98" s="108"/>
      <c r="O98" s="2"/>
      <c r="P98" s="64"/>
      <c r="Q98" s="31" t="s">
        <v>326</v>
      </c>
      <c r="R98" s="29" t="s">
        <v>327</v>
      </c>
      <c r="S98" s="29" t="s">
        <v>313</v>
      </c>
      <c r="T98" s="9">
        <v>1030000</v>
      </c>
    </row>
    <row r="99" spans="1:20" ht="51.75" hidden="1" customHeight="1">
      <c r="A99" s="98"/>
      <c r="B99" s="98"/>
      <c r="C99" s="98"/>
      <c r="D99" s="98"/>
      <c r="E99" s="98"/>
      <c r="F99" s="133"/>
      <c r="G99" s="97"/>
      <c r="H99" s="97"/>
      <c r="I99" s="97"/>
      <c r="J99" s="97"/>
      <c r="K99" s="108"/>
      <c r="L99" s="108"/>
      <c r="M99" s="108"/>
      <c r="N99" s="108"/>
      <c r="O99" s="2"/>
      <c r="P99" s="64"/>
      <c r="Q99" s="31" t="s">
        <v>328</v>
      </c>
      <c r="R99" s="29" t="s">
        <v>329</v>
      </c>
      <c r="S99" s="29" t="s">
        <v>313</v>
      </c>
      <c r="T99" s="9">
        <v>1000000</v>
      </c>
    </row>
    <row r="100" spans="1:20" ht="63" hidden="1" customHeight="1">
      <c r="A100" s="98"/>
      <c r="B100" s="98"/>
      <c r="C100" s="98"/>
      <c r="D100" s="98"/>
      <c r="E100" s="98"/>
      <c r="F100" s="133"/>
      <c r="G100" s="97"/>
      <c r="H100" s="97"/>
      <c r="I100" s="97"/>
      <c r="J100" s="97"/>
      <c r="K100" s="108"/>
      <c r="L100" s="108"/>
      <c r="M100" s="108"/>
      <c r="N100" s="108"/>
      <c r="O100" s="2"/>
      <c r="P100" s="64"/>
      <c r="Q100" s="31" t="s">
        <v>330</v>
      </c>
      <c r="R100" s="29" t="s">
        <v>331</v>
      </c>
      <c r="S100" s="29" t="s">
        <v>332</v>
      </c>
      <c r="T100" s="9">
        <v>1010000</v>
      </c>
    </row>
    <row r="101" spans="1:20" ht="57" hidden="1" customHeight="1">
      <c r="A101" s="98"/>
      <c r="B101" s="98"/>
      <c r="C101" s="98"/>
      <c r="D101" s="98"/>
      <c r="E101" s="98"/>
      <c r="F101" s="133"/>
      <c r="G101" s="97"/>
      <c r="H101" s="97"/>
      <c r="I101" s="97"/>
      <c r="J101" s="97"/>
      <c r="K101" s="108"/>
      <c r="L101" s="108"/>
      <c r="M101" s="108"/>
      <c r="N101" s="108"/>
      <c r="O101" s="2"/>
      <c r="P101" s="64"/>
      <c r="Q101" s="31" t="s">
        <v>333</v>
      </c>
      <c r="R101" s="29" t="s">
        <v>334</v>
      </c>
      <c r="S101" s="29" t="s">
        <v>313</v>
      </c>
      <c r="T101" s="9">
        <v>1030000</v>
      </c>
    </row>
    <row r="102" spans="1:20" ht="54.75" hidden="1" customHeight="1">
      <c r="A102" s="98"/>
      <c r="B102" s="98"/>
      <c r="C102" s="98"/>
      <c r="D102" s="98"/>
      <c r="E102" s="98"/>
      <c r="F102" s="133"/>
      <c r="G102" s="97"/>
      <c r="H102" s="97"/>
      <c r="I102" s="97"/>
      <c r="J102" s="97"/>
      <c r="K102" s="108"/>
      <c r="L102" s="108"/>
      <c r="M102" s="108"/>
      <c r="N102" s="108"/>
      <c r="O102" s="2"/>
      <c r="P102" s="64"/>
      <c r="Q102" s="31" t="s">
        <v>335</v>
      </c>
      <c r="R102" s="29" t="s">
        <v>336</v>
      </c>
      <c r="S102" s="29" t="s">
        <v>313</v>
      </c>
      <c r="T102" s="9">
        <v>1310000</v>
      </c>
    </row>
    <row r="103" spans="1:20" ht="56.25" hidden="1" customHeight="1">
      <c r="A103" s="98"/>
      <c r="B103" s="98"/>
      <c r="C103" s="98"/>
      <c r="D103" s="98"/>
      <c r="E103" s="98"/>
      <c r="F103" s="133"/>
      <c r="G103" s="97"/>
      <c r="H103" s="97"/>
      <c r="I103" s="97"/>
      <c r="J103" s="97"/>
      <c r="K103" s="108"/>
      <c r="L103" s="108"/>
      <c r="M103" s="108"/>
      <c r="N103" s="108"/>
      <c r="O103" s="2"/>
      <c r="P103" s="64"/>
      <c r="Q103" s="31" t="s">
        <v>337</v>
      </c>
      <c r="R103" s="29" t="s">
        <v>338</v>
      </c>
      <c r="S103" s="29" t="s">
        <v>332</v>
      </c>
      <c r="T103" s="9">
        <v>730000</v>
      </c>
    </row>
    <row r="104" spans="1:20" ht="60" hidden="1" customHeight="1">
      <c r="A104" s="98"/>
      <c r="B104" s="98"/>
      <c r="C104" s="98"/>
      <c r="D104" s="98"/>
      <c r="E104" s="98"/>
      <c r="F104" s="133"/>
      <c r="G104" s="97"/>
      <c r="H104" s="97"/>
      <c r="I104" s="97"/>
      <c r="J104" s="97"/>
      <c r="K104" s="108"/>
      <c r="L104" s="108"/>
      <c r="M104" s="108"/>
      <c r="N104" s="108"/>
      <c r="O104" s="2"/>
      <c r="P104" s="64"/>
      <c r="Q104" s="31" t="s">
        <v>339</v>
      </c>
      <c r="R104" s="29" t="s">
        <v>340</v>
      </c>
      <c r="S104" s="29" t="s">
        <v>341</v>
      </c>
      <c r="T104" s="9">
        <v>1000000</v>
      </c>
    </row>
    <row r="105" spans="1:20" ht="48" hidden="1" customHeight="1">
      <c r="A105" s="98"/>
      <c r="B105" s="98"/>
      <c r="C105" s="98"/>
      <c r="D105" s="98"/>
      <c r="E105" s="98"/>
      <c r="F105" s="133"/>
      <c r="G105" s="97"/>
      <c r="H105" s="97"/>
      <c r="I105" s="97"/>
      <c r="J105" s="97"/>
      <c r="K105" s="108"/>
      <c r="L105" s="108"/>
      <c r="M105" s="108"/>
      <c r="N105" s="108"/>
      <c r="O105" s="2"/>
      <c r="P105" s="64"/>
      <c r="Q105" s="31" t="s">
        <v>342</v>
      </c>
      <c r="R105" s="29" t="s">
        <v>343</v>
      </c>
      <c r="S105" s="29" t="s">
        <v>341</v>
      </c>
      <c r="T105" s="9">
        <v>730000</v>
      </c>
    </row>
    <row r="106" spans="1:20" ht="54" hidden="1" customHeight="1">
      <c r="A106" s="98"/>
      <c r="B106" s="98"/>
      <c r="C106" s="98"/>
      <c r="D106" s="98"/>
      <c r="E106" s="98"/>
      <c r="F106" s="133"/>
      <c r="G106" s="97"/>
      <c r="H106" s="97"/>
      <c r="I106" s="97"/>
      <c r="J106" s="97"/>
      <c r="K106" s="108"/>
      <c r="L106" s="108"/>
      <c r="M106" s="108"/>
      <c r="N106" s="108"/>
      <c r="O106" s="2"/>
      <c r="P106" s="64"/>
      <c r="Q106" s="31" t="s">
        <v>344</v>
      </c>
      <c r="R106" s="29" t="s">
        <v>345</v>
      </c>
      <c r="S106" s="29" t="s">
        <v>346</v>
      </c>
      <c r="T106" s="9">
        <v>990000</v>
      </c>
    </row>
    <row r="107" spans="1:20" ht="11.25" customHeight="1">
      <c r="A107" s="98"/>
      <c r="B107" s="98"/>
      <c r="C107" s="98"/>
      <c r="D107" s="98"/>
      <c r="E107" s="98"/>
      <c r="F107" s="133"/>
      <c r="G107" s="97"/>
      <c r="H107" s="97"/>
      <c r="I107" s="97"/>
      <c r="J107" s="97"/>
      <c r="K107" s="108"/>
      <c r="L107" s="108"/>
      <c r="M107" s="108"/>
      <c r="N107" s="108"/>
      <c r="O107" s="2"/>
      <c r="P107" s="64"/>
      <c r="Q107" s="31" t="s">
        <v>347</v>
      </c>
      <c r="R107" s="29" t="s">
        <v>348</v>
      </c>
      <c r="S107" s="29" t="s">
        <v>349</v>
      </c>
      <c r="T107" s="9">
        <v>1030000</v>
      </c>
    </row>
    <row r="108" spans="1:20" ht="48.75" customHeight="1">
      <c r="A108" s="98"/>
      <c r="B108" s="98"/>
      <c r="C108" s="98"/>
      <c r="D108" s="98"/>
      <c r="E108" s="98"/>
      <c r="F108" s="133"/>
      <c r="G108" s="97"/>
      <c r="H108" s="97"/>
      <c r="I108" s="97"/>
      <c r="J108" s="97"/>
      <c r="K108" s="108"/>
      <c r="L108" s="108"/>
      <c r="M108" s="108"/>
      <c r="N108" s="108"/>
      <c r="O108" s="2"/>
      <c r="P108" s="67" t="s">
        <v>388</v>
      </c>
      <c r="Q108" s="49" t="s">
        <v>350</v>
      </c>
      <c r="R108" s="29" t="s">
        <v>382</v>
      </c>
      <c r="S108" s="29" t="s">
        <v>351</v>
      </c>
      <c r="T108" s="9">
        <v>1320000</v>
      </c>
    </row>
    <row r="109" spans="1:20" ht="54" hidden="1" customHeight="1">
      <c r="A109" s="98"/>
      <c r="B109" s="98"/>
      <c r="C109" s="98"/>
      <c r="D109" s="98"/>
      <c r="E109" s="98"/>
      <c r="F109" s="133"/>
      <c r="G109" s="97"/>
      <c r="H109" s="97"/>
      <c r="I109" s="97"/>
      <c r="J109" s="97"/>
      <c r="K109" s="108"/>
      <c r="L109" s="108"/>
      <c r="M109" s="108"/>
      <c r="N109" s="108"/>
      <c r="O109" s="2"/>
      <c r="P109" s="64"/>
      <c r="Q109" s="49" t="s">
        <v>352</v>
      </c>
      <c r="R109" s="29" t="s">
        <v>353</v>
      </c>
      <c r="S109" s="29" t="s">
        <v>354</v>
      </c>
      <c r="T109" s="9">
        <v>1550000</v>
      </c>
    </row>
    <row r="110" spans="1:20" ht="55.5" hidden="1" customHeight="1">
      <c r="A110" s="98"/>
      <c r="B110" s="98"/>
      <c r="C110" s="98"/>
      <c r="D110" s="98"/>
      <c r="E110" s="98"/>
      <c r="F110" s="133"/>
      <c r="G110" s="97"/>
      <c r="H110" s="97"/>
      <c r="I110" s="97"/>
      <c r="J110" s="97"/>
      <c r="K110" s="108"/>
      <c r="L110" s="108"/>
      <c r="M110" s="108"/>
      <c r="N110" s="108"/>
      <c r="O110" s="2"/>
      <c r="P110" s="64"/>
      <c r="Q110" s="49" t="s">
        <v>355</v>
      </c>
      <c r="R110" s="29" t="s">
        <v>356</v>
      </c>
      <c r="S110" s="29" t="s">
        <v>354</v>
      </c>
      <c r="T110" s="9">
        <v>980000</v>
      </c>
    </row>
    <row r="111" spans="1:20" ht="58.5" hidden="1" customHeight="1">
      <c r="A111" s="98"/>
      <c r="B111" s="98"/>
      <c r="C111" s="98"/>
      <c r="D111" s="98"/>
      <c r="E111" s="98"/>
      <c r="F111" s="133"/>
      <c r="G111" s="97"/>
      <c r="H111" s="97"/>
      <c r="I111" s="97"/>
      <c r="J111" s="97"/>
      <c r="K111" s="108"/>
      <c r="L111" s="108"/>
      <c r="M111" s="108"/>
      <c r="N111" s="108"/>
      <c r="O111" s="2"/>
      <c r="P111" s="64"/>
      <c r="Q111" s="31" t="s">
        <v>357</v>
      </c>
      <c r="R111" s="29" t="s">
        <v>358</v>
      </c>
      <c r="S111" s="29" t="s">
        <v>359</v>
      </c>
      <c r="T111" s="9">
        <v>730000</v>
      </c>
    </row>
    <row r="112" spans="1:20" ht="56.25" hidden="1" customHeight="1">
      <c r="A112" s="98"/>
      <c r="B112" s="98"/>
      <c r="C112" s="98"/>
      <c r="D112" s="98"/>
      <c r="E112" s="98"/>
      <c r="F112" s="133"/>
      <c r="G112" s="97"/>
      <c r="H112" s="97"/>
      <c r="I112" s="97"/>
      <c r="J112" s="97"/>
      <c r="K112" s="108"/>
      <c r="L112" s="108"/>
      <c r="M112" s="108"/>
      <c r="N112" s="108"/>
      <c r="O112" s="2"/>
      <c r="P112" s="64"/>
      <c r="Q112" s="49" t="s">
        <v>360</v>
      </c>
      <c r="R112" s="29" t="s">
        <v>361</v>
      </c>
      <c r="S112" s="29" t="s">
        <v>362</v>
      </c>
      <c r="T112" s="9">
        <v>1030000</v>
      </c>
    </row>
    <row r="113" spans="1:22" ht="55.5" hidden="1" customHeight="1">
      <c r="A113" s="98"/>
      <c r="B113" s="98"/>
      <c r="C113" s="98"/>
      <c r="D113" s="98"/>
      <c r="E113" s="98"/>
      <c r="F113" s="133"/>
      <c r="G113" s="97"/>
      <c r="H113" s="97"/>
      <c r="I113" s="97"/>
      <c r="J113" s="97"/>
      <c r="K113" s="108"/>
      <c r="L113" s="108"/>
      <c r="M113" s="108"/>
      <c r="N113" s="108"/>
      <c r="O113" s="2"/>
      <c r="P113" s="64"/>
      <c r="Q113" s="31" t="s">
        <v>363</v>
      </c>
      <c r="R113" s="29" t="s">
        <v>364</v>
      </c>
      <c r="S113" s="29" t="s">
        <v>365</v>
      </c>
      <c r="T113" s="9">
        <v>980000</v>
      </c>
    </row>
    <row r="114" spans="1:22" ht="41.25" hidden="1" customHeight="1">
      <c r="A114" s="98"/>
      <c r="B114" s="98"/>
      <c r="C114" s="98"/>
      <c r="D114" s="98"/>
      <c r="E114" s="98"/>
      <c r="F114" s="133"/>
      <c r="G114" s="97"/>
      <c r="H114" s="97"/>
      <c r="I114" s="97"/>
      <c r="J114" s="97"/>
      <c r="K114" s="108"/>
      <c r="L114" s="108"/>
      <c r="M114" s="108"/>
      <c r="N114" s="108"/>
      <c r="O114" s="2"/>
      <c r="P114" s="64"/>
      <c r="Q114" s="31" t="s">
        <v>366</v>
      </c>
      <c r="R114" s="29" t="s">
        <v>367</v>
      </c>
      <c r="S114" s="51" t="s">
        <v>368</v>
      </c>
      <c r="T114" s="9">
        <v>8787448.7999999989</v>
      </c>
    </row>
    <row r="115" spans="1:22" ht="67.5" customHeight="1">
      <c r="A115" s="98"/>
      <c r="B115" s="98"/>
      <c r="C115" s="98"/>
      <c r="D115" s="98"/>
      <c r="E115" s="98"/>
      <c r="F115" s="133"/>
      <c r="G115" s="97"/>
      <c r="H115" s="97"/>
      <c r="I115" s="97"/>
      <c r="J115" s="97"/>
      <c r="K115" s="108"/>
      <c r="L115" s="108"/>
      <c r="M115" s="108"/>
      <c r="N115" s="108"/>
      <c r="O115" s="2"/>
      <c r="P115" s="68" t="s">
        <v>390</v>
      </c>
      <c r="Q115" s="31" t="s">
        <v>369</v>
      </c>
      <c r="R115" s="29" t="s">
        <v>367</v>
      </c>
      <c r="S115" s="51" t="s">
        <v>370</v>
      </c>
      <c r="T115" s="9">
        <v>5858299.2000000002</v>
      </c>
      <c r="U115" s="27">
        <f>F57-K57</f>
        <v>2582949.1700000018</v>
      </c>
      <c r="V115" s="22">
        <v>1590000</v>
      </c>
    </row>
    <row r="116" spans="1:22" ht="35.25" hidden="1" customHeight="1">
      <c r="A116" s="98"/>
      <c r="B116" s="98"/>
      <c r="C116" s="98"/>
      <c r="D116" s="98"/>
      <c r="E116" s="98"/>
      <c r="F116" s="133"/>
      <c r="G116" s="97"/>
      <c r="H116" s="97"/>
      <c r="I116" s="97"/>
      <c r="J116" s="97"/>
      <c r="K116" s="108"/>
      <c r="L116" s="108"/>
      <c r="M116" s="108"/>
      <c r="N116" s="108"/>
      <c r="O116" s="2"/>
      <c r="P116" s="64"/>
      <c r="Q116" s="34" t="s">
        <v>371</v>
      </c>
      <c r="R116" s="39" t="s">
        <v>372</v>
      </c>
      <c r="S116" s="51" t="s">
        <v>373</v>
      </c>
      <c r="T116" s="9">
        <v>11556987</v>
      </c>
    </row>
    <row r="117" spans="1:22" ht="58.5" customHeight="1">
      <c r="A117" s="98"/>
      <c r="B117" s="98"/>
      <c r="C117" s="98"/>
      <c r="D117" s="98"/>
      <c r="E117" s="98"/>
      <c r="F117" s="133"/>
      <c r="G117" s="97"/>
      <c r="H117" s="97"/>
      <c r="I117" s="97"/>
      <c r="J117" s="97"/>
      <c r="K117" s="108"/>
      <c r="L117" s="108"/>
      <c r="M117" s="108"/>
      <c r="N117" s="108"/>
      <c r="O117" s="2"/>
      <c r="P117" s="67" t="s">
        <v>389</v>
      </c>
      <c r="Q117" s="34" t="s">
        <v>383</v>
      </c>
      <c r="R117" s="39" t="s">
        <v>384</v>
      </c>
      <c r="S117" s="51" t="s">
        <v>385</v>
      </c>
      <c r="T117" s="9">
        <v>1260000</v>
      </c>
      <c r="U117" s="27">
        <f>U115-330000-1260000</f>
        <v>992949.17000000179</v>
      </c>
      <c r="V117" s="27">
        <f>U117+V115</f>
        <v>2582949.1700000018</v>
      </c>
    </row>
    <row r="118" spans="1:22" ht="15.75">
      <c r="A118" s="88" t="s">
        <v>107</v>
      </c>
      <c r="B118" s="89"/>
      <c r="C118" s="89"/>
      <c r="D118" s="89"/>
      <c r="E118" s="90"/>
      <c r="F118" s="25">
        <f>F57</f>
        <v>100266150.23</v>
      </c>
      <c r="G118" s="25">
        <f t="shared" ref="G118:J118" si="7">G57</f>
        <v>69361010.859999999</v>
      </c>
      <c r="H118" s="25">
        <f t="shared" si="7"/>
        <v>28739454.190000001</v>
      </c>
      <c r="I118" s="25">
        <f t="shared" si="7"/>
        <v>2165685.1800000002</v>
      </c>
      <c r="J118" s="25">
        <f t="shared" si="7"/>
        <v>0</v>
      </c>
      <c r="K118" s="25">
        <f>K57</f>
        <v>97683201.060000002</v>
      </c>
      <c r="L118" s="25">
        <f t="shared" ref="L118:N118" si="8">L57</f>
        <v>66823591.380000003</v>
      </c>
      <c r="M118" s="25">
        <f t="shared" si="8"/>
        <v>28693924.5</v>
      </c>
      <c r="N118" s="25">
        <f t="shared" si="8"/>
        <v>2165685.1800000002</v>
      </c>
      <c r="O118" s="25" t="e">
        <f>O57+#REF!</f>
        <v>#REF!</v>
      </c>
      <c r="P118" s="69"/>
      <c r="Q118" s="70"/>
      <c r="R118" s="70"/>
      <c r="S118" s="70"/>
      <c r="T118" s="71"/>
    </row>
    <row r="119" spans="1:22" s="6" customFormat="1" ht="21" customHeight="1">
      <c r="A119" s="91" t="s">
        <v>148</v>
      </c>
      <c r="B119" s="92"/>
      <c r="C119" s="92"/>
      <c r="D119" s="92"/>
      <c r="E119" s="93"/>
      <c r="F119" s="52">
        <f t="shared" ref="F119:O119" si="9">F122+F136</f>
        <v>1150336</v>
      </c>
      <c r="G119" s="52">
        <f t="shared" si="9"/>
        <v>0</v>
      </c>
      <c r="H119" s="52">
        <f t="shared" si="9"/>
        <v>1136820</v>
      </c>
      <c r="I119" s="52">
        <f t="shared" si="9"/>
        <v>13516</v>
      </c>
      <c r="J119" s="52">
        <f t="shared" si="9"/>
        <v>0</v>
      </c>
      <c r="K119" s="52">
        <f t="shared" si="9"/>
        <v>1127911.46</v>
      </c>
      <c r="L119" s="52">
        <f t="shared" si="9"/>
        <v>0</v>
      </c>
      <c r="M119" s="52">
        <f t="shared" si="9"/>
        <v>1114620.2</v>
      </c>
      <c r="N119" s="52">
        <f t="shared" si="9"/>
        <v>13291.26</v>
      </c>
      <c r="O119" s="52">
        <f t="shared" si="9"/>
        <v>0</v>
      </c>
      <c r="P119" s="79"/>
      <c r="Q119" s="80"/>
      <c r="R119" s="80"/>
      <c r="S119" s="80"/>
      <c r="T119" s="81"/>
    </row>
    <row r="120" spans="1:22" s="6" customFormat="1" ht="72" customHeight="1">
      <c r="A120" s="86" t="s">
        <v>149</v>
      </c>
      <c r="B120" s="86" t="s">
        <v>142</v>
      </c>
      <c r="C120" s="86" t="s">
        <v>143</v>
      </c>
      <c r="D120" s="86" t="s">
        <v>144</v>
      </c>
      <c r="E120" s="86" t="s">
        <v>138</v>
      </c>
      <c r="F120" s="134">
        <f>G120+H120+I120</f>
        <v>332930</v>
      </c>
      <c r="G120" s="134">
        <v>0</v>
      </c>
      <c r="H120" s="134">
        <v>329600</v>
      </c>
      <c r="I120" s="134">
        <v>3330</v>
      </c>
      <c r="J120" s="53"/>
      <c r="K120" s="134">
        <f>L120+M120+N120+O121</f>
        <v>332930</v>
      </c>
      <c r="L120" s="134">
        <v>0</v>
      </c>
      <c r="M120" s="134">
        <v>329600</v>
      </c>
      <c r="N120" s="134">
        <v>3330</v>
      </c>
      <c r="O120" s="53"/>
      <c r="P120" s="77"/>
      <c r="Q120" s="11" t="s">
        <v>202</v>
      </c>
      <c r="R120" s="11" t="s">
        <v>203</v>
      </c>
      <c r="S120" s="11" t="s">
        <v>204</v>
      </c>
      <c r="T120" s="9">
        <v>220955.1</v>
      </c>
    </row>
    <row r="121" spans="1:22" s="6" customFormat="1" ht="111" customHeight="1">
      <c r="A121" s="86"/>
      <c r="B121" s="86"/>
      <c r="C121" s="86"/>
      <c r="D121" s="86"/>
      <c r="E121" s="86"/>
      <c r="F121" s="134"/>
      <c r="G121" s="134"/>
      <c r="H121" s="134"/>
      <c r="I121" s="134"/>
      <c r="J121" s="44">
        <v>0</v>
      </c>
      <c r="K121" s="134"/>
      <c r="L121" s="134"/>
      <c r="M121" s="134"/>
      <c r="N121" s="134"/>
      <c r="O121" s="44">
        <v>0</v>
      </c>
      <c r="P121" s="78"/>
      <c r="Q121" s="11" t="s">
        <v>205</v>
      </c>
      <c r="R121" s="11" t="s">
        <v>206</v>
      </c>
      <c r="S121" s="11" t="s">
        <v>207</v>
      </c>
      <c r="T121" s="43">
        <v>111974.9</v>
      </c>
    </row>
    <row r="122" spans="1:22" s="6" customFormat="1" ht="18.75" customHeight="1">
      <c r="A122" s="88" t="s">
        <v>107</v>
      </c>
      <c r="B122" s="89"/>
      <c r="C122" s="89"/>
      <c r="D122" s="89"/>
      <c r="E122" s="90"/>
      <c r="F122" s="25">
        <f>F120</f>
        <v>332930</v>
      </c>
      <c r="G122" s="25">
        <f>G120</f>
        <v>0</v>
      </c>
      <c r="H122" s="25">
        <f>H120</f>
        <v>329600</v>
      </c>
      <c r="I122" s="25">
        <f>I120</f>
        <v>3330</v>
      </c>
      <c r="J122" s="25">
        <f t="shared" ref="J122" si="10">J121</f>
        <v>0</v>
      </c>
      <c r="K122" s="25">
        <f>K120</f>
        <v>332930</v>
      </c>
      <c r="L122" s="25">
        <f>L120</f>
        <v>0</v>
      </c>
      <c r="M122" s="25">
        <f>M120</f>
        <v>329600</v>
      </c>
      <c r="N122" s="25">
        <f>N120</f>
        <v>3330</v>
      </c>
      <c r="O122" s="25">
        <f t="shared" ref="O122" si="11">O121</f>
        <v>0</v>
      </c>
      <c r="P122" s="69"/>
      <c r="Q122" s="70"/>
      <c r="R122" s="70"/>
      <c r="S122" s="70"/>
      <c r="T122" s="71"/>
    </row>
    <row r="123" spans="1:22" s="6" customFormat="1" ht="267.75" customHeight="1">
      <c r="A123" s="138" t="s">
        <v>141</v>
      </c>
      <c r="B123" s="41" t="s">
        <v>145</v>
      </c>
      <c r="C123" s="41" t="s">
        <v>146</v>
      </c>
      <c r="D123" s="41" t="s">
        <v>147</v>
      </c>
      <c r="E123" s="41" t="s">
        <v>138</v>
      </c>
      <c r="F123" s="44">
        <f>G123+H123+I123</f>
        <v>795051</v>
      </c>
      <c r="G123" s="44">
        <v>0</v>
      </c>
      <c r="H123" s="44">
        <v>787100</v>
      </c>
      <c r="I123" s="54">
        <v>7951</v>
      </c>
      <c r="J123" s="44">
        <v>0</v>
      </c>
      <c r="K123" s="44">
        <f>L123+M123+N123+O123</f>
        <v>772626.46</v>
      </c>
      <c r="L123" s="44">
        <v>0</v>
      </c>
      <c r="M123" s="44">
        <v>764900.2</v>
      </c>
      <c r="N123" s="44">
        <v>7726.26</v>
      </c>
      <c r="O123" s="65">
        <v>0</v>
      </c>
      <c r="P123" s="66" t="s">
        <v>387</v>
      </c>
      <c r="Q123" s="45" t="s">
        <v>208</v>
      </c>
      <c r="R123" s="45" t="s">
        <v>206</v>
      </c>
      <c r="S123" s="45" t="s">
        <v>209</v>
      </c>
      <c r="T123" s="9">
        <v>772626.46</v>
      </c>
    </row>
    <row r="124" spans="1:22" s="6" customFormat="1" ht="53.25" customHeight="1">
      <c r="A124" s="139"/>
      <c r="B124" s="82" t="s">
        <v>159</v>
      </c>
      <c r="C124" s="82" t="s">
        <v>160</v>
      </c>
      <c r="D124" s="82" t="s">
        <v>161</v>
      </c>
      <c r="E124" s="82" t="s">
        <v>23</v>
      </c>
      <c r="F124" s="134">
        <f>G124+H124+I124</f>
        <v>22355</v>
      </c>
      <c r="G124" s="107">
        <v>0</v>
      </c>
      <c r="H124" s="107">
        <f>17807.44+2312.56</f>
        <v>20120</v>
      </c>
      <c r="I124" s="107">
        <v>2235</v>
      </c>
      <c r="J124" s="107">
        <v>0</v>
      </c>
      <c r="K124" s="74">
        <f>L124+M124+N124+O124</f>
        <v>22355</v>
      </c>
      <c r="L124" s="107">
        <v>0</v>
      </c>
      <c r="M124" s="107">
        <v>20120</v>
      </c>
      <c r="N124" s="107">
        <v>2235</v>
      </c>
      <c r="O124" s="107">
        <v>0</v>
      </c>
      <c r="P124" s="72"/>
      <c r="Q124" s="55" t="s">
        <v>162</v>
      </c>
      <c r="R124" s="56" t="s">
        <v>163</v>
      </c>
      <c r="S124" s="57" t="s">
        <v>164</v>
      </c>
      <c r="T124" s="58">
        <v>555.5</v>
      </c>
    </row>
    <row r="125" spans="1:22" s="6" customFormat="1" ht="51" customHeight="1">
      <c r="A125" s="139"/>
      <c r="B125" s="83"/>
      <c r="C125" s="83"/>
      <c r="D125" s="83"/>
      <c r="E125" s="83"/>
      <c r="F125" s="134"/>
      <c r="G125" s="108"/>
      <c r="H125" s="108"/>
      <c r="I125" s="108"/>
      <c r="J125" s="108"/>
      <c r="K125" s="75"/>
      <c r="L125" s="108"/>
      <c r="M125" s="108"/>
      <c r="N125" s="108"/>
      <c r="O125" s="108"/>
      <c r="P125" s="72"/>
      <c r="Q125" s="55" t="s">
        <v>165</v>
      </c>
      <c r="R125" s="56" t="s">
        <v>163</v>
      </c>
      <c r="S125" s="57" t="s">
        <v>166</v>
      </c>
      <c r="T125" s="58">
        <v>2421.98</v>
      </c>
    </row>
    <row r="126" spans="1:22" s="6" customFormat="1" ht="53.25" customHeight="1">
      <c r="A126" s="139"/>
      <c r="B126" s="83"/>
      <c r="C126" s="83"/>
      <c r="D126" s="83"/>
      <c r="E126" s="83"/>
      <c r="F126" s="134"/>
      <c r="G126" s="108"/>
      <c r="H126" s="108"/>
      <c r="I126" s="108"/>
      <c r="J126" s="108"/>
      <c r="K126" s="75"/>
      <c r="L126" s="108"/>
      <c r="M126" s="108"/>
      <c r="N126" s="108"/>
      <c r="O126" s="108"/>
      <c r="P126" s="72"/>
      <c r="Q126" s="55" t="s">
        <v>167</v>
      </c>
      <c r="R126" s="56" t="s">
        <v>163</v>
      </c>
      <c r="S126" s="57" t="s">
        <v>168</v>
      </c>
      <c r="T126" s="58">
        <v>1066.56</v>
      </c>
    </row>
    <row r="127" spans="1:22" s="6" customFormat="1" ht="52.5" customHeight="1">
      <c r="A127" s="139"/>
      <c r="B127" s="83"/>
      <c r="C127" s="83"/>
      <c r="D127" s="83"/>
      <c r="E127" s="83"/>
      <c r="F127" s="134"/>
      <c r="G127" s="108"/>
      <c r="H127" s="108"/>
      <c r="I127" s="108"/>
      <c r="J127" s="108"/>
      <c r="K127" s="75"/>
      <c r="L127" s="108"/>
      <c r="M127" s="108"/>
      <c r="N127" s="108"/>
      <c r="O127" s="108"/>
      <c r="P127" s="72"/>
      <c r="Q127" s="55" t="s">
        <v>169</v>
      </c>
      <c r="R127" s="56" t="s">
        <v>163</v>
      </c>
      <c r="S127" s="57" t="s">
        <v>170</v>
      </c>
      <c r="T127" s="58">
        <v>2266.44</v>
      </c>
    </row>
    <row r="128" spans="1:22" s="6" customFormat="1" ht="54.75" customHeight="1">
      <c r="A128" s="139"/>
      <c r="B128" s="83"/>
      <c r="C128" s="83"/>
      <c r="D128" s="83"/>
      <c r="E128" s="83"/>
      <c r="F128" s="134"/>
      <c r="G128" s="108"/>
      <c r="H128" s="108"/>
      <c r="I128" s="108"/>
      <c r="J128" s="108"/>
      <c r="K128" s="75"/>
      <c r="L128" s="108"/>
      <c r="M128" s="108"/>
      <c r="N128" s="108"/>
      <c r="O128" s="108"/>
      <c r="P128" s="72"/>
      <c r="Q128" s="55" t="s">
        <v>171</v>
      </c>
      <c r="R128" s="56" t="s">
        <v>163</v>
      </c>
      <c r="S128" s="57" t="s">
        <v>172</v>
      </c>
      <c r="T128" s="58">
        <v>444.4</v>
      </c>
    </row>
    <row r="129" spans="1:20" s="6" customFormat="1" ht="53.25" customHeight="1">
      <c r="A129" s="139"/>
      <c r="B129" s="83"/>
      <c r="C129" s="83"/>
      <c r="D129" s="83"/>
      <c r="E129" s="83"/>
      <c r="F129" s="134"/>
      <c r="G129" s="108"/>
      <c r="H129" s="108"/>
      <c r="I129" s="108"/>
      <c r="J129" s="108"/>
      <c r="K129" s="75"/>
      <c r="L129" s="108"/>
      <c r="M129" s="108"/>
      <c r="N129" s="108"/>
      <c r="O129" s="108"/>
      <c r="P129" s="72"/>
      <c r="Q129" s="55" t="s">
        <v>173</v>
      </c>
      <c r="R129" s="56" t="s">
        <v>174</v>
      </c>
      <c r="S129" s="57" t="s">
        <v>175</v>
      </c>
      <c r="T129" s="58">
        <v>2222</v>
      </c>
    </row>
    <row r="130" spans="1:20" s="6" customFormat="1" ht="55.5" customHeight="1">
      <c r="A130" s="139"/>
      <c r="B130" s="83"/>
      <c r="C130" s="83"/>
      <c r="D130" s="83"/>
      <c r="E130" s="83"/>
      <c r="F130" s="134"/>
      <c r="G130" s="108"/>
      <c r="H130" s="108"/>
      <c r="I130" s="108"/>
      <c r="J130" s="108"/>
      <c r="K130" s="75"/>
      <c r="L130" s="108"/>
      <c r="M130" s="108"/>
      <c r="N130" s="108"/>
      <c r="O130" s="108"/>
      <c r="P130" s="72"/>
      <c r="Q130" s="55" t="s">
        <v>57</v>
      </c>
      <c r="R130" s="56" t="s">
        <v>176</v>
      </c>
      <c r="S130" s="57" t="s">
        <v>177</v>
      </c>
      <c r="T130" s="58">
        <v>3310.78</v>
      </c>
    </row>
    <row r="131" spans="1:20" s="6" customFormat="1" ht="51.75" customHeight="1">
      <c r="A131" s="139"/>
      <c r="B131" s="83"/>
      <c r="C131" s="83"/>
      <c r="D131" s="83"/>
      <c r="E131" s="83"/>
      <c r="F131" s="134"/>
      <c r="G131" s="108"/>
      <c r="H131" s="108"/>
      <c r="I131" s="108"/>
      <c r="J131" s="108"/>
      <c r="K131" s="75"/>
      <c r="L131" s="108"/>
      <c r="M131" s="108"/>
      <c r="N131" s="108"/>
      <c r="O131" s="108"/>
      <c r="P131" s="72"/>
      <c r="Q131" s="55" t="s">
        <v>58</v>
      </c>
      <c r="R131" s="56" t="s">
        <v>163</v>
      </c>
      <c r="S131" s="57" t="s">
        <v>178</v>
      </c>
      <c r="T131" s="58">
        <v>2266.44</v>
      </c>
    </row>
    <row r="132" spans="1:20" s="6" customFormat="1" ht="51" customHeight="1">
      <c r="A132" s="139"/>
      <c r="B132" s="83"/>
      <c r="C132" s="83"/>
      <c r="D132" s="83"/>
      <c r="E132" s="83"/>
      <c r="F132" s="134"/>
      <c r="G132" s="108"/>
      <c r="H132" s="108"/>
      <c r="I132" s="108"/>
      <c r="J132" s="108"/>
      <c r="K132" s="75"/>
      <c r="L132" s="108"/>
      <c r="M132" s="108"/>
      <c r="N132" s="108"/>
      <c r="O132" s="108"/>
      <c r="P132" s="72"/>
      <c r="Q132" s="59" t="s">
        <v>179</v>
      </c>
      <c r="R132" s="56" t="s">
        <v>163</v>
      </c>
      <c r="S132" s="57" t="s">
        <v>180</v>
      </c>
      <c r="T132" s="58">
        <v>2312.56</v>
      </c>
    </row>
    <row r="133" spans="1:20" s="6" customFormat="1" ht="54" customHeight="1">
      <c r="A133" s="139"/>
      <c r="B133" s="83"/>
      <c r="C133" s="83"/>
      <c r="D133" s="83"/>
      <c r="E133" s="83"/>
      <c r="F133" s="134"/>
      <c r="G133" s="108"/>
      <c r="H133" s="108"/>
      <c r="I133" s="108"/>
      <c r="J133" s="108"/>
      <c r="K133" s="75"/>
      <c r="L133" s="108"/>
      <c r="M133" s="108"/>
      <c r="N133" s="108"/>
      <c r="O133" s="108"/>
      <c r="P133" s="72"/>
      <c r="Q133" s="55" t="s">
        <v>59</v>
      </c>
      <c r="R133" s="56" t="s">
        <v>163</v>
      </c>
      <c r="S133" s="57" t="s">
        <v>181</v>
      </c>
      <c r="T133" s="58">
        <v>2266.44</v>
      </c>
    </row>
    <row r="134" spans="1:20" s="6" customFormat="1" ht="50.25" customHeight="1">
      <c r="A134" s="139"/>
      <c r="B134" s="83"/>
      <c r="C134" s="83"/>
      <c r="D134" s="83"/>
      <c r="E134" s="83"/>
      <c r="F134" s="134"/>
      <c r="G134" s="108"/>
      <c r="H134" s="108"/>
      <c r="I134" s="108"/>
      <c r="J134" s="108"/>
      <c r="K134" s="75"/>
      <c r="L134" s="108"/>
      <c r="M134" s="108"/>
      <c r="N134" s="108"/>
      <c r="O134" s="108"/>
      <c r="P134" s="72"/>
      <c r="Q134" s="55" t="s">
        <v>60</v>
      </c>
      <c r="R134" s="56" t="s">
        <v>163</v>
      </c>
      <c r="S134" s="57" t="s">
        <v>182</v>
      </c>
      <c r="T134" s="58">
        <v>2444.1999999999998</v>
      </c>
    </row>
    <row r="135" spans="1:20" s="6" customFormat="1" ht="55.5" customHeight="1">
      <c r="A135" s="140"/>
      <c r="B135" s="84"/>
      <c r="C135" s="84"/>
      <c r="D135" s="84"/>
      <c r="E135" s="84"/>
      <c r="F135" s="134"/>
      <c r="G135" s="109"/>
      <c r="H135" s="109"/>
      <c r="I135" s="109"/>
      <c r="J135" s="109"/>
      <c r="K135" s="76"/>
      <c r="L135" s="109"/>
      <c r="M135" s="109"/>
      <c r="N135" s="109"/>
      <c r="O135" s="109"/>
      <c r="P135" s="73"/>
      <c r="Q135" s="55" t="s">
        <v>183</v>
      </c>
      <c r="R135" s="56" t="s">
        <v>163</v>
      </c>
      <c r="S135" s="60" t="s">
        <v>184</v>
      </c>
      <c r="T135" s="58">
        <v>777.7</v>
      </c>
    </row>
    <row r="136" spans="1:20" ht="15.75">
      <c r="A136" s="88" t="s">
        <v>107</v>
      </c>
      <c r="B136" s="89"/>
      <c r="C136" s="89"/>
      <c r="D136" s="89"/>
      <c r="E136" s="90"/>
      <c r="F136" s="25">
        <f>F124+F123</f>
        <v>817406</v>
      </c>
      <c r="G136" s="25">
        <f t="shared" ref="G136:O136" si="12">G124+G123</f>
        <v>0</v>
      </c>
      <c r="H136" s="25">
        <f t="shared" si="12"/>
        <v>807220</v>
      </c>
      <c r="I136" s="25">
        <f t="shared" si="12"/>
        <v>10186</v>
      </c>
      <c r="J136" s="25">
        <f t="shared" si="12"/>
        <v>0</v>
      </c>
      <c r="K136" s="25">
        <f t="shared" si="12"/>
        <v>794981.46</v>
      </c>
      <c r="L136" s="25">
        <f t="shared" si="12"/>
        <v>0</v>
      </c>
      <c r="M136" s="25">
        <f t="shared" si="12"/>
        <v>785020.2</v>
      </c>
      <c r="N136" s="25">
        <f t="shared" si="12"/>
        <v>9961.26</v>
      </c>
      <c r="O136" s="25">
        <f t="shared" si="12"/>
        <v>0</v>
      </c>
      <c r="P136" s="69"/>
      <c r="Q136" s="70"/>
      <c r="R136" s="70"/>
      <c r="S136" s="70"/>
      <c r="T136" s="71"/>
    </row>
    <row r="137" spans="1:20" ht="21.75" customHeight="1">
      <c r="A137" s="85" t="s">
        <v>157</v>
      </c>
      <c r="B137" s="85"/>
      <c r="C137" s="85"/>
      <c r="D137" s="85"/>
      <c r="E137" s="85"/>
      <c r="F137" s="26">
        <f>G137+H137+I137</f>
        <v>147499631.99000001</v>
      </c>
      <c r="G137" s="26">
        <f t="shared" ref="G137:N137" si="13">G6+G26+G42+G119</f>
        <v>111381773.26000001</v>
      </c>
      <c r="H137" s="26">
        <f t="shared" si="13"/>
        <v>32387896.790000003</v>
      </c>
      <c r="I137" s="26">
        <f t="shared" si="13"/>
        <v>3729961.9400000004</v>
      </c>
      <c r="J137" s="26">
        <f t="shared" si="13"/>
        <v>0</v>
      </c>
      <c r="K137" s="26">
        <f t="shared" si="13"/>
        <v>141684911.91</v>
      </c>
      <c r="L137" s="26">
        <f t="shared" si="13"/>
        <v>105825987.14999999</v>
      </c>
      <c r="M137" s="26">
        <f t="shared" si="13"/>
        <v>32161305.890000001</v>
      </c>
      <c r="N137" s="26">
        <f t="shared" si="13"/>
        <v>3697618.87</v>
      </c>
      <c r="O137" s="26" t="e">
        <f>O119+O42+O26+O6</f>
        <v>#REF!</v>
      </c>
      <c r="P137" s="69"/>
      <c r="Q137" s="70"/>
      <c r="R137" s="70"/>
      <c r="S137" s="70"/>
      <c r="T137" s="71"/>
    </row>
    <row r="138" spans="1:20" ht="15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</sheetData>
  <mergeCells count="155">
    <mergeCell ref="A123:A135"/>
    <mergeCell ref="J124:J135"/>
    <mergeCell ref="K124:K135"/>
    <mergeCell ref="L124:L135"/>
    <mergeCell ref="M124:M135"/>
    <mergeCell ref="N124:N135"/>
    <mergeCell ref="O124:O135"/>
    <mergeCell ref="Q27:Q29"/>
    <mergeCell ref="Q30:Q32"/>
    <mergeCell ref="Q33:Q35"/>
    <mergeCell ref="Q36:Q38"/>
    <mergeCell ref="Q39:Q41"/>
    <mergeCell ref="K120:K121"/>
    <mergeCell ref="L120:L121"/>
    <mergeCell ref="M120:M121"/>
    <mergeCell ref="N120:N121"/>
    <mergeCell ref="K57:K117"/>
    <mergeCell ref="L57:L117"/>
    <mergeCell ref="M57:M117"/>
    <mergeCell ref="N57:N117"/>
    <mergeCell ref="M49:M55"/>
    <mergeCell ref="N49:N55"/>
    <mergeCell ref="A120:A121"/>
    <mergeCell ref="B120:B121"/>
    <mergeCell ref="K49:K55"/>
    <mergeCell ref="L49:L55"/>
    <mergeCell ref="F49:F55"/>
    <mergeCell ref="G49:G55"/>
    <mergeCell ref="B124:B135"/>
    <mergeCell ref="C124:C135"/>
    <mergeCell ref="D124:D135"/>
    <mergeCell ref="E124:E135"/>
    <mergeCell ref="F124:F135"/>
    <mergeCell ref="G124:G135"/>
    <mergeCell ref="H124:H135"/>
    <mergeCell ref="I124:I135"/>
    <mergeCell ref="C120:C121"/>
    <mergeCell ref="D120:D121"/>
    <mergeCell ref="E120:E121"/>
    <mergeCell ref="F120:F121"/>
    <mergeCell ref="G120:G121"/>
    <mergeCell ref="H120:H121"/>
    <mergeCell ref="I120:I121"/>
    <mergeCell ref="A118:E118"/>
    <mergeCell ref="F57:F117"/>
    <mergeCell ref="G57:G117"/>
    <mergeCell ref="A56:E56"/>
    <mergeCell ref="K43:K48"/>
    <mergeCell ref="L43:L48"/>
    <mergeCell ref="M43:M48"/>
    <mergeCell ref="F27:F41"/>
    <mergeCell ref="A27:A41"/>
    <mergeCell ref="B27:B41"/>
    <mergeCell ref="C27:C41"/>
    <mergeCell ref="D27:D41"/>
    <mergeCell ref="D43:D48"/>
    <mergeCell ref="M27:M41"/>
    <mergeCell ref="F43:F48"/>
    <mergeCell ref="G43:G48"/>
    <mergeCell ref="H43:H48"/>
    <mergeCell ref="I43:I48"/>
    <mergeCell ref="J43:J48"/>
    <mergeCell ref="B57:B117"/>
    <mergeCell ref="C57:C117"/>
    <mergeCell ref="D57:D117"/>
    <mergeCell ref="E57:E117"/>
    <mergeCell ref="H49:H55"/>
    <mergeCell ref="A26:E26"/>
    <mergeCell ref="A6:E6"/>
    <mergeCell ref="B21:B24"/>
    <mergeCell ref="C21:C24"/>
    <mergeCell ref="D21:D24"/>
    <mergeCell ref="E21:E24"/>
    <mergeCell ref="R43:R48"/>
    <mergeCell ref="P26:T26"/>
    <mergeCell ref="P27:P41"/>
    <mergeCell ref="P43:P48"/>
    <mergeCell ref="P42:T42"/>
    <mergeCell ref="A43:A55"/>
    <mergeCell ref="B43:B55"/>
    <mergeCell ref="C43:C55"/>
    <mergeCell ref="D49:D55"/>
    <mergeCell ref="E49:E55"/>
    <mergeCell ref="G27:G41"/>
    <mergeCell ref="H27:H41"/>
    <mergeCell ref="I27:I41"/>
    <mergeCell ref="J27:J41"/>
    <mergeCell ref="K27:K41"/>
    <mergeCell ref="N43:N48"/>
    <mergeCell ref="O43:O48"/>
    <mergeCell ref="I49:I55"/>
    <mergeCell ref="N27:N41"/>
    <mergeCell ref="O27:O41"/>
    <mergeCell ref="I7:I19"/>
    <mergeCell ref="H7:H19"/>
    <mergeCell ref="G7:G19"/>
    <mergeCell ref="I21:I24"/>
    <mergeCell ref="N7:N19"/>
    <mergeCell ref="M7:M19"/>
    <mergeCell ref="L7:L19"/>
    <mergeCell ref="K7:K19"/>
    <mergeCell ref="N21:N24"/>
    <mergeCell ref="M21:M24"/>
    <mergeCell ref="P6:T6"/>
    <mergeCell ref="P7:P19"/>
    <mergeCell ref="P20:T20"/>
    <mergeCell ref="P21:P24"/>
    <mergeCell ref="Q25:T25"/>
    <mergeCell ref="A1:O1"/>
    <mergeCell ref="A3:A4"/>
    <mergeCell ref="B3:B4"/>
    <mergeCell ref="C3:D4"/>
    <mergeCell ref="E3:E4"/>
    <mergeCell ref="F3:J3"/>
    <mergeCell ref="K3:O3"/>
    <mergeCell ref="Q3:Q4"/>
    <mergeCell ref="R3:R4"/>
    <mergeCell ref="P3:P4"/>
    <mergeCell ref="S3:S4"/>
    <mergeCell ref="F7:F19"/>
    <mergeCell ref="T3:T4"/>
    <mergeCell ref="A137:E137"/>
    <mergeCell ref="E27:E41"/>
    <mergeCell ref="L27:L41"/>
    <mergeCell ref="A136:E136"/>
    <mergeCell ref="A122:E122"/>
    <mergeCell ref="A119:E119"/>
    <mergeCell ref="A42:E42"/>
    <mergeCell ref="A7:A19"/>
    <mergeCell ref="B7:B19"/>
    <mergeCell ref="C7:C19"/>
    <mergeCell ref="D7:D19"/>
    <mergeCell ref="E7:E19"/>
    <mergeCell ref="H57:H117"/>
    <mergeCell ref="I57:I117"/>
    <mergeCell ref="J57:J117"/>
    <mergeCell ref="A25:E25"/>
    <mergeCell ref="A57:A117"/>
    <mergeCell ref="A20:E20"/>
    <mergeCell ref="H21:H24"/>
    <mergeCell ref="G21:G24"/>
    <mergeCell ref="F21:F24"/>
    <mergeCell ref="L21:L24"/>
    <mergeCell ref="K21:K24"/>
    <mergeCell ref="A21:A24"/>
    <mergeCell ref="P137:T137"/>
    <mergeCell ref="P124:P135"/>
    <mergeCell ref="P49:P55"/>
    <mergeCell ref="P56:T56"/>
    <mergeCell ref="P120:P121"/>
    <mergeCell ref="P118:T118"/>
    <mergeCell ref="P119:T119"/>
    <mergeCell ref="P122:T122"/>
    <mergeCell ref="P136:T136"/>
    <mergeCell ref="Q49:Q55"/>
  </mergeCells>
  <pageMargins left="0.19685039370078741" right="0.15748031496062992" top="0.15748031496062992" bottom="0.19685039370078741" header="0.15748031496062992" footer="0.15748031496062992"/>
  <pageSetup paperSize="9" scale="55" orientation="landscape" horizontalDpi="180" verticalDpi="180" r:id="rId1"/>
  <colBreaks count="1" manualBreakCount="1">
    <brk id="16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2"/>
  <sheetViews>
    <sheetView view="pageBreakPreview" topLeftCell="E1" zoomScale="106" zoomScaleNormal="100" zoomScaleSheetLayoutView="106" workbookViewId="0">
      <pane ySplit="5" topLeftCell="A6" activePane="bottomLeft" state="frozenSplit"/>
      <selection activeCell="E1" sqref="E1"/>
      <selection pane="bottomLeft" activeCell="P11" sqref="P11"/>
    </sheetView>
  </sheetViews>
  <sheetFormatPr defaultColWidth="9.140625" defaultRowHeight="12.75"/>
  <cols>
    <col min="1" max="1" width="16.5703125" style="6" customWidth="1"/>
    <col min="2" max="4" width="26.28515625" style="6" customWidth="1"/>
    <col min="5" max="5" width="19.5703125" style="6" customWidth="1"/>
    <col min="6" max="6" width="14.140625" style="6" customWidth="1"/>
    <col min="7" max="7" width="14.5703125" style="6" bestFit="1" customWidth="1"/>
    <col min="8" max="8" width="14" style="6" customWidth="1"/>
    <col min="9" max="9" width="11.28515625" style="6" bestFit="1" customWidth="1"/>
    <col min="10" max="10" width="11" style="6" bestFit="1" customWidth="1"/>
    <col min="11" max="11" width="13.42578125" style="6" customWidth="1"/>
    <col min="12" max="12" width="13.85546875" style="6" customWidth="1"/>
    <col min="13" max="13" width="12.42578125" style="6" customWidth="1"/>
    <col min="14" max="14" width="11.5703125" style="6" customWidth="1"/>
    <col min="15" max="15" width="11.42578125" style="6" customWidth="1"/>
    <col min="16" max="16" width="35.85546875" style="6" customWidth="1"/>
    <col min="17" max="17" width="36.28515625" style="6" customWidth="1"/>
    <col min="18" max="19" width="26.42578125" style="6" customWidth="1"/>
    <col min="20" max="16384" width="9.140625" style="6"/>
  </cols>
  <sheetData>
    <row r="1" spans="1:19">
      <c r="A1" s="143" t="s">
        <v>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9">
      <c r="O2" s="15" t="s">
        <v>8</v>
      </c>
    </row>
    <row r="3" spans="1:19" ht="15" customHeight="1">
      <c r="A3" s="123" t="s">
        <v>0</v>
      </c>
      <c r="B3" s="123" t="s">
        <v>4</v>
      </c>
      <c r="C3" s="145" t="s">
        <v>5</v>
      </c>
      <c r="D3" s="146"/>
      <c r="E3" s="123" t="s">
        <v>11</v>
      </c>
      <c r="F3" s="149" t="s">
        <v>1</v>
      </c>
      <c r="G3" s="150"/>
      <c r="H3" s="150"/>
      <c r="I3" s="150"/>
      <c r="J3" s="151"/>
      <c r="K3" s="149" t="s">
        <v>24</v>
      </c>
      <c r="L3" s="150"/>
      <c r="M3" s="150"/>
      <c r="N3" s="150"/>
      <c r="O3" s="151"/>
      <c r="P3" s="123" t="s">
        <v>15</v>
      </c>
      <c r="Q3" s="123" t="s">
        <v>18</v>
      </c>
      <c r="R3" s="123" t="s">
        <v>16</v>
      </c>
      <c r="S3" s="123" t="s">
        <v>17</v>
      </c>
    </row>
    <row r="4" spans="1:19" ht="43.5" customHeight="1">
      <c r="A4" s="144"/>
      <c r="B4" s="144"/>
      <c r="C4" s="147"/>
      <c r="D4" s="148"/>
      <c r="E4" s="144"/>
      <c r="F4" s="12" t="s">
        <v>6</v>
      </c>
      <c r="G4" s="12" t="s">
        <v>2</v>
      </c>
      <c r="H4" s="12" t="s">
        <v>3</v>
      </c>
      <c r="I4" s="12" t="s">
        <v>9</v>
      </c>
      <c r="J4" s="12" t="s">
        <v>13</v>
      </c>
      <c r="K4" s="12" t="s">
        <v>6</v>
      </c>
      <c r="L4" s="12" t="s">
        <v>2</v>
      </c>
      <c r="M4" s="12" t="s">
        <v>3</v>
      </c>
      <c r="N4" s="12" t="s">
        <v>9</v>
      </c>
      <c r="O4" s="12" t="s">
        <v>13</v>
      </c>
      <c r="P4" s="123"/>
      <c r="Q4" s="123"/>
      <c r="R4" s="123"/>
      <c r="S4" s="123"/>
    </row>
    <row r="5" spans="1:19" s="17" customFormat="1">
      <c r="A5" s="8">
        <v>1</v>
      </c>
      <c r="B5" s="8">
        <v>2</v>
      </c>
      <c r="C5" s="8">
        <v>3</v>
      </c>
      <c r="D5" s="8" t="s">
        <v>10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 t="s">
        <v>12</v>
      </c>
      <c r="K5" s="8">
        <v>9</v>
      </c>
      <c r="L5" s="8">
        <v>10</v>
      </c>
      <c r="M5" s="8">
        <v>11</v>
      </c>
      <c r="N5" s="8">
        <v>12</v>
      </c>
      <c r="O5" s="8" t="s">
        <v>14</v>
      </c>
      <c r="P5" s="8">
        <v>13</v>
      </c>
      <c r="Q5" s="8">
        <v>14</v>
      </c>
      <c r="R5" s="8">
        <v>15</v>
      </c>
      <c r="S5" s="8">
        <v>16</v>
      </c>
    </row>
    <row r="6" spans="1:19" s="17" customFormat="1">
      <c r="A6" s="18" t="s">
        <v>27</v>
      </c>
      <c r="B6" s="19"/>
      <c r="C6" s="19"/>
      <c r="D6" s="8"/>
      <c r="E6" s="8"/>
      <c r="F6" s="7">
        <f>F7</f>
        <v>181900</v>
      </c>
      <c r="G6" s="7">
        <f t="shared" ref="G6:O6" si="0">G7</f>
        <v>0</v>
      </c>
      <c r="H6" s="7">
        <f t="shared" si="0"/>
        <v>176900</v>
      </c>
      <c r="I6" s="7">
        <f t="shared" si="0"/>
        <v>5000</v>
      </c>
      <c r="J6" s="7">
        <f t="shared" si="0"/>
        <v>0</v>
      </c>
      <c r="K6" s="7">
        <f t="shared" si="0"/>
        <v>181900</v>
      </c>
      <c r="L6" s="7">
        <f t="shared" si="0"/>
        <v>0</v>
      </c>
      <c r="M6" s="7">
        <f t="shared" si="0"/>
        <v>176900</v>
      </c>
      <c r="N6" s="7">
        <f t="shared" si="0"/>
        <v>5000</v>
      </c>
      <c r="O6" s="7">
        <f t="shared" si="0"/>
        <v>0</v>
      </c>
    </row>
    <row r="7" spans="1:19" ht="44.25" customHeight="1">
      <c r="A7" s="132" t="s">
        <v>26</v>
      </c>
      <c r="B7" s="132" t="s">
        <v>28</v>
      </c>
      <c r="C7" s="132" t="s">
        <v>50</v>
      </c>
      <c r="D7" s="132" t="s">
        <v>29</v>
      </c>
      <c r="E7" s="132" t="s">
        <v>23</v>
      </c>
      <c r="F7" s="9">
        <f>G7+H7+I7+J7</f>
        <v>181900</v>
      </c>
      <c r="G7" s="2"/>
      <c r="H7" s="2">
        <v>176900</v>
      </c>
      <c r="I7" s="2">
        <v>5000</v>
      </c>
      <c r="J7" s="2">
        <v>0</v>
      </c>
      <c r="K7" s="9">
        <f>L7+M7+O7+N7</f>
        <v>181900</v>
      </c>
      <c r="L7" s="9">
        <v>0</v>
      </c>
      <c r="M7" s="2">
        <v>176900</v>
      </c>
      <c r="N7" s="2">
        <v>5000</v>
      </c>
      <c r="O7" s="9">
        <v>0</v>
      </c>
      <c r="P7" s="10"/>
      <c r="Q7" s="21"/>
      <c r="R7" s="1"/>
      <c r="S7" s="2"/>
    </row>
    <row r="8" spans="1:19" ht="38.25">
      <c r="A8" s="132"/>
      <c r="B8" s="132"/>
      <c r="C8" s="132"/>
      <c r="D8" s="132"/>
      <c r="E8" s="132"/>
      <c r="F8" s="9">
        <f t="shared" ref="F8:F22" si="1">G8+H8+I8+J8</f>
        <v>506</v>
      </c>
      <c r="G8" s="2"/>
      <c r="H8" s="2">
        <v>506</v>
      </c>
      <c r="I8" s="2"/>
      <c r="J8" s="2"/>
      <c r="K8" s="9">
        <f t="shared" ref="K8:K13" si="2">L8+M8+O8+N8</f>
        <v>506</v>
      </c>
      <c r="L8" s="2"/>
      <c r="M8" s="2">
        <v>506</v>
      </c>
      <c r="N8" s="2"/>
      <c r="O8" s="2"/>
      <c r="P8" s="2" t="s">
        <v>51</v>
      </c>
      <c r="Q8" s="11" t="s">
        <v>34</v>
      </c>
      <c r="R8" s="2" t="s">
        <v>38</v>
      </c>
      <c r="S8" s="2">
        <v>506</v>
      </c>
    </row>
    <row r="9" spans="1:19" ht="38.25">
      <c r="A9" s="132"/>
      <c r="B9" s="132"/>
      <c r="C9" s="132"/>
      <c r="D9" s="132"/>
      <c r="E9" s="132"/>
      <c r="F9" s="9">
        <f t="shared" si="1"/>
        <v>2244</v>
      </c>
      <c r="G9" s="2"/>
      <c r="H9" s="2">
        <v>2244</v>
      </c>
      <c r="I9" s="2"/>
      <c r="J9" s="2"/>
      <c r="K9" s="9">
        <f t="shared" si="2"/>
        <v>2244</v>
      </c>
      <c r="L9" s="2"/>
      <c r="M9" s="2">
        <v>2244</v>
      </c>
      <c r="N9" s="2"/>
      <c r="O9" s="2"/>
      <c r="P9" s="2" t="s">
        <v>52</v>
      </c>
      <c r="Q9" s="11" t="s">
        <v>34</v>
      </c>
      <c r="R9" s="2" t="s">
        <v>35</v>
      </c>
      <c r="S9" s="2">
        <v>2244</v>
      </c>
    </row>
    <row r="10" spans="1:19" ht="38.25">
      <c r="A10" s="132"/>
      <c r="B10" s="132"/>
      <c r="C10" s="132"/>
      <c r="D10" s="132"/>
      <c r="E10" s="132"/>
      <c r="F10" s="9">
        <f t="shared" si="1"/>
        <v>1232</v>
      </c>
      <c r="G10" s="2"/>
      <c r="H10" s="2">
        <v>1232</v>
      </c>
      <c r="I10" s="2"/>
      <c r="J10" s="2"/>
      <c r="K10" s="9">
        <f t="shared" si="2"/>
        <v>1232</v>
      </c>
      <c r="L10" s="2"/>
      <c r="M10" s="2">
        <v>1232</v>
      </c>
      <c r="N10" s="2"/>
      <c r="O10" s="2"/>
      <c r="P10" s="2" t="s">
        <v>53</v>
      </c>
      <c r="Q10" s="11" t="s">
        <v>34</v>
      </c>
      <c r="R10" s="2" t="s">
        <v>36</v>
      </c>
      <c r="S10" s="2">
        <v>1232</v>
      </c>
    </row>
    <row r="11" spans="1:19" ht="38.25">
      <c r="A11" s="132"/>
      <c r="B11" s="132"/>
      <c r="C11" s="132"/>
      <c r="D11" s="132"/>
      <c r="E11" s="132"/>
      <c r="F11" s="9">
        <f t="shared" si="1"/>
        <v>2090</v>
      </c>
      <c r="G11" s="2"/>
      <c r="H11" s="2">
        <v>2090</v>
      </c>
      <c r="I11" s="2"/>
      <c r="J11" s="2"/>
      <c r="K11" s="9">
        <f t="shared" si="2"/>
        <v>2090</v>
      </c>
      <c r="L11" s="2"/>
      <c r="M11" s="2">
        <v>2090</v>
      </c>
      <c r="N11" s="2"/>
      <c r="O11" s="2"/>
      <c r="P11" s="2" t="s">
        <v>54</v>
      </c>
      <c r="Q11" s="11" t="s">
        <v>34</v>
      </c>
      <c r="R11" s="2" t="s">
        <v>42</v>
      </c>
      <c r="S11" s="2">
        <v>2090</v>
      </c>
    </row>
    <row r="12" spans="1:19" ht="38.25">
      <c r="A12" s="132"/>
      <c r="B12" s="132"/>
      <c r="C12" s="132"/>
      <c r="D12" s="132"/>
      <c r="E12" s="132"/>
      <c r="F12" s="9">
        <f t="shared" si="1"/>
        <v>462</v>
      </c>
      <c r="G12" s="2"/>
      <c r="H12" s="2">
        <v>462</v>
      </c>
      <c r="I12" s="2"/>
      <c r="J12" s="2"/>
      <c r="K12" s="9">
        <f t="shared" si="2"/>
        <v>462</v>
      </c>
      <c r="L12" s="2"/>
      <c r="M12" s="2">
        <v>462</v>
      </c>
      <c r="N12" s="2"/>
      <c r="O12" s="2"/>
      <c r="P12" s="2" t="s">
        <v>55</v>
      </c>
      <c r="Q12" s="11" t="s">
        <v>32</v>
      </c>
      <c r="R12" s="2" t="s">
        <v>30</v>
      </c>
      <c r="S12" s="2">
        <v>462</v>
      </c>
    </row>
    <row r="13" spans="1:19" ht="63.75">
      <c r="A13" s="132"/>
      <c r="B13" s="132"/>
      <c r="C13" s="132"/>
      <c r="D13" s="132"/>
      <c r="E13" s="132"/>
      <c r="F13" s="9">
        <f t="shared" si="1"/>
        <v>1738</v>
      </c>
      <c r="G13" s="2"/>
      <c r="H13" s="2">
        <v>1738</v>
      </c>
      <c r="I13" s="2"/>
      <c r="J13" s="2"/>
      <c r="K13" s="9">
        <f t="shared" si="2"/>
        <v>1738</v>
      </c>
      <c r="L13" s="2"/>
      <c r="M13" s="2">
        <v>1738</v>
      </c>
      <c r="N13" s="2"/>
      <c r="O13" s="2"/>
      <c r="P13" s="2" t="s">
        <v>56</v>
      </c>
      <c r="Q13" s="11" t="s">
        <v>47</v>
      </c>
      <c r="R13" s="2" t="s">
        <v>46</v>
      </c>
      <c r="S13" s="2">
        <v>1738</v>
      </c>
    </row>
    <row r="14" spans="1:19" ht="25.5">
      <c r="A14" s="132"/>
      <c r="B14" s="132"/>
      <c r="C14" s="132"/>
      <c r="D14" s="132"/>
      <c r="E14" s="132"/>
      <c r="F14" s="9">
        <f>G14+H14+I14+J14</f>
        <v>3124</v>
      </c>
      <c r="G14" s="14"/>
      <c r="H14" s="2">
        <v>1124</v>
      </c>
      <c r="I14" s="2">
        <v>2000</v>
      </c>
      <c r="J14" s="2"/>
      <c r="K14" s="9">
        <f>L14+M14+O14+N14</f>
        <v>3124</v>
      </c>
      <c r="L14" s="14"/>
      <c r="M14" s="2">
        <v>1124</v>
      </c>
      <c r="N14" s="2">
        <v>2000</v>
      </c>
      <c r="O14" s="2"/>
      <c r="P14" s="2" t="s">
        <v>57</v>
      </c>
      <c r="Q14" s="13" t="s">
        <v>33</v>
      </c>
      <c r="R14" s="14" t="s">
        <v>31</v>
      </c>
      <c r="S14" s="20">
        <v>3124</v>
      </c>
    </row>
    <row r="15" spans="1:19" ht="38.25">
      <c r="A15" s="132"/>
      <c r="B15" s="132"/>
      <c r="C15" s="132"/>
      <c r="D15" s="132"/>
      <c r="E15" s="132"/>
      <c r="F15" s="9">
        <f t="shared" si="1"/>
        <v>1892</v>
      </c>
      <c r="G15" s="14"/>
      <c r="H15" s="2">
        <v>1892</v>
      </c>
      <c r="I15" s="14"/>
      <c r="J15" s="14"/>
      <c r="K15" s="9">
        <f t="shared" ref="K15:K22" si="3">L15+M15+O15+N15</f>
        <v>1892</v>
      </c>
      <c r="L15" s="14"/>
      <c r="M15" s="2">
        <v>1892</v>
      </c>
      <c r="N15" s="2"/>
      <c r="O15" s="2"/>
      <c r="P15" s="2" t="s">
        <v>58</v>
      </c>
      <c r="Q15" s="11" t="s">
        <v>34</v>
      </c>
      <c r="R15" s="2" t="s">
        <v>37</v>
      </c>
      <c r="S15" s="2">
        <v>1892</v>
      </c>
    </row>
    <row r="16" spans="1:19" ht="42" customHeight="1">
      <c r="A16" s="132"/>
      <c r="B16" s="132"/>
      <c r="C16" s="132"/>
      <c r="D16" s="132"/>
      <c r="E16" s="132"/>
      <c r="F16" s="107">
        <f t="shared" si="1"/>
        <v>46422</v>
      </c>
      <c r="G16" s="141"/>
      <c r="H16" s="107">
        <v>45422</v>
      </c>
      <c r="I16" s="107">
        <v>1000</v>
      </c>
      <c r="J16" s="141"/>
      <c r="K16" s="107">
        <f t="shared" si="3"/>
        <v>46422</v>
      </c>
      <c r="L16" s="141"/>
      <c r="M16" s="107">
        <v>45422</v>
      </c>
      <c r="N16" s="107">
        <v>1000</v>
      </c>
      <c r="O16" s="107"/>
      <c r="P16" s="107" t="s">
        <v>59</v>
      </c>
      <c r="Q16" s="13" t="s">
        <v>40</v>
      </c>
      <c r="R16" s="14" t="s">
        <v>39</v>
      </c>
      <c r="S16" s="20">
        <v>44200</v>
      </c>
    </row>
    <row r="17" spans="1:20" ht="42" customHeight="1">
      <c r="A17" s="132"/>
      <c r="B17" s="132"/>
      <c r="C17" s="132"/>
      <c r="D17" s="132"/>
      <c r="E17" s="132"/>
      <c r="F17" s="109"/>
      <c r="G17" s="142"/>
      <c r="H17" s="109"/>
      <c r="I17" s="109"/>
      <c r="J17" s="142"/>
      <c r="K17" s="109"/>
      <c r="L17" s="142"/>
      <c r="M17" s="109"/>
      <c r="N17" s="109"/>
      <c r="O17" s="109"/>
      <c r="P17" s="109"/>
      <c r="Q17" s="11" t="s">
        <v>32</v>
      </c>
      <c r="R17" s="14" t="s">
        <v>41</v>
      </c>
      <c r="S17" s="20">
        <v>2222</v>
      </c>
    </row>
    <row r="18" spans="1:20" ht="25.5">
      <c r="A18" s="132"/>
      <c r="B18" s="132"/>
      <c r="C18" s="132"/>
      <c r="D18" s="132"/>
      <c r="E18" s="132"/>
      <c r="F18" s="9">
        <f t="shared" si="1"/>
        <v>3542</v>
      </c>
      <c r="G18" s="14"/>
      <c r="H18" s="2">
        <v>3542</v>
      </c>
      <c r="I18" s="2"/>
      <c r="J18" s="2"/>
      <c r="K18" s="9">
        <f t="shared" si="3"/>
        <v>3542</v>
      </c>
      <c r="L18" s="14"/>
      <c r="M18" s="2">
        <v>3542</v>
      </c>
      <c r="N18" s="2"/>
      <c r="O18" s="2"/>
      <c r="P18" s="2" t="s">
        <v>60</v>
      </c>
      <c r="Q18" s="13" t="s">
        <v>33</v>
      </c>
      <c r="R18" s="14" t="s">
        <v>43</v>
      </c>
      <c r="S18" s="20">
        <v>3542</v>
      </c>
    </row>
    <row r="19" spans="1:20" ht="38.25">
      <c r="A19" s="132"/>
      <c r="B19" s="132"/>
      <c r="C19" s="132"/>
      <c r="D19" s="132"/>
      <c r="E19" s="132"/>
      <c r="F19" s="9">
        <f t="shared" si="1"/>
        <v>770</v>
      </c>
      <c r="G19" s="14"/>
      <c r="H19" s="2">
        <v>770</v>
      </c>
      <c r="I19" s="2"/>
      <c r="J19" s="2"/>
      <c r="K19" s="9">
        <f t="shared" si="3"/>
        <v>770</v>
      </c>
      <c r="L19" s="14"/>
      <c r="M19" s="2">
        <v>770</v>
      </c>
      <c r="N19" s="2"/>
      <c r="O19" s="2"/>
      <c r="P19" s="11" t="s">
        <v>61</v>
      </c>
      <c r="Q19" s="11" t="s">
        <v>32</v>
      </c>
      <c r="R19" s="14" t="s">
        <v>44</v>
      </c>
      <c r="S19" s="20">
        <v>770</v>
      </c>
    </row>
    <row r="20" spans="1:20" ht="38.25">
      <c r="A20" s="132"/>
      <c r="B20" s="132"/>
      <c r="C20" s="132"/>
      <c r="D20" s="132"/>
      <c r="E20" s="132"/>
      <c r="F20" s="107">
        <f t="shared" si="1"/>
        <v>46378</v>
      </c>
      <c r="G20" s="141"/>
      <c r="H20" s="107">
        <v>45378</v>
      </c>
      <c r="I20" s="107">
        <v>1000</v>
      </c>
      <c r="J20" s="107"/>
      <c r="K20" s="107">
        <f t="shared" si="3"/>
        <v>46378</v>
      </c>
      <c r="L20" s="141"/>
      <c r="M20" s="107">
        <v>45378</v>
      </c>
      <c r="N20" s="107">
        <v>1000</v>
      </c>
      <c r="O20" s="107"/>
      <c r="P20" s="107" t="s">
        <v>62</v>
      </c>
      <c r="Q20" s="11" t="s">
        <v>34</v>
      </c>
      <c r="R20" s="14" t="s">
        <v>48</v>
      </c>
      <c r="S20" s="20">
        <v>2178</v>
      </c>
    </row>
    <row r="21" spans="1:20" ht="25.5">
      <c r="A21" s="132"/>
      <c r="B21" s="132"/>
      <c r="C21" s="132"/>
      <c r="D21" s="132"/>
      <c r="E21" s="132"/>
      <c r="F21" s="109"/>
      <c r="G21" s="142"/>
      <c r="H21" s="109"/>
      <c r="I21" s="109"/>
      <c r="J21" s="109"/>
      <c r="K21" s="109"/>
      <c r="L21" s="142"/>
      <c r="M21" s="109"/>
      <c r="N21" s="109"/>
      <c r="O21" s="109"/>
      <c r="P21" s="109"/>
      <c r="Q21" s="16" t="s">
        <v>40</v>
      </c>
      <c r="R21" s="14" t="s">
        <v>49</v>
      </c>
      <c r="S21" s="20">
        <v>44200</v>
      </c>
    </row>
    <row r="22" spans="1:20" ht="25.5">
      <c r="A22" s="132"/>
      <c r="B22" s="132"/>
      <c r="C22" s="132"/>
      <c r="D22" s="132"/>
      <c r="E22" s="132"/>
      <c r="F22" s="9">
        <f t="shared" si="1"/>
        <v>71500</v>
      </c>
      <c r="G22" s="14"/>
      <c r="H22" s="2">
        <v>70500</v>
      </c>
      <c r="I22" s="2">
        <v>1000</v>
      </c>
      <c r="J22" s="2"/>
      <c r="K22" s="9">
        <f t="shared" si="3"/>
        <v>71500</v>
      </c>
      <c r="L22" s="14"/>
      <c r="M22" s="2">
        <v>70500</v>
      </c>
      <c r="N22" s="2">
        <v>1000</v>
      </c>
      <c r="O22" s="2"/>
      <c r="P22" s="2" t="s">
        <v>63</v>
      </c>
      <c r="Q22" s="13" t="s">
        <v>40</v>
      </c>
      <c r="R22" s="2" t="s">
        <v>45</v>
      </c>
      <c r="S22" s="2">
        <v>71500</v>
      </c>
      <c r="T22" s="2"/>
    </row>
  </sheetData>
  <mergeCells count="38">
    <mergeCell ref="O20:O21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3:P4"/>
    <mergeCell ref="Q3:Q4"/>
    <mergeCell ref="R3:R4"/>
    <mergeCell ref="S3:S4"/>
    <mergeCell ref="A1:O1"/>
    <mergeCell ref="A3:A4"/>
    <mergeCell ref="B3:B4"/>
    <mergeCell ref="C3:D4"/>
    <mergeCell ref="E3:E4"/>
    <mergeCell ref="F3:J3"/>
    <mergeCell ref="K3:O3"/>
    <mergeCell ref="P16:P17"/>
    <mergeCell ref="P20:P21"/>
    <mergeCell ref="D7:D22"/>
    <mergeCell ref="E7:E22"/>
    <mergeCell ref="A7:A22"/>
    <mergeCell ref="B7:B22"/>
    <mergeCell ref="C7:C22"/>
    <mergeCell ref="F20:F21"/>
    <mergeCell ref="H20:H21"/>
    <mergeCell ref="I20:I21"/>
    <mergeCell ref="G20:G21"/>
    <mergeCell ref="J20:J21"/>
    <mergeCell ref="K20:K21"/>
    <mergeCell ref="L20:L21"/>
    <mergeCell ref="M20:M21"/>
    <mergeCell ref="N20:N21"/>
  </mergeCells>
  <pageMargins left="0.19685039370078741" right="0.15748031496062992" top="0.15748031496062992" bottom="0.19685039370078741" header="0.15748031496062992" footer="0.15748031496062992"/>
  <pageSetup paperSize="9" scale="3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нац проеты 2020 на 01.01.2021</vt:lpstr>
      <vt:lpstr>2019</vt:lpstr>
      <vt:lpstr>'2019'!Заголовки_для_печати</vt:lpstr>
      <vt:lpstr>'нац проеты 2020 на 01.01.2021'!Заголовки_для_печати</vt:lpstr>
      <vt:lpstr>'2019'!Область_печати</vt:lpstr>
      <vt:lpstr>'нац проеты 2020 на 01.01.2021'!Область_печати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2021-05-21T03:37:11Z</dcterms:modified>
</cp:coreProperties>
</file>