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8" hidden="1">'август'!$A$8:$I$133</definedName>
    <definedName name="_xlnm._FilterDatabase" localSheetId="7" hidden="1">'июль'!$A$8:$I$133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<sst xmlns="http://schemas.openxmlformats.org/spreadsheetml/2006/main" count="2229" uniqueCount="203">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</sst>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178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6" t="s">
        <v>3</v>
      </c>
      <c r="B6" s="97"/>
      <c r="C6" s="97"/>
      <c r="D6" s="97"/>
      <c r="E6" s="97"/>
      <c r="F6" s="97"/>
      <c r="G6" s="97"/>
      <c r="H6" s="97"/>
      <c r="I6" s="98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167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143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144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168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169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170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171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172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173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174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175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176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177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148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0" t="s">
        <v>28</v>
      </c>
      <c r="B77" s="91"/>
      <c r="C77" s="91"/>
      <c r="D77" s="91"/>
      <c r="E77" s="91"/>
      <c r="F77" s="91"/>
      <c r="G77" s="91"/>
      <c r="H77" s="91"/>
      <c r="I77" s="92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165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166</v>
      </c>
      <c r="C126" s="28"/>
      <c r="D126" s="28" t="s">
        <v>181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182</v>
      </c>
      <c r="B139" s="24"/>
      <c r="C139" s="24"/>
      <c r="D139" s="24" t="s">
        <v>183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156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149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143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144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145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146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147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90" t="s">
        <v>28</v>
      </c>
      <c r="B76" s="91"/>
      <c r="C76" s="91"/>
      <c r="D76" s="91"/>
      <c r="E76" s="91"/>
      <c r="F76" s="91"/>
      <c r="G76" s="91"/>
      <c r="H76" s="91"/>
      <c r="I76" s="92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77">
        <v>28.7</v>
      </c>
      <c r="C81" s="77">
        <v>28.7</v>
      </c>
      <c r="D81" s="77">
        <v>0</v>
      </c>
      <c r="E81" s="29">
        <v>0</v>
      </c>
      <c r="F81" s="29">
        <v>0</v>
      </c>
      <c r="G81" s="77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4">
        <v>196936.7</v>
      </c>
      <c r="C95" s="74">
        <v>40973.3</v>
      </c>
      <c r="D95" s="74">
        <v>0</v>
      </c>
      <c r="E95" s="49">
        <f>$D:$D/$B:$B*100</f>
        <v>0</v>
      </c>
      <c r="F95" s="29">
        <v>0</v>
      </c>
      <c r="G95" s="74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158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8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159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143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144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145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146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147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148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90" t="s">
        <v>28</v>
      </c>
      <c r="B76" s="91"/>
      <c r="C76" s="91"/>
      <c r="D76" s="91"/>
      <c r="E76" s="91"/>
      <c r="F76" s="91"/>
      <c r="G76" s="91"/>
      <c r="H76" s="91"/>
      <c r="I76" s="92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7">
        <v>28.7</v>
      </c>
      <c r="C81" s="77">
        <v>0</v>
      </c>
      <c r="D81" s="77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0"/>
      <c r="F123" s="80"/>
      <c r="G123" s="30">
        <f>G75-G122</f>
        <v>65223.54999999958</v>
      </c>
      <c r="H123" s="80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160</v>
      </c>
      <c r="E124" s="45"/>
      <c r="F124" s="45"/>
      <c r="G124" s="45" t="s">
        <v>134</v>
      </c>
      <c r="H124" s="44"/>
      <c r="I124" s="79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8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163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162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149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143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144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145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146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147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148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0" t="s">
        <v>28</v>
      </c>
      <c r="B76" s="91"/>
      <c r="C76" s="91"/>
      <c r="D76" s="91"/>
      <c r="E76" s="91"/>
      <c r="F76" s="91"/>
      <c r="G76" s="91"/>
      <c r="H76" s="91"/>
      <c r="I76" s="92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161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3" t="s">
        <v>111</v>
      </c>
      <c r="B1" s="93"/>
      <c r="C1" s="93"/>
      <c r="D1" s="93"/>
      <c r="E1" s="93"/>
      <c r="F1" s="93"/>
      <c r="G1" s="31"/>
    </row>
    <row r="2" spans="1:7" ht="15">
      <c r="A2" s="94" t="s">
        <v>164</v>
      </c>
      <c r="B2" s="94"/>
      <c r="C2" s="94"/>
      <c r="D2" s="94"/>
      <c r="E2" s="94"/>
      <c r="F2" s="94"/>
      <c r="G2" s="32"/>
    </row>
    <row r="3" spans="1:7" ht="5.25" customHeight="1" hidden="1">
      <c r="A3" s="95" t="s">
        <v>0</v>
      </c>
      <c r="B3" s="95"/>
      <c r="C3" s="95"/>
      <c r="D3" s="95"/>
      <c r="E3" s="95"/>
      <c r="F3" s="95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9" t="s">
        <v>3</v>
      </c>
      <c r="B6" s="100"/>
      <c r="C6" s="100"/>
      <c r="D6" s="100"/>
      <c r="E6" s="100"/>
      <c r="F6" s="100"/>
      <c r="G6" s="101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149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143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144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145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146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147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148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0" t="s">
        <v>28</v>
      </c>
      <c r="B76" s="91"/>
      <c r="C76" s="91"/>
      <c r="D76" s="91"/>
      <c r="E76" s="91"/>
      <c r="F76" s="91"/>
      <c r="G76" s="92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9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9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1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165</v>
      </c>
      <c r="B104" s="36">
        <v>965.8</v>
      </c>
      <c r="C104" s="36">
        <v>965.8</v>
      </c>
      <c r="D104" s="29">
        <f t="shared" si="8"/>
        <v>100</v>
      </c>
      <c r="E104" s="81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9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166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184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167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143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168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169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170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171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172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173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174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175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176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177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148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0" t="s">
        <v>28</v>
      </c>
      <c r="B79" s="91"/>
      <c r="C79" s="91"/>
      <c r="D79" s="91"/>
      <c r="E79" s="91"/>
      <c r="F79" s="91"/>
      <c r="G79" s="91"/>
      <c r="H79" s="91"/>
      <c r="I79" s="92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166</v>
      </c>
      <c r="C128" s="28"/>
      <c r="D128" s="28" t="s">
        <v>186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182</v>
      </c>
      <c r="B141" s="24"/>
      <c r="C141" s="24"/>
      <c r="D141" s="24" t="s">
        <v>183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187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188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167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143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144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189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145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146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168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169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170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171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172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174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175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176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177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148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0" t="s">
        <v>28</v>
      </c>
      <c r="B71" s="91"/>
      <c r="C71" s="91"/>
      <c r="D71" s="91"/>
      <c r="E71" s="91"/>
      <c r="F71" s="91"/>
      <c r="G71" s="91"/>
      <c r="H71" s="91"/>
      <c r="I71" s="92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139</v>
      </c>
      <c r="C120" s="28"/>
      <c r="D120" s="28" t="s">
        <v>190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182</v>
      </c>
      <c r="B133" s="24"/>
      <c r="C133" s="24"/>
      <c r="D133" s="24" t="s">
        <v>183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191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192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142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167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143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144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189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145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146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168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169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170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171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172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173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174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175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176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177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148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0" t="s">
        <v>28</v>
      </c>
      <c r="B72" s="91"/>
      <c r="C72" s="91"/>
      <c r="D72" s="91"/>
      <c r="E72" s="91"/>
      <c r="F72" s="91"/>
      <c r="G72" s="91"/>
      <c r="H72" s="91"/>
      <c r="I72" s="92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165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166</v>
      </c>
      <c r="C121" s="28"/>
      <c r="D121" s="28" t="s">
        <v>193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182</v>
      </c>
      <c r="B134" s="24"/>
      <c r="C134" s="24"/>
      <c r="D134" s="24" t="s">
        <v>183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196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197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3">
        <v>4167.41</v>
      </c>
      <c r="D16" s="83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4">
        <v>679.25</v>
      </c>
    </row>
    <row r="17" spans="1:9" ht="12.75" customHeight="1">
      <c r="A17" s="39" t="s">
        <v>91</v>
      </c>
      <c r="B17" s="69">
        <v>56</v>
      </c>
      <c r="C17" s="83">
        <v>25</v>
      </c>
      <c r="D17" s="83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4">
        <v>5.5</v>
      </c>
    </row>
    <row r="18" spans="1:9" ht="51">
      <c r="A18" s="39" t="s">
        <v>92</v>
      </c>
      <c r="B18" s="69">
        <v>14192.6</v>
      </c>
      <c r="C18" s="83">
        <v>5784.05</v>
      </c>
      <c r="D18" s="83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4">
        <v>757.7</v>
      </c>
    </row>
    <row r="19" spans="1:9" ht="51" customHeight="1">
      <c r="A19" s="39" t="s">
        <v>93</v>
      </c>
      <c r="B19" s="69">
        <v>-1402.4</v>
      </c>
      <c r="C19" s="83">
        <v>-700</v>
      </c>
      <c r="D19" s="83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4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142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167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143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144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189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145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146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168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169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170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171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172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173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174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175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176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177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148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0" t="s">
        <v>28</v>
      </c>
      <c r="B72" s="91"/>
      <c r="C72" s="91"/>
      <c r="D72" s="91"/>
      <c r="E72" s="91"/>
      <c r="F72" s="91"/>
      <c r="G72" s="91"/>
      <c r="H72" s="91"/>
      <c r="I72" s="92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138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165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7" t="s">
        <v>61</v>
      </c>
      <c r="B121" s="85">
        <f>B73+B82+B83+B84+B90+B97+B104+B107+B109+B115+B119+B95</f>
        <v>2472458.3999999994</v>
      </c>
      <c r="C121" s="85">
        <f>C73+C82+C83+C84+C90+C97+C104+C107+C109+C115+C119+C95</f>
        <v>774254.1</v>
      </c>
      <c r="D121" s="85">
        <f>D73+D82+D83+D84+D90+D97+D104+D107+D109+D115+D119+D95</f>
        <v>725225.5000000001</v>
      </c>
      <c r="E121" s="88">
        <f>$D:$D/$B:$B*100</f>
        <v>29.332161867718394</v>
      </c>
      <c r="F121" s="88">
        <f>$D:$D/$C:$C*100</f>
        <v>93.6676344368083</v>
      </c>
      <c r="G121" s="85">
        <f>G73+G84+G90+G97+G104+G107+G109+G115+G119+G82+G83</f>
        <v>685928</v>
      </c>
      <c r="H121" s="88">
        <f>$D:$D/$G:$G*100</f>
        <v>105.7290998472143</v>
      </c>
      <c r="I121" s="85">
        <f>I73+I82+I83+I84+I90+I97+I104+I107+I109+I115+I119+I95</f>
        <v>196633.80000000002</v>
      </c>
    </row>
    <row r="122" spans="1:9" ht="17.25" customHeight="1">
      <c r="A122" s="86" t="s">
        <v>62</v>
      </c>
      <c r="B122" s="85">
        <f>B71-B121</f>
        <v>-33376.589999999385</v>
      </c>
      <c r="C122" s="85">
        <f>C71-C121</f>
        <v>-14338.889999999781</v>
      </c>
      <c r="D122" s="85">
        <f>D71-D121</f>
        <v>33342.42999999982</v>
      </c>
      <c r="E122" s="85">
        <f>E71-E121</f>
        <v>1.7683910899538162</v>
      </c>
      <c r="F122" s="85"/>
      <c r="G122" s="85">
        <f>G71-G121</f>
        <v>47880.01000000001</v>
      </c>
      <c r="H122" s="85"/>
      <c r="I122" s="85">
        <f>D122-апрель!D120</f>
        <v>-28544.610000000102</v>
      </c>
    </row>
    <row r="123" spans="1:9" ht="24" customHeight="1">
      <c r="A123" s="1" t="s">
        <v>63</v>
      </c>
      <c r="B123" s="28" t="s">
        <v>166</v>
      </c>
      <c r="C123" s="28"/>
      <c r="D123" s="28" t="s">
        <v>199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5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9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9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9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9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9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9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2" t="s">
        <v>194</v>
      </c>
      <c r="C136" s="24" t="s">
        <v>195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196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197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3">
        <v>4167.41</v>
      </c>
      <c r="D16" s="83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4">
        <v>679.25</v>
      </c>
    </row>
    <row r="17" spans="1:9" ht="12.75" customHeight="1">
      <c r="A17" s="39" t="s">
        <v>91</v>
      </c>
      <c r="B17" s="69">
        <v>56</v>
      </c>
      <c r="C17" s="83">
        <v>25</v>
      </c>
      <c r="D17" s="83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4">
        <v>5.5</v>
      </c>
    </row>
    <row r="18" spans="1:9" ht="51">
      <c r="A18" s="39" t="s">
        <v>92</v>
      </c>
      <c r="B18" s="69">
        <v>14192.6</v>
      </c>
      <c r="C18" s="83">
        <v>5784.05</v>
      </c>
      <c r="D18" s="83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4">
        <v>757.7</v>
      </c>
    </row>
    <row r="19" spans="1:9" ht="51" customHeight="1">
      <c r="A19" s="39" t="s">
        <v>93</v>
      </c>
      <c r="B19" s="69">
        <v>-1402.4</v>
      </c>
      <c r="C19" s="83">
        <v>-700</v>
      </c>
      <c r="D19" s="83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4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142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167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143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144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189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145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146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168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169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170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171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172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173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174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175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176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177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148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0" t="s">
        <v>28</v>
      </c>
      <c r="B72" s="91"/>
      <c r="C72" s="91"/>
      <c r="D72" s="91"/>
      <c r="E72" s="91"/>
      <c r="F72" s="91"/>
      <c r="G72" s="91"/>
      <c r="H72" s="91"/>
      <c r="I72" s="92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138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165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7" t="s">
        <v>61</v>
      </c>
      <c r="B121" s="85">
        <f>B73+B82+B83+B84+B90+B97+B104+B107+B109+B115+B119+B95</f>
        <v>2472458.3999999994</v>
      </c>
      <c r="C121" s="85">
        <f>C73+C82+C83+C84+C90+C97+C104+C107+C109+C115+C119+C95</f>
        <v>774254.1</v>
      </c>
      <c r="D121" s="85">
        <f>D73+D82+D83+D84+D90+D97+D104+D107+D109+D115+D119+D95</f>
        <v>725225.5000000001</v>
      </c>
      <c r="E121" s="88">
        <f>$D:$D/$B:$B*100</f>
        <v>29.332161867718394</v>
      </c>
      <c r="F121" s="88">
        <f>$D:$D/$C:$C*100</f>
        <v>93.6676344368083</v>
      </c>
      <c r="G121" s="85">
        <f>G73+G84+G90+G97+G104+G107+G109+G115+G119+G82+G83</f>
        <v>685928</v>
      </c>
      <c r="H121" s="88">
        <f>$D:$D/$G:$G*100</f>
        <v>105.7290998472143</v>
      </c>
      <c r="I121" s="85">
        <f>I73+I82+I83+I84+I90+I97+I104+I107+I109+I115+I119+I95</f>
        <v>196633.80000000002</v>
      </c>
    </row>
    <row r="122" spans="1:9" ht="17.25" customHeight="1">
      <c r="A122" s="86" t="s">
        <v>62</v>
      </c>
      <c r="B122" s="85">
        <f>B71-B121</f>
        <v>-33376.589999999385</v>
      </c>
      <c r="C122" s="85">
        <f>C71-C121</f>
        <v>-14338.889999999781</v>
      </c>
      <c r="D122" s="85">
        <f>D71-D121</f>
        <v>33342.42999999982</v>
      </c>
      <c r="E122" s="85">
        <f>E71-E121</f>
        <v>1.7683910899538162</v>
      </c>
      <c r="F122" s="85"/>
      <c r="G122" s="85">
        <f>G71-G121</f>
        <v>47880.01000000001</v>
      </c>
      <c r="H122" s="85"/>
      <c r="I122" s="85">
        <f>D122-апрель!D120</f>
        <v>-28544.610000000102</v>
      </c>
    </row>
    <row r="123" spans="1:9" ht="24" customHeight="1">
      <c r="A123" s="1" t="s">
        <v>63</v>
      </c>
      <c r="B123" s="28" t="s">
        <v>166</v>
      </c>
      <c r="C123" s="28"/>
      <c r="D123" s="28" t="s">
        <v>199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5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9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9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9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9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9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9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2" t="s">
        <v>194</v>
      </c>
      <c r="C136" s="24" t="s">
        <v>195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G110" sqref="G11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200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201</v>
      </c>
      <c r="D4" s="18" t="s">
        <v>74</v>
      </c>
      <c r="E4" s="18" t="s">
        <v>72</v>
      </c>
      <c r="F4" s="18" t="s">
        <v>75</v>
      </c>
      <c r="G4" s="18" t="s">
        <v>180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>$D:$D/$B:$B*100</f>
        <v>42.64303215903288</v>
      </c>
      <c r="F7" s="26">
        <f>$D:$D/$C:$C*100</f>
        <v>101.30422091115099</v>
      </c>
      <c r="G7" s="35">
        <f>G8+G15+G20+G24+G27+G31+G34+G43+G44+G45+G49+G60</f>
        <v>183991.72000000003</v>
      </c>
      <c r="H7" s="26">
        <f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>$D:$D/$B:$B*100</f>
        <v>45.305282798549925</v>
      </c>
      <c r="F8" s="26">
        <f>$D:$D/$C:$C*100</f>
        <v>105.27712161900513</v>
      </c>
      <c r="G8" s="26">
        <f>G9+G10</f>
        <v>114585.12000000001</v>
      </c>
      <c r="H8" s="26">
        <f>$D:$D/$G:$G*100</f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>$D:$D/$B:$B*100</f>
        <v>95.06464371177879</v>
      </c>
      <c r="F9" s="26">
        <f>$D:$D/$C:$C*100</f>
        <v>202.93047179851013</v>
      </c>
      <c r="G9" s="27">
        <v>1194.72</v>
      </c>
      <c r="H9" s="26">
        <f>$D:$D/$G:$G*100</f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>$D:$D/$B:$B*100</f>
        <v>44.196339886089575</v>
      </c>
      <c r="F10" s="26">
        <f>$D:$D/$C:$C*100</f>
        <v>102.90336293869105</v>
      </c>
      <c r="G10" s="47">
        <f>G11+G12+G13+G14</f>
        <v>113390.40000000001</v>
      </c>
      <c r="H10" s="48">
        <f>$D:$D/$G:$G*100</f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>$D:$D/$B:$B*100</f>
        <v>44.99353919358386</v>
      </c>
      <c r="F11" s="26">
        <f>$D:$D/$C:$C*100</f>
        <v>102.81562831858409</v>
      </c>
      <c r="G11" s="28">
        <v>110152.59</v>
      </c>
      <c r="H11" s="26">
        <f>$D:$D/$G:$G*100</f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>$D:$D/$B:$B*100</f>
        <v>14.006564648920003</v>
      </c>
      <c r="F12" s="26">
        <f>$D:$D/$C:$C*100</f>
        <v>217.63076923076926</v>
      </c>
      <c r="G12" s="28">
        <v>333.99</v>
      </c>
      <c r="H12" s="26">
        <f>$D:$D/$G:$G*100</f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>$D:$D/$B:$B*100</f>
        <v>14.130654260294802</v>
      </c>
      <c r="F13" s="26">
        <f>$D:$D/$C:$C*100</f>
        <v>52.3526717557252</v>
      </c>
      <c r="G13" s="28">
        <v>1248.77</v>
      </c>
      <c r="H13" s="26">
        <f>$D:$D/$G:$G*100</f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>$D:$D/$B:$B*100</f>
        <v>65.55791257154272</v>
      </c>
      <c r="F14" s="26">
        <f>$D:$D/$C:$C*100</f>
        <v>135.97928571428574</v>
      </c>
      <c r="G14" s="28">
        <v>1655.05</v>
      </c>
      <c r="H14" s="26">
        <f>$D:$D/$G:$G*100</f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>$D:$D/$B:$B*100</f>
        <v>40.667004048582996</v>
      </c>
      <c r="F15" s="26">
        <f>$D:$D/$C:$C*100</f>
        <v>87.5988477565136</v>
      </c>
      <c r="G15" s="35">
        <f>G16+G17+G18+G19</f>
        <v>10921.36</v>
      </c>
      <c r="H15" s="26">
        <f>$D:$D/$G:$G*100</f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>$D:$D/$B:$B*100</f>
        <v>42.04614478455337</v>
      </c>
      <c r="F16" s="28">
        <f>$D:$D/$C:$C*100</f>
        <v>92.15000887483258</v>
      </c>
      <c r="G16" s="28">
        <v>4957.84</v>
      </c>
      <c r="H16" s="28">
        <f>$D:$D/$G:$G*100</f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>$D:$D/$B:$B*100</f>
        <v>53.39285714285714</v>
      </c>
      <c r="F17" s="28">
        <f>$D:$D/$C:$C*100</f>
        <v>99.66666666666667</v>
      </c>
      <c r="G17" s="28">
        <v>37.62</v>
      </c>
      <c r="H17" s="28">
        <f>$D:$D/$G:$G*100</f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>$D:$D/$B:$B*100</f>
        <v>41.949466623451656</v>
      </c>
      <c r="F18" s="28">
        <f>$D:$D/$C:$C*100</f>
        <v>86.65943742949673</v>
      </c>
      <c r="G18" s="28">
        <v>6870.26</v>
      </c>
      <c r="H18" s="28">
        <f>$D:$D/$G:$G*100</f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>$D:$D/$B:$B*100</f>
        <v>64.83956075299486</v>
      </c>
      <c r="F19" s="28">
        <f>$D:$D/$C:$C*100</f>
        <v>106.97764705882354</v>
      </c>
      <c r="G19" s="28">
        <v>-944.36</v>
      </c>
      <c r="H19" s="28">
        <f>$D:$D/$G:$G*100</f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>$D:$D/$B:$B*100</f>
        <v>45.42433889335052</v>
      </c>
      <c r="F20" s="26">
        <f>$D:$D/$C:$C*100</f>
        <v>97.84335162534217</v>
      </c>
      <c r="G20" s="35">
        <f>G21+G22+G23</f>
        <v>16113.12</v>
      </c>
      <c r="H20" s="26">
        <f>$D:$D/$G:$G*100</f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>$D:$D/$B:$B*100</f>
        <v>45.447469629448754</v>
      </c>
      <c r="F21" s="26">
        <f>$D:$D/$C:$C*100</f>
        <v>98.56242308860922</v>
      </c>
      <c r="G21" s="28">
        <v>15107.09</v>
      </c>
      <c r="H21" s="26">
        <f>$D:$D/$G:$G*100</f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>$D:$D/$B:$B*100</f>
        <v>61.73592493297586</v>
      </c>
      <c r="F22" s="26">
        <f>$D:$D/$C:$C*100</f>
        <v>73.688</v>
      </c>
      <c r="G22" s="28">
        <v>791.94</v>
      </c>
      <c r="H22" s="26">
        <f>$D:$D/$G:$G*100</f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>$D:$D/$B:$B*100</f>
        <v>29.407716371220015</v>
      </c>
      <c r="F23" s="26">
        <f>$D:$D/$C:$C*100</f>
        <v>131.72349369453528</v>
      </c>
      <c r="G23" s="28">
        <v>214.09</v>
      </c>
      <c r="H23" s="26">
        <f>$D:$D/$G:$G*100</f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>$D:$D/$B:$B*100</f>
        <v>20.58012541465081</v>
      </c>
      <c r="F24" s="26">
        <f>$D:$D/$C:$C*100</f>
        <v>99.75454256509697</v>
      </c>
      <c r="G24" s="35">
        <f>SUM(G25:G26)</f>
        <v>7182.18</v>
      </c>
      <c r="H24" s="26">
        <f>$D:$D/$G:$G*100</f>
        <v>104.0029628887051</v>
      </c>
      <c r="I24" s="35">
        <f>SUM(I25:I26)</f>
        <v>1058.31</v>
      </c>
    </row>
    <row r="25" spans="1:9" ht="12.75">
      <c r="A25" s="57" t="s">
        <v>119</v>
      </c>
      <c r="B25" s="28">
        <v>18923.7</v>
      </c>
      <c r="C25" s="28">
        <v>2100</v>
      </c>
      <c r="D25" s="28">
        <v>2264.76</v>
      </c>
      <c r="E25" s="26">
        <f>$D:$D/$B:$B*100</f>
        <v>11.967849839090665</v>
      </c>
      <c r="F25" s="26">
        <f>$D:$D/$C:$C*100</f>
        <v>107.8457142857143</v>
      </c>
      <c r="G25" s="28">
        <v>1794.13</v>
      </c>
      <c r="H25" s="26">
        <f>$D:$D/$G:$G*100</f>
        <v>126.23165545417557</v>
      </c>
      <c r="I25" s="28">
        <v>374.68</v>
      </c>
    </row>
    <row r="26" spans="1:9" ht="12.75">
      <c r="A26" s="57" t="s">
        <v>120</v>
      </c>
      <c r="B26" s="28">
        <v>17371.9</v>
      </c>
      <c r="C26" s="28">
        <v>5388.06</v>
      </c>
      <c r="D26" s="28">
        <v>5204.92</v>
      </c>
      <c r="E26" s="26">
        <f>$D:$D/$B:$B*100</f>
        <v>29.961719788854413</v>
      </c>
      <c r="F26" s="26">
        <f>$D:$D/$C:$C*100</f>
        <v>96.60100295839318</v>
      </c>
      <c r="G26" s="28">
        <v>5388.05</v>
      </c>
      <c r="H26" s="26">
        <f>$D:$D/$G:$G*100</f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>$D:$D/$B:$B*100</f>
        <v>42.3936712363904</v>
      </c>
      <c r="F27" s="26">
        <f>$D:$D/$C:$C*100</f>
        <v>98.71400729284548</v>
      </c>
      <c r="G27" s="35">
        <f>G28+G30+G29</f>
        <v>7342.31</v>
      </c>
      <c r="H27" s="26">
        <f>$D:$D/$G:$G*100</f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>$D:$D/$B:$B*100</f>
        <v>42.438266769299936</v>
      </c>
      <c r="F28" s="26">
        <f>$D:$D/$C:$C*100</f>
        <v>98.88857142857144</v>
      </c>
      <c r="G28" s="28">
        <v>7298.31</v>
      </c>
      <c r="H28" s="26">
        <f>$D:$D/$G:$G*100</f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>$D:$D/$B:$B*100</f>
        <v>30.188679245283023</v>
      </c>
      <c r="F29" s="26">
        <f>$D:$D/$C:$C*100</f>
        <v>60.377358490566046</v>
      </c>
      <c r="G29" s="28">
        <v>20</v>
      </c>
      <c r="H29" s="26" t="s">
        <v>124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>$D:$D/$B:$B*100</f>
        <v>50</v>
      </c>
      <c r="F30" s="26" t="s">
        <v>124</v>
      </c>
      <c r="G30" s="28">
        <v>24</v>
      </c>
      <c r="H30" s="26" t="s">
        <v>124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0.17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0.03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>$D:$D/$C:$C*100</f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167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>$D:$D/$C:$C*100</f>
        <v>170.00318674314852</v>
      </c>
      <c r="G37" s="28">
        <v>0.14</v>
      </c>
      <c r="H37" s="26" t="s">
        <v>124</v>
      </c>
      <c r="I37" s="28">
        <v>153.62</v>
      </c>
    </row>
    <row r="38" spans="1:9" ht="76.5">
      <c r="A38" s="57" t="s">
        <v>143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>$D:$D/$C:$C*100</f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>$D:$D/$C:$C*100</f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189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145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124</v>
      </c>
      <c r="G41" s="28">
        <v>690.92</v>
      </c>
      <c r="H41" s="26" t="s">
        <v>124</v>
      </c>
      <c r="I41" s="28">
        <v>0</v>
      </c>
    </row>
    <row r="42" spans="1:9" ht="76.5">
      <c r="A42" s="61" t="s">
        <v>146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125</v>
      </c>
      <c r="F47" s="26">
        <f>$D:$D/$C:$C*100</f>
        <v>150.88797814207652</v>
      </c>
      <c r="G47" s="28">
        <v>75.3</v>
      </c>
      <c r="H47" s="26">
        <f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>$D:$D/$B:$B*100</f>
        <v>62.59785714285714</v>
      </c>
      <c r="F48" s="26">
        <f>$D:$D/$C:$C*100</f>
        <v>148.5372881355932</v>
      </c>
      <c r="G48" s="28">
        <v>1070.56</v>
      </c>
      <c r="H48" s="26">
        <f>$D:$D/$G:$G*100</f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>$D:$D/$B:$B*100</f>
        <v>83.7956204379562</v>
      </c>
      <c r="F49" s="26">
        <f>$D:$D/$C:$C*100</f>
        <v>119.34505761067314</v>
      </c>
      <c r="G49" s="35">
        <v>5700.73</v>
      </c>
      <c r="H49" s="26">
        <f>$D:$D/$G:$G*100</f>
        <v>28.998391434079494</v>
      </c>
      <c r="I49" s="35">
        <v>360.64</v>
      </c>
    </row>
    <row r="50" spans="1:9" ht="52.5" customHeight="1" hidden="1">
      <c r="A50" s="57" t="s">
        <v>168</v>
      </c>
      <c r="B50" s="28"/>
      <c r="C50" s="28"/>
      <c r="D50" s="28"/>
      <c r="E50" s="26" t="e">
        <f>$D:$D/$B:$B*100</f>
        <v>#DIV/0!</v>
      </c>
      <c r="F50" s="26" t="e">
        <f>$D:$D/$C:$C*100</f>
        <v>#DIV/0!</v>
      </c>
      <c r="G50" s="28"/>
      <c r="H50" s="26" t="e">
        <f>$D:$D/$G:$G*100</f>
        <v>#DIV/0!</v>
      </c>
      <c r="I50" s="28"/>
    </row>
    <row r="51" spans="1:9" ht="89.25" hidden="1">
      <c r="A51" s="57" t="s">
        <v>169</v>
      </c>
      <c r="B51" s="28"/>
      <c r="C51" s="28"/>
      <c r="D51" s="28"/>
      <c r="E51" s="26" t="e">
        <f>$D:$D/$B:$B*100</f>
        <v>#DIV/0!</v>
      </c>
      <c r="F51" s="26" t="e">
        <f>$D:$D/$C:$C*100</f>
        <v>#DIV/0!</v>
      </c>
      <c r="G51" s="28"/>
      <c r="H51" s="26" t="e">
        <f>$D:$D/$G:$G*100</f>
        <v>#DIV/0!</v>
      </c>
      <c r="I51" s="28"/>
    </row>
    <row r="52" spans="1:9" ht="63.75" hidden="1">
      <c r="A52" s="57" t="s">
        <v>170</v>
      </c>
      <c r="B52" s="28"/>
      <c r="C52" s="28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63.75" hidden="1">
      <c r="A53" s="57" t="s">
        <v>171</v>
      </c>
      <c r="B53" s="28"/>
      <c r="C53" s="28"/>
      <c r="D53" s="28"/>
      <c r="E53" s="26" t="e">
        <f>$D:$D/$B:$B*100</f>
        <v>#DIV/0!</v>
      </c>
      <c r="F53" s="26" t="e">
        <f>$D:$D/$C:$C*100</f>
        <v>#DIV/0!</v>
      </c>
      <c r="G53" s="28"/>
      <c r="H53" s="26" t="s">
        <v>125</v>
      </c>
      <c r="I53" s="28"/>
    </row>
    <row r="54" spans="1:9" ht="63.75" hidden="1">
      <c r="A54" s="57" t="s">
        <v>172</v>
      </c>
      <c r="B54" s="28"/>
      <c r="C54" s="28"/>
      <c r="D54" s="28"/>
      <c r="E54" s="26" t="s">
        <v>125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173</v>
      </c>
      <c r="B55" s="28"/>
      <c r="C55" s="28"/>
      <c r="D55" s="28"/>
      <c r="E55" s="26" t="e">
        <f>$D:$D/$B:$B*100</f>
        <v>#DIV/0!</v>
      </c>
      <c r="F55" s="26" t="e">
        <f>$D:$D/$C:$C*100</f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174</v>
      </c>
      <c r="B56" s="28"/>
      <c r="C56" s="28"/>
      <c r="D56" s="28"/>
      <c r="E56" s="26" t="e">
        <f>$D:$D/$B:$B*100</f>
        <v>#DIV/0!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175</v>
      </c>
      <c r="B57" s="28"/>
      <c r="C57" s="28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176</v>
      </c>
      <c r="B58" s="28"/>
      <c r="C58" s="28"/>
      <c r="D58" s="28"/>
      <c r="E58" s="26" t="s">
        <v>124</v>
      </c>
      <c r="F58" s="26" t="e">
        <f>$D:$D/$C:$C*100</f>
        <v>#DIV/0!</v>
      </c>
      <c r="G58" s="28"/>
      <c r="H58" s="26" t="s">
        <v>124</v>
      </c>
      <c r="I58" s="28"/>
    </row>
    <row r="59" spans="1:9" ht="12.75" hidden="1">
      <c r="A59" s="57" t="s">
        <v>177</v>
      </c>
      <c r="B59" s="28"/>
      <c r="C59" s="28"/>
      <c r="D59" s="28"/>
      <c r="E59" s="26" t="e">
        <f>$D:$D/$B:$B*100</f>
        <v>#DIV/0!</v>
      </c>
      <c r="F59" s="26" t="e">
        <f>$D:$D/$C:$C*100</f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>$D:$D/$B:$B*100</f>
        <v>-27.265357031493608</v>
      </c>
      <c r="F60" s="26" t="s">
        <v>124</v>
      </c>
      <c r="G60" s="27">
        <v>92.66</v>
      </c>
      <c r="H60" s="26">
        <f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>$D:$D/$B:$B*100</f>
        <v>42.62757317403249</v>
      </c>
      <c r="F61" s="26">
        <f>$D:$D/$C:$C*100</f>
        <v>101.30422091115099</v>
      </c>
      <c r="G61" s="35">
        <f>G8+G15+G20+G24+G27+G31+G34+G43+G44+G45+G60+G49</f>
        <v>183991.72000000003</v>
      </c>
      <c r="H61" s="26">
        <f>$D:$D/$G:$G*100</f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>$D:$D/$B:$B*100</f>
        <v>40.56963079097415</v>
      </c>
      <c r="F62" s="26">
        <f>$D:$D/$C:$C*100</f>
        <v>99.94978555350319</v>
      </c>
      <c r="G62" s="35">
        <f>G63+G69+G68</f>
        <v>772769.43</v>
      </c>
      <c r="H62" s="26">
        <f>$D:$D/$G:$G*100</f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>$D:$D/$B:$B*100</f>
        <v>40.657187811625654</v>
      </c>
      <c r="F63" s="26">
        <f>$D:$D/$C:$C*100</f>
        <v>100.00000245110252</v>
      </c>
      <c r="G63" s="35">
        <f>G64+G65+G67+G66</f>
        <v>772819.0800000001</v>
      </c>
      <c r="H63" s="26">
        <f>$D:$D/$G:$G*100</f>
        <v>105.58219654721776</v>
      </c>
      <c r="I63" s="35">
        <f>I64+I65+I67+I66</f>
        <v>209375.51</v>
      </c>
    </row>
    <row r="64" spans="1:9" ht="12.75">
      <c r="A64" s="57" t="s">
        <v>121</v>
      </c>
      <c r="B64" s="28">
        <v>473017.9</v>
      </c>
      <c r="C64" s="28">
        <v>245877.6</v>
      </c>
      <c r="D64" s="28">
        <v>245877.6</v>
      </c>
      <c r="E64" s="26">
        <f>$D:$D/$B:$B*100</f>
        <v>51.98061215019558</v>
      </c>
      <c r="F64" s="26">
        <f>$D:$D/$C:$C*100</f>
        <v>100</v>
      </c>
      <c r="G64" s="28">
        <v>204662.2</v>
      </c>
      <c r="H64" s="26">
        <f>$D:$D/$G:$G*100</f>
        <v>120.13825708899834</v>
      </c>
      <c r="I64" s="28">
        <v>57350</v>
      </c>
    </row>
    <row r="65" spans="1:9" ht="12.75">
      <c r="A65" s="57" t="s">
        <v>122</v>
      </c>
      <c r="B65" s="28">
        <v>502988.36</v>
      </c>
      <c r="C65" s="28">
        <v>55951.229999999996</v>
      </c>
      <c r="D65" s="28">
        <v>55951.240000000005</v>
      </c>
      <c r="E65" s="26">
        <f>$D:$D/$B:$B*100</f>
        <v>11.123764374984743</v>
      </c>
      <c r="F65" s="26">
        <f>$D:$D/$C:$C*100</f>
        <v>100.00001787270809</v>
      </c>
      <c r="G65" s="28">
        <v>61006.12</v>
      </c>
      <c r="H65" s="26">
        <f>$D:$D/$G:$G*100</f>
        <v>91.71414277780656</v>
      </c>
      <c r="I65" s="28">
        <v>26215.62</v>
      </c>
    </row>
    <row r="66" spans="1:9" ht="18" customHeight="1">
      <c r="A66" s="57" t="s">
        <v>123</v>
      </c>
      <c r="B66" s="28">
        <v>1010703.87</v>
      </c>
      <c r="C66" s="28">
        <v>511178.9</v>
      </c>
      <c r="D66" s="28">
        <v>511178.91000000003</v>
      </c>
      <c r="E66" s="26">
        <f>$D:$D/$B:$B*100</f>
        <v>50.57652643597773</v>
      </c>
      <c r="F66" s="26">
        <f>$D:$D/$C:$C*100</f>
        <v>100.00000195626228</v>
      </c>
      <c r="G66" s="28">
        <v>505566.2</v>
      </c>
      <c r="H66" s="26">
        <f>$D:$D/$G:$G*100</f>
        <v>101.11018299878434</v>
      </c>
      <c r="I66" s="28">
        <v>125809.89</v>
      </c>
    </row>
    <row r="67" spans="1:9" ht="18" customHeight="1">
      <c r="A67" s="2" t="s">
        <v>148</v>
      </c>
      <c r="B67" s="28">
        <v>20215.100000000002</v>
      </c>
      <c r="C67" s="28">
        <v>2951.6099999999997</v>
      </c>
      <c r="D67" s="28">
        <v>2951.6099999999997</v>
      </c>
      <c r="E67" s="26">
        <f>$D:$D/$B:$B*100</f>
        <v>14.601016072144088</v>
      </c>
      <c r="F67" s="26" t="s">
        <v>124</v>
      </c>
      <c r="G67" s="28">
        <v>1584.56</v>
      </c>
      <c r="H67" s="26" t="s">
        <v>124</v>
      </c>
      <c r="I67" s="28">
        <v>0</v>
      </c>
    </row>
    <row r="68" spans="1:9" ht="18" customHeight="1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827.15</v>
      </c>
      <c r="H68" s="26" t="s">
        <v>125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125</v>
      </c>
      <c r="F69" s="26" t="s">
        <v>124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0" t="s">
        <v>28</v>
      </c>
      <c r="B71" s="91"/>
      <c r="C71" s="91"/>
      <c r="D71" s="91"/>
      <c r="E71" s="91"/>
      <c r="F71" s="91"/>
      <c r="G71" s="91"/>
      <c r="H71" s="91"/>
      <c r="I71" s="92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138</v>
      </c>
      <c r="B94" s="35">
        <f aca="true" t="shared" si="0" ref="B94:I94">B95</f>
        <v>1872</v>
      </c>
      <c r="C94" s="35">
        <f t="shared" si="0"/>
        <v>255</v>
      </c>
      <c r="D94" s="35">
        <f t="shared" si="0"/>
        <v>255</v>
      </c>
      <c r="E94" s="35">
        <f t="shared" si="0"/>
        <v>13.62179487179487</v>
      </c>
      <c r="F94" s="35">
        <f t="shared" si="0"/>
        <v>0</v>
      </c>
      <c r="G94" s="35">
        <f t="shared" si="0"/>
        <v>0</v>
      </c>
      <c r="H94" s="35">
        <f t="shared" si="0"/>
        <v>0</v>
      </c>
      <c r="I94" s="35">
        <f>D94-май!D95</f>
        <v>255</v>
      </c>
    </row>
    <row r="95" spans="1:9" ht="25.5">
      <c r="A95" s="8" t="s">
        <v>198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>$D:$D/$B:$B*100</f>
        <v>43.45916980107519</v>
      </c>
      <c r="F97" s="29">
        <f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>$D:$D/$B:$B*100</f>
        <v>49.160785536099986</v>
      </c>
      <c r="F98" s="29">
        <f>$D:$D/$C:$C*100</f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>$D:$D/$B:$B*100</f>
        <v>54.99257067538288</v>
      </c>
      <c r="F99" s="29">
        <f>$D:$D/$C:$C*100</f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165</v>
      </c>
      <c r="B100" s="36">
        <v>1764.6</v>
      </c>
      <c r="C100" s="36">
        <v>1209.9</v>
      </c>
      <c r="D100" s="36">
        <v>896.5</v>
      </c>
      <c r="E100" s="29">
        <f>$D:$D/$B:$B*100</f>
        <v>50.804714949563646</v>
      </c>
      <c r="F100" s="29">
        <f>$D:$D/$C:$C*100</f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>$D:$D/$B:$B*100</f>
        <v>16.30437296591829</v>
      </c>
      <c r="F101" s="29">
        <f>$D:$D/$C:$C*100</f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>$D:$D/$B:$B*100</f>
        <v>42.04552991005073</v>
      </c>
      <c r="F102" s="29">
        <f>$D:$D/$C:$C*100</f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>$D:$D/$B:$B*100</f>
        <v>27.53044153389821</v>
      </c>
      <c r="F103" s="26">
        <f>$D:$D/$C:$C*100</f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>$D:$D/$B:$B*100</f>
        <v>27.913762411655256</v>
      </c>
      <c r="F104" s="29">
        <f>$D:$D/$C:$C*100</f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>$D:$D/$B:$B*100</f>
        <v>20.56963849864509</v>
      </c>
      <c r="F105" s="29">
        <f>$D:$D/$C:$C*100</f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>$D:$D/$B:$B*100</f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>$D:$D/$B:$B*100</f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>$D:$D/$B:$B*100</f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>$D:$D/$B:$B*100</f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202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" ref="C123:H123">C125+C126</f>
        <v>0</v>
      </c>
      <c r="D123" s="27">
        <f t="shared" si="1"/>
        <v>55048.899999999994</v>
      </c>
      <c r="E123" s="27">
        <f t="shared" si="1"/>
        <v>0</v>
      </c>
      <c r="F123" s="27">
        <f t="shared" si="1"/>
        <v>0</v>
      </c>
      <c r="G123" s="27">
        <f t="shared" si="1"/>
        <v>0</v>
      </c>
      <c r="H123" s="27">
        <f t="shared" si="1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2" t="s">
        <v>194</v>
      </c>
      <c r="C135" s="24" t="s">
        <v>195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150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227132.25999999995</v>
      </c>
      <c r="D7" s="65">
        <f>D8+D15+D20+D24+D27+D31+D34+D42+D43+D44+D48+D65</f>
        <v>230184.29999999996</v>
      </c>
      <c r="E7" s="66">
        <f aca="true" t="shared" si="0" ref="E7:E30">$D:$D/$B:$B*100</f>
        <v>53.27793192347195</v>
      </c>
      <c r="F7" s="66">
        <f aca="true" t="shared" si="1" ref="F7:F30">$D:$D/$C:$C*100</f>
        <v>101.34372809921408</v>
      </c>
      <c r="G7" s="65">
        <f>G8+G15+G20+G24+G27+G31+G34+G42+G43+G44+G48+G65</f>
        <v>222063.7</v>
      </c>
      <c r="H7" s="66">
        <f aca="true" t="shared" si="2" ref="H7:H27">$D:$D/$G:$G*100</f>
        <v>103.65687863437381</v>
      </c>
      <c r="I7" s="65">
        <f>I8+I15+I20+I24+I27+I31+I34+I42+I43+I44+I48+I65</f>
        <v>46192.59</v>
      </c>
    </row>
    <row r="8" spans="1:9" ht="12.75">
      <c r="A8" s="53" t="s">
        <v>4</v>
      </c>
      <c r="B8" s="66">
        <f>B9+B10</f>
        <v>267895.1</v>
      </c>
      <c r="C8" s="66">
        <f>C9+C10</f>
        <v>137622.16</v>
      </c>
      <c r="D8" s="66">
        <f>D9+D10</f>
        <v>139784.06999999998</v>
      </c>
      <c r="E8" s="66">
        <f t="shared" si="0"/>
        <v>52.17865873619936</v>
      </c>
      <c r="F8" s="66">
        <f t="shared" si="1"/>
        <v>101.57090253488244</v>
      </c>
      <c r="G8" s="66">
        <f>G9+G10</f>
        <v>130606.34</v>
      </c>
      <c r="H8" s="66">
        <f t="shared" si="2"/>
        <v>107.02701721830654</v>
      </c>
      <c r="I8" s="66">
        <f>I9+I10</f>
        <v>25198.96</v>
      </c>
    </row>
    <row r="9" spans="1:9" ht="25.5">
      <c r="A9" s="54" t="s">
        <v>5</v>
      </c>
      <c r="B9" s="44">
        <v>3588.4</v>
      </c>
      <c r="C9" s="44">
        <v>2217.4</v>
      </c>
      <c r="D9" s="44">
        <v>1638.12</v>
      </c>
      <c r="E9" s="66">
        <f t="shared" si="0"/>
        <v>45.65042916062868</v>
      </c>
      <c r="F9" s="66">
        <f t="shared" si="1"/>
        <v>73.87571029133218</v>
      </c>
      <c r="G9" s="44">
        <v>1890.92</v>
      </c>
      <c r="H9" s="66">
        <f t="shared" si="2"/>
        <v>86.63084636050175</v>
      </c>
      <c r="I9" s="44">
        <v>443.41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135404.76</v>
      </c>
      <c r="D10" s="68">
        <f>D11+D12+D13+D14</f>
        <v>138145.94999999998</v>
      </c>
      <c r="E10" s="75">
        <f t="shared" si="0"/>
        <v>52.26729023516997</v>
      </c>
      <c r="F10" s="66">
        <f t="shared" si="1"/>
        <v>102.02444138596012</v>
      </c>
      <c r="G10" s="68">
        <f>G11+G12+G13+G14</f>
        <v>128715.42</v>
      </c>
      <c r="H10" s="75">
        <f t="shared" si="2"/>
        <v>107.32665130564776</v>
      </c>
      <c r="I10" s="68">
        <f>I11+I12+I13+I14</f>
        <v>24755.55</v>
      </c>
    </row>
    <row r="11" spans="1:9" ht="51">
      <c r="A11" s="57" t="s">
        <v>80</v>
      </c>
      <c r="B11" s="45">
        <v>251403.83</v>
      </c>
      <c r="C11" s="45">
        <v>127582.59</v>
      </c>
      <c r="D11" s="45">
        <v>130377.80999999998</v>
      </c>
      <c r="E11" s="66">
        <f t="shared" si="0"/>
        <v>51.8599139877861</v>
      </c>
      <c r="F11" s="66">
        <f t="shared" si="1"/>
        <v>102.19091021745209</v>
      </c>
      <c r="G11" s="45">
        <v>122958.19</v>
      </c>
      <c r="H11" s="66">
        <f t="shared" si="2"/>
        <v>106.03426254078722</v>
      </c>
      <c r="I11" s="45">
        <v>20225.23</v>
      </c>
    </row>
    <row r="12" spans="1:9" ht="51" customHeight="1">
      <c r="A12" s="57" t="s">
        <v>81</v>
      </c>
      <c r="B12" s="45">
        <v>5757.46</v>
      </c>
      <c r="C12" s="45">
        <v>3400</v>
      </c>
      <c r="D12" s="45">
        <v>1755.67</v>
      </c>
      <c r="E12" s="66">
        <f t="shared" si="0"/>
        <v>30.493828875927925</v>
      </c>
      <c r="F12" s="66">
        <f t="shared" si="1"/>
        <v>51.637352941176474</v>
      </c>
      <c r="G12" s="45">
        <v>2311.49</v>
      </c>
      <c r="H12" s="66">
        <f t="shared" si="2"/>
        <v>75.95403830429723</v>
      </c>
      <c r="I12" s="45">
        <v>1421.68</v>
      </c>
    </row>
    <row r="13" spans="1:9" ht="25.5">
      <c r="A13" s="57" t="s">
        <v>82</v>
      </c>
      <c r="B13" s="45">
        <v>4626.52</v>
      </c>
      <c r="C13" s="45">
        <v>2772.17</v>
      </c>
      <c r="D13" s="45">
        <v>4069.47</v>
      </c>
      <c r="E13" s="66">
        <f t="shared" si="0"/>
        <v>87.95963272610946</v>
      </c>
      <c r="F13" s="66">
        <f t="shared" si="1"/>
        <v>146.79727433743238</v>
      </c>
      <c r="G13" s="45">
        <v>1705.79</v>
      </c>
      <c r="H13" s="66">
        <f t="shared" si="2"/>
        <v>238.56805351186253</v>
      </c>
      <c r="I13" s="45">
        <v>2820.7</v>
      </c>
    </row>
    <row r="14" spans="1:9" ht="63.75">
      <c r="A14" s="58" t="s">
        <v>84</v>
      </c>
      <c r="B14" s="45">
        <v>2518.89</v>
      </c>
      <c r="C14" s="45">
        <v>1650</v>
      </c>
      <c r="D14" s="45">
        <v>1943</v>
      </c>
      <c r="E14" s="66">
        <f t="shared" si="0"/>
        <v>77.13715168189164</v>
      </c>
      <c r="F14" s="66">
        <f t="shared" si="1"/>
        <v>117.75757575757575</v>
      </c>
      <c r="G14" s="45">
        <v>1739.95</v>
      </c>
      <c r="H14" s="66">
        <f t="shared" si="2"/>
        <v>111.6698755711371</v>
      </c>
      <c r="I14" s="45">
        <v>287.94</v>
      </c>
    </row>
    <row r="15" spans="1:9" ht="65.25" customHeight="1">
      <c r="A15" s="59" t="s">
        <v>89</v>
      </c>
      <c r="B15" s="65">
        <f>B16+B17+B18+B19</f>
        <v>20755</v>
      </c>
      <c r="C15" s="65">
        <f>C16+C17+C18+C19</f>
        <v>11854.52</v>
      </c>
      <c r="D15" s="65">
        <f>D16+D17+D18+D19</f>
        <v>12910.3</v>
      </c>
      <c r="E15" s="66">
        <f t="shared" si="0"/>
        <v>62.20332450012045</v>
      </c>
      <c r="F15" s="66">
        <f t="shared" si="1"/>
        <v>108.90613875551264</v>
      </c>
      <c r="G15" s="65">
        <f>G16+G17+G18+G19</f>
        <v>10994.720000000001</v>
      </c>
      <c r="H15" s="66">
        <f t="shared" si="2"/>
        <v>117.42272654510526</v>
      </c>
      <c r="I15" s="65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6">
        <f t="shared" si="0"/>
        <v>77.51762483705339</v>
      </c>
      <c r="F16" s="66">
        <f t="shared" si="1"/>
        <v>144.25801788242748</v>
      </c>
      <c r="G16" s="45">
        <v>4736.24</v>
      </c>
      <c r="H16" s="66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6">
        <f t="shared" si="0"/>
        <v>84.820415879017</v>
      </c>
      <c r="F17" s="66">
        <f t="shared" si="1"/>
        <v>184.80230642504117</v>
      </c>
      <c r="G17" s="45">
        <v>38.84</v>
      </c>
      <c r="H17" s="66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6">
        <f t="shared" si="0"/>
        <v>55.42730672888858</v>
      </c>
      <c r="F18" s="66">
        <f t="shared" si="1"/>
        <v>94.70173360927248</v>
      </c>
      <c r="G18" s="45">
        <v>7216.43</v>
      </c>
      <c r="H18" s="66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6">
        <f t="shared" si="0"/>
        <v>74.88321799307957</v>
      </c>
      <c r="F19" s="66">
        <f t="shared" si="1"/>
        <v>140.76944967679862</v>
      </c>
      <c r="G19" s="45">
        <v>-996.79</v>
      </c>
      <c r="H19" s="66">
        <f t="shared" si="2"/>
        <v>104.21252219624996</v>
      </c>
      <c r="I19" s="45">
        <v>-94.43</v>
      </c>
    </row>
    <row r="20" spans="1:9" ht="54" customHeight="1">
      <c r="A20" s="60" t="s">
        <v>7</v>
      </c>
      <c r="B20" s="65">
        <f>B21+B22+B23</f>
        <v>29971.8</v>
      </c>
      <c r="C20" s="65">
        <f>C21+C22+C23</f>
        <v>22267.170000000006</v>
      </c>
      <c r="D20" s="65">
        <f>D21+D22+D23</f>
        <v>23571.149999999998</v>
      </c>
      <c r="E20" s="66">
        <f t="shared" si="0"/>
        <v>78.6444257602146</v>
      </c>
      <c r="F20" s="66">
        <f t="shared" si="1"/>
        <v>105.85606522966317</v>
      </c>
      <c r="G20" s="65">
        <f>G21+G22+G23</f>
        <v>21742.320000000003</v>
      </c>
      <c r="H20" s="66">
        <f t="shared" si="2"/>
        <v>108.41138388175683</v>
      </c>
      <c r="I20" s="65">
        <f>I21+I22+I23</f>
        <v>7458.0199999999995</v>
      </c>
    </row>
    <row r="21" spans="1:9" ht="12.75">
      <c r="A21" s="57" t="s">
        <v>96</v>
      </c>
      <c r="B21" s="45">
        <v>27972.7</v>
      </c>
      <c r="C21" s="45">
        <v>21117.880000000005</v>
      </c>
      <c r="D21" s="45">
        <v>22546.53</v>
      </c>
      <c r="E21" s="66">
        <f t="shared" si="0"/>
        <v>80.60190828915334</v>
      </c>
      <c r="F21" s="66">
        <f t="shared" si="1"/>
        <v>106.76512036246059</v>
      </c>
      <c r="G21" s="45">
        <v>20661.79</v>
      </c>
      <c r="H21" s="66">
        <f t="shared" si="2"/>
        <v>109.1218621426314</v>
      </c>
      <c r="I21" s="45">
        <v>7439.45</v>
      </c>
    </row>
    <row r="22" spans="1:9" ht="18.75" customHeight="1">
      <c r="A22" s="57" t="s">
        <v>94</v>
      </c>
      <c r="B22" s="45">
        <v>622</v>
      </c>
      <c r="C22" s="45">
        <v>600.99</v>
      </c>
      <c r="D22" s="45">
        <v>799.6799999999998</v>
      </c>
      <c r="E22" s="66">
        <f t="shared" si="0"/>
        <v>128.5659163987138</v>
      </c>
      <c r="F22" s="66">
        <f t="shared" si="1"/>
        <v>133.06045025707581</v>
      </c>
      <c r="G22" s="45">
        <v>554.81</v>
      </c>
      <c r="H22" s="66">
        <f t="shared" si="2"/>
        <v>144.13583028424145</v>
      </c>
      <c r="I22" s="45">
        <v>7.73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224.94</v>
      </c>
      <c r="E23" s="66">
        <f t="shared" si="0"/>
        <v>16.334325757025635</v>
      </c>
      <c r="F23" s="66">
        <f t="shared" si="1"/>
        <v>41.02498632135693</v>
      </c>
      <c r="G23" s="45">
        <v>525.72</v>
      </c>
      <c r="H23" s="66">
        <f t="shared" si="2"/>
        <v>42.78703492353343</v>
      </c>
      <c r="I23" s="45">
        <v>10.84</v>
      </c>
    </row>
    <row r="24" spans="1:9" ht="27" customHeight="1">
      <c r="A24" s="60" t="s">
        <v>8</v>
      </c>
      <c r="B24" s="65">
        <f>SUM(B25:B26)</f>
        <v>31321.03</v>
      </c>
      <c r="C24" s="65">
        <f>SUM(C25:C26)</f>
        <v>8455.580000000002</v>
      </c>
      <c r="D24" s="65">
        <f>SUM(D25:D26)</f>
        <v>9856.06</v>
      </c>
      <c r="E24" s="66">
        <f t="shared" si="0"/>
        <v>31.46786679748399</v>
      </c>
      <c r="F24" s="66">
        <f t="shared" si="1"/>
        <v>116.5627904886477</v>
      </c>
      <c r="G24" s="65">
        <f>SUM(G25:G26)</f>
        <v>8441</v>
      </c>
      <c r="H24" s="66">
        <f t="shared" si="2"/>
        <v>116.7641274730482</v>
      </c>
      <c r="I24" s="65">
        <f>SUM(I25:I26)</f>
        <v>2673.87</v>
      </c>
    </row>
    <row r="25" spans="1:9" ht="12.75">
      <c r="A25" s="57" t="s">
        <v>119</v>
      </c>
      <c r="B25" s="45">
        <v>14091.86</v>
      </c>
      <c r="C25" s="45">
        <v>1520.7</v>
      </c>
      <c r="D25" s="45">
        <v>2556.48</v>
      </c>
      <c r="E25" s="66">
        <f t="shared" si="0"/>
        <v>18.141537029178547</v>
      </c>
      <c r="F25" s="66">
        <f t="shared" si="1"/>
        <v>168.1120536594989</v>
      </c>
      <c r="G25" s="45">
        <v>1280.42</v>
      </c>
      <c r="H25" s="66">
        <f t="shared" si="2"/>
        <v>199.6594867309164</v>
      </c>
      <c r="I25" s="45">
        <v>762.35</v>
      </c>
    </row>
    <row r="26" spans="1:9" ht="12.75">
      <c r="A26" s="57" t="s">
        <v>120</v>
      </c>
      <c r="B26" s="45">
        <v>17229.17</v>
      </c>
      <c r="C26" s="45">
        <v>6934.880000000001</v>
      </c>
      <c r="D26" s="45">
        <v>7299.58</v>
      </c>
      <c r="E26" s="66">
        <f t="shared" si="0"/>
        <v>42.36756616830643</v>
      </c>
      <c r="F26" s="66">
        <f t="shared" si="1"/>
        <v>105.25892300948247</v>
      </c>
      <c r="G26" s="45">
        <v>7160.58</v>
      </c>
      <c r="H26" s="66">
        <f t="shared" si="2"/>
        <v>101.94118353541192</v>
      </c>
      <c r="I26" s="45">
        <v>1911.52</v>
      </c>
    </row>
    <row r="27" spans="1:9" ht="12.75">
      <c r="A27" s="53" t="s">
        <v>9</v>
      </c>
      <c r="B27" s="65">
        <f>B28+B30+B29</f>
        <v>16801.6</v>
      </c>
      <c r="C27" s="65">
        <f>C28+C30+C29</f>
        <v>10544.75</v>
      </c>
      <c r="D27" s="65">
        <f>D28+D30+D29</f>
        <v>8961.39</v>
      </c>
      <c r="E27" s="66">
        <f t="shared" si="0"/>
        <v>53.336527473573945</v>
      </c>
      <c r="F27" s="66">
        <f t="shared" si="1"/>
        <v>84.98437611133501</v>
      </c>
      <c r="G27" s="65">
        <f>G28+G30+G29</f>
        <v>10165.980000000001</v>
      </c>
      <c r="H27" s="66">
        <f t="shared" si="2"/>
        <v>88.15077346207644</v>
      </c>
      <c r="I27" s="65">
        <f>I28+I30+I29</f>
        <v>1619.08</v>
      </c>
    </row>
    <row r="28" spans="1:9" ht="25.5">
      <c r="A28" s="57" t="s">
        <v>10</v>
      </c>
      <c r="B28" s="45">
        <v>16670</v>
      </c>
      <c r="C28" s="45">
        <v>10471.15</v>
      </c>
      <c r="D28" s="45">
        <v>8899.39</v>
      </c>
      <c r="E28" s="66">
        <f t="shared" si="0"/>
        <v>53.38566286742651</v>
      </c>
      <c r="F28" s="66">
        <f t="shared" si="1"/>
        <v>84.98961432125411</v>
      </c>
      <c r="G28" s="45">
        <v>10008.78</v>
      </c>
      <c r="H28" s="66" t="s">
        <v>124</v>
      </c>
      <c r="I28" s="45">
        <v>1601.08</v>
      </c>
    </row>
    <row r="29" spans="1:9" ht="25.5">
      <c r="A29" s="57" t="s">
        <v>97</v>
      </c>
      <c r="B29" s="45">
        <v>50</v>
      </c>
      <c r="C29" s="45">
        <v>20</v>
      </c>
      <c r="D29" s="45">
        <v>30</v>
      </c>
      <c r="E29" s="66">
        <f t="shared" si="0"/>
        <v>60</v>
      </c>
      <c r="F29" s="66">
        <f t="shared" si="1"/>
        <v>150</v>
      </c>
      <c r="G29" s="45">
        <v>27.2</v>
      </c>
      <c r="H29" s="66" t="s">
        <v>124</v>
      </c>
      <c r="I29" s="45">
        <v>10</v>
      </c>
    </row>
    <row r="30" spans="1:9" ht="25.5">
      <c r="A30" s="57" t="s">
        <v>98</v>
      </c>
      <c r="B30" s="45">
        <v>81.6</v>
      </c>
      <c r="C30" s="45">
        <v>53.6</v>
      </c>
      <c r="D30" s="45">
        <v>32</v>
      </c>
      <c r="E30" s="66">
        <f t="shared" si="0"/>
        <v>39.21568627450981</v>
      </c>
      <c r="F30" s="66">
        <f t="shared" si="1"/>
        <v>59.70149253731343</v>
      </c>
      <c r="G30" s="45">
        <v>130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0.18000000000000002</v>
      </c>
      <c r="E31" s="66" t="s">
        <v>124</v>
      </c>
      <c r="F31" s="66">
        <v>0</v>
      </c>
      <c r="G31" s="65">
        <f>G32+G33</f>
        <v>0.15000000000000002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0.04</v>
      </c>
      <c r="E33" s="66" t="s">
        <v>125</v>
      </c>
      <c r="F33" s="66">
        <v>0</v>
      </c>
      <c r="G33" s="45">
        <v>0.05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22958.299999999996</v>
      </c>
      <c r="D34" s="65">
        <f>D35+D37+D38+D39+D40+D41+D36</f>
        <v>25354.08</v>
      </c>
      <c r="E34" s="66">
        <f>$D:$D/$B:$B*100</f>
        <v>61.52128949225322</v>
      </c>
      <c r="F34" s="66">
        <f>$D:$D/$C:$C*100</f>
        <v>110.4353545340901</v>
      </c>
      <c r="G34" s="65">
        <f>G35+G37+G38+G39+G40+G41+G36</f>
        <v>23048.870000000003</v>
      </c>
      <c r="H34" s="66">
        <f>$D:$D/$G:$G*100</f>
        <v>110.00140137021901</v>
      </c>
      <c r="I34" s="65">
        <f>I35+I37+I38+I39+I40+I41+I36</f>
        <v>5868.24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12583.33</v>
      </c>
      <c r="D36" s="45">
        <v>13804.47</v>
      </c>
      <c r="E36" s="66">
        <f>$D:$D/$B:$B*100</f>
        <v>57.55939623900262</v>
      </c>
      <c r="F36" s="66">
        <f>$D:$D/$C:$C*100</f>
        <v>109.70442641176858</v>
      </c>
      <c r="G36" s="45">
        <v>13053.74</v>
      </c>
      <c r="H36" s="76"/>
      <c r="I36" s="45">
        <v>3788.33</v>
      </c>
    </row>
    <row r="37" spans="1:9" ht="81.75" customHeight="1">
      <c r="A37" s="57" t="s">
        <v>149</v>
      </c>
      <c r="B37" s="45">
        <v>0</v>
      </c>
      <c r="C37" s="45">
        <v>0</v>
      </c>
      <c r="D37" s="45">
        <v>14.82</v>
      </c>
      <c r="E37" s="66">
        <v>0</v>
      </c>
      <c r="F37" s="66">
        <v>0</v>
      </c>
      <c r="G37" s="45">
        <v>2.6</v>
      </c>
      <c r="H37" s="76"/>
      <c r="I37" s="45">
        <v>14.68</v>
      </c>
    </row>
    <row r="38" spans="1:9" ht="76.5">
      <c r="A38" s="57" t="s">
        <v>143</v>
      </c>
      <c r="B38" s="45">
        <v>0</v>
      </c>
      <c r="C38" s="45">
        <v>0</v>
      </c>
      <c r="D38" s="45">
        <v>253.38</v>
      </c>
      <c r="E38" s="66" t="s">
        <v>125</v>
      </c>
      <c r="F38" s="66">
        <v>0</v>
      </c>
      <c r="G38" s="45">
        <v>16.91</v>
      </c>
      <c r="H38" s="76"/>
      <c r="I38" s="45">
        <v>17.05</v>
      </c>
    </row>
    <row r="39" spans="1:9" ht="38.25">
      <c r="A39" s="57" t="s">
        <v>144</v>
      </c>
      <c r="B39" s="45">
        <v>13501.3</v>
      </c>
      <c r="C39" s="45">
        <v>7875.769999999999</v>
      </c>
      <c r="D39" s="45">
        <v>8979.230000000001</v>
      </c>
      <c r="E39" s="66">
        <f aca="true" t="shared" si="3" ref="E39:E45">$D:$D/$B:$B*100</f>
        <v>66.50641049380431</v>
      </c>
      <c r="F39" s="66">
        <f aca="true" t="shared" si="4" ref="F39:F56">$D:$D/$C:$C*100</f>
        <v>114.01082052929432</v>
      </c>
      <c r="G39" s="45">
        <v>7746.1</v>
      </c>
      <c r="H39" s="76"/>
      <c r="I39" s="45">
        <v>1745.91</v>
      </c>
    </row>
    <row r="40" spans="1:9" ht="51">
      <c r="A40" s="57" t="s">
        <v>145</v>
      </c>
      <c r="B40" s="45">
        <v>1025</v>
      </c>
      <c r="C40" s="45">
        <v>1025</v>
      </c>
      <c r="D40" s="45">
        <v>690.9200000000001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6"/>
      <c r="I40" s="45">
        <v>0</v>
      </c>
    </row>
    <row r="41" spans="1:9" ht="76.5">
      <c r="A41" s="61" t="s">
        <v>146</v>
      </c>
      <c r="B41" s="45">
        <v>2702.58</v>
      </c>
      <c r="C41" s="45">
        <v>1474.1999999999998</v>
      </c>
      <c r="D41" s="45">
        <v>1611.26</v>
      </c>
      <c r="E41" s="66">
        <f t="shared" si="3"/>
        <v>59.619326717432976</v>
      </c>
      <c r="F41" s="66">
        <f t="shared" si="4"/>
        <v>109.29724596391264</v>
      </c>
      <c r="G41" s="45">
        <v>1250.77</v>
      </c>
      <c r="H41" s="76"/>
      <c r="I41" s="45">
        <v>302.27</v>
      </c>
    </row>
    <row r="42" spans="1:9" ht="25.5">
      <c r="A42" s="54" t="s">
        <v>13</v>
      </c>
      <c r="B42" s="44">
        <v>643.1</v>
      </c>
      <c r="C42" s="44">
        <v>392.8</v>
      </c>
      <c r="D42" s="44">
        <v>337</v>
      </c>
      <c r="E42" s="66">
        <f t="shared" si="3"/>
        <v>52.402425750272116</v>
      </c>
      <c r="F42" s="66">
        <f t="shared" si="4"/>
        <v>85.79429735234216</v>
      </c>
      <c r="G42" s="44">
        <v>353.28</v>
      </c>
      <c r="H42" s="66">
        <f aca="true" t="shared" si="5" ref="H42:H51">$D:$D/$G:$G*100</f>
        <v>95.39175724637681</v>
      </c>
      <c r="I42" s="44">
        <v>24.7</v>
      </c>
    </row>
    <row r="43" spans="1:9" ht="25.5">
      <c r="A43" s="54" t="s">
        <v>104</v>
      </c>
      <c r="B43" s="44">
        <v>5045.31</v>
      </c>
      <c r="C43" s="44">
        <v>1074.6</v>
      </c>
      <c r="D43" s="44">
        <v>1343.11</v>
      </c>
      <c r="E43" s="66">
        <f t="shared" si="3"/>
        <v>26.620960852752358</v>
      </c>
      <c r="F43" s="66">
        <f t="shared" si="4"/>
        <v>124.98697189651963</v>
      </c>
      <c r="G43" s="44">
        <v>4327.02</v>
      </c>
      <c r="H43" s="66">
        <f t="shared" si="5"/>
        <v>31.04006914689555</v>
      </c>
      <c r="I43" s="44">
        <v>233.07</v>
      </c>
    </row>
    <row r="44" spans="1:9" ht="25.5">
      <c r="A44" s="60" t="s">
        <v>14</v>
      </c>
      <c r="B44" s="65">
        <f>B45+B46+B47</f>
        <v>8060.18</v>
      </c>
      <c r="C44" s="65">
        <f>C45+C46+C47</f>
        <v>5123.33</v>
      </c>
      <c r="D44" s="65">
        <f>D45+D46+D47</f>
        <v>1660.19</v>
      </c>
      <c r="E44" s="66">
        <f t="shared" si="3"/>
        <v>20.59743082660685</v>
      </c>
      <c r="F44" s="66">
        <f t="shared" si="4"/>
        <v>32.4045103477621</v>
      </c>
      <c r="G44" s="65">
        <f>G45+G46+G47</f>
        <v>5087.17</v>
      </c>
      <c r="H44" s="66">
        <f t="shared" si="5"/>
        <v>32.634844127481486</v>
      </c>
      <c r="I44" s="65">
        <f>I45+I46+I47</f>
        <v>514.33</v>
      </c>
    </row>
    <row r="45" spans="1:9" ht="14.25" customHeight="1" hidden="1">
      <c r="A45" s="57" t="s">
        <v>101</v>
      </c>
      <c r="B45" s="45">
        <v>0</v>
      </c>
      <c r="C45" s="45">
        <v>0</v>
      </c>
      <c r="D45" s="45">
        <v>0</v>
      </c>
      <c r="E45" s="66" t="e">
        <f t="shared" si="3"/>
        <v>#DIV/0!</v>
      </c>
      <c r="F45" s="66" t="e">
        <f t="shared" si="4"/>
        <v>#DIV/0!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87.75</v>
      </c>
      <c r="E46" s="66" t="s">
        <v>125</v>
      </c>
      <c r="F46" s="66">
        <f t="shared" si="4"/>
        <v>2.1937499999999996</v>
      </c>
      <c r="G46" s="45">
        <v>1127.78</v>
      </c>
      <c r="H46" s="66">
        <f t="shared" si="5"/>
        <v>7.780772845767792</v>
      </c>
      <c r="I46" s="45">
        <v>12.45</v>
      </c>
    </row>
    <row r="47" spans="1:9" ht="12.75">
      <c r="A47" s="61" t="s">
        <v>100</v>
      </c>
      <c r="B47" s="45">
        <v>3060.18</v>
      </c>
      <c r="C47" s="45">
        <v>1123.33</v>
      </c>
      <c r="D47" s="45">
        <v>1572.44</v>
      </c>
      <c r="E47" s="66">
        <f aca="true" t="shared" si="6" ref="E47:E52">$D:$D/$B:$B*100</f>
        <v>51.38390552189741</v>
      </c>
      <c r="F47" s="66">
        <f t="shared" si="4"/>
        <v>139.9802373300811</v>
      </c>
      <c r="G47" s="45">
        <v>3939.87</v>
      </c>
      <c r="H47" s="66">
        <f t="shared" si="5"/>
        <v>39.91096152918752</v>
      </c>
      <c r="I47" s="45">
        <v>501.88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6839.049999999999</v>
      </c>
      <c r="D48" s="65">
        <f>D49+D50+D51+D54+D55+D56+D58+D60+D61+D63+D64+D52+D53+D62+D57</f>
        <v>6328.209999999999</v>
      </c>
      <c r="E48" s="66">
        <f t="shared" si="6"/>
        <v>61.20504557342039</v>
      </c>
      <c r="F48" s="66">
        <f t="shared" si="4"/>
        <v>92.5305415225799</v>
      </c>
      <c r="G48" s="65">
        <f>G49+G50+G51+G54+G55+G56+G58+G60+G61+G63+G64+G52+G53+G62+G57</f>
        <v>6834.459999999999</v>
      </c>
      <c r="H48" s="66">
        <f t="shared" si="5"/>
        <v>92.59268471832449</v>
      </c>
      <c r="I48" s="65">
        <f>I49+I50+I51+I54+I55+I56+I58+I60+I61+I63+I64+I52+I53+I62+I57</f>
        <v>627.4899999999999</v>
      </c>
    </row>
    <row r="49" spans="1:9" ht="25.5">
      <c r="A49" s="57" t="s">
        <v>16</v>
      </c>
      <c r="B49" s="45">
        <v>214</v>
      </c>
      <c r="C49" s="45">
        <v>111.5</v>
      </c>
      <c r="D49" s="45">
        <v>156.42</v>
      </c>
      <c r="E49" s="66">
        <f t="shared" si="6"/>
        <v>73.09345794392523</v>
      </c>
      <c r="F49" s="66">
        <f t="shared" si="4"/>
        <v>140.28699551569505</v>
      </c>
      <c r="G49" s="45">
        <v>96.57</v>
      </c>
      <c r="H49" s="66">
        <f t="shared" si="5"/>
        <v>161.9757688723206</v>
      </c>
      <c r="I49" s="45">
        <v>18.3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432.12</v>
      </c>
      <c r="E50" s="66">
        <f t="shared" si="6"/>
        <v>180.05</v>
      </c>
      <c r="F50" s="66">
        <f t="shared" si="4"/>
        <v>720.2</v>
      </c>
      <c r="G50" s="45">
        <v>34</v>
      </c>
      <c r="H50" s="66">
        <f t="shared" si="5"/>
        <v>1270.9411764705883</v>
      </c>
      <c r="I50" s="45">
        <v>40</v>
      </c>
    </row>
    <row r="51" spans="1:9" ht="63.75">
      <c r="A51" s="57" t="s">
        <v>112</v>
      </c>
      <c r="B51" s="45">
        <v>600</v>
      </c>
      <c r="C51" s="45">
        <v>520.1</v>
      </c>
      <c r="D51" s="45">
        <v>193.55</v>
      </c>
      <c r="E51" s="66">
        <f t="shared" si="6"/>
        <v>32.25833333333333</v>
      </c>
      <c r="F51" s="66">
        <f t="shared" si="4"/>
        <v>37.21399730820996</v>
      </c>
      <c r="G51" s="45">
        <v>460.89</v>
      </c>
      <c r="H51" s="66">
        <f t="shared" si="5"/>
        <v>41.994836078022956</v>
      </c>
      <c r="I51" s="45">
        <v>9.71</v>
      </c>
    </row>
    <row r="52" spans="1:9" ht="38.25">
      <c r="A52" s="57" t="s">
        <v>126</v>
      </c>
      <c r="B52" s="45">
        <v>1.6</v>
      </c>
      <c r="C52" s="45">
        <v>1.6</v>
      </c>
      <c r="D52" s="45">
        <v>15.28</v>
      </c>
      <c r="E52" s="66">
        <f t="shared" si="6"/>
        <v>954.9999999999999</v>
      </c>
      <c r="F52" s="66">
        <f t="shared" si="4"/>
        <v>954.9999999999999</v>
      </c>
      <c r="G52" s="45">
        <v>0</v>
      </c>
      <c r="H52" s="66" t="s">
        <v>125</v>
      </c>
      <c r="I52" s="45">
        <v>15.28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4"/>
        <v>100</v>
      </c>
      <c r="G53" s="45">
        <v>10.6</v>
      </c>
      <c r="H53" s="66">
        <f>$D:$D/$G:$G*100</f>
        <v>88.67924528301887</v>
      </c>
      <c r="I53" s="45">
        <v>0</v>
      </c>
    </row>
    <row r="54" spans="1:9" ht="38.25">
      <c r="A54" s="57" t="s">
        <v>17</v>
      </c>
      <c r="B54" s="45">
        <v>1800</v>
      </c>
      <c r="C54" s="45">
        <v>1359.6</v>
      </c>
      <c r="D54" s="45">
        <v>887.31</v>
      </c>
      <c r="E54" s="66">
        <f>$D:$D/$B:$B*100</f>
        <v>49.294999999999995</v>
      </c>
      <c r="F54" s="66">
        <f t="shared" si="4"/>
        <v>65.26257722859664</v>
      </c>
      <c r="G54" s="45">
        <v>1356.48</v>
      </c>
      <c r="H54" s="66">
        <f>$D:$D/$G:$G*100</f>
        <v>65.41268577494692</v>
      </c>
      <c r="I54" s="45">
        <v>133.79</v>
      </c>
    </row>
    <row r="55" spans="1:9" ht="29.25" customHeight="1">
      <c r="A55" s="57" t="s">
        <v>18</v>
      </c>
      <c r="B55" s="45">
        <v>3620</v>
      </c>
      <c r="C55" s="45">
        <v>2224.85</v>
      </c>
      <c r="D55" s="45">
        <v>2666.26</v>
      </c>
      <c r="E55" s="66">
        <f>$D:$D/$B:$B*100</f>
        <v>73.653591160221</v>
      </c>
      <c r="F55" s="66">
        <f t="shared" si="4"/>
        <v>119.83998921275594</v>
      </c>
      <c r="G55" s="45">
        <v>2489.49</v>
      </c>
      <c r="H55" s="66">
        <f>$D:$D/$G:$G*100</f>
        <v>107.10065113738156</v>
      </c>
      <c r="I55" s="45">
        <v>273.96</v>
      </c>
    </row>
    <row r="56" spans="1:9" ht="38.25" customHeight="1">
      <c r="A56" s="57" t="s">
        <v>19</v>
      </c>
      <c r="B56" s="45">
        <v>30</v>
      </c>
      <c r="C56" s="45">
        <v>23</v>
      </c>
      <c r="D56" s="45">
        <v>0.25</v>
      </c>
      <c r="E56" s="66">
        <f>$D:$D/$B:$B*100</f>
        <v>0.8333333333333334</v>
      </c>
      <c r="F56" s="66">
        <f t="shared" si="4"/>
        <v>1.0869565217391304</v>
      </c>
      <c r="G56" s="45">
        <v>25</v>
      </c>
      <c r="H56" s="66">
        <f>$D:$D/$G:$G*100</f>
        <v>1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11</v>
      </c>
      <c r="D60" s="45">
        <v>5.68</v>
      </c>
      <c r="E60" s="66">
        <f>$D:$D/$B:$B*100</f>
        <v>39.499304589707926</v>
      </c>
      <c r="F60" s="66">
        <f>$D:$D/$C:$C*100</f>
        <v>51.63636363636363</v>
      </c>
      <c r="G60" s="45">
        <v>1.15</v>
      </c>
      <c r="H60" s="66">
        <f>$D:$D/$G:$G*100</f>
        <v>493.9130434782609</v>
      </c>
      <c r="I60" s="45"/>
    </row>
    <row r="61" spans="1:9" ht="76.5">
      <c r="A61" s="57" t="s">
        <v>147</v>
      </c>
      <c r="B61" s="45">
        <v>1501.78</v>
      </c>
      <c r="C61" s="45">
        <v>1069.5</v>
      </c>
      <c r="D61" s="45">
        <v>248.77</v>
      </c>
      <c r="E61" s="66">
        <f>$D:$D/$B:$B*100</f>
        <v>16.565009522033854</v>
      </c>
      <c r="F61" s="66">
        <f>$D:$D/$C:$C*100</f>
        <v>23.260402057036</v>
      </c>
      <c r="G61" s="45">
        <v>976.99</v>
      </c>
      <c r="H61" s="66">
        <f>$D:$D/$G:$G*100</f>
        <v>25.462901360300517</v>
      </c>
      <c r="I61" s="45">
        <v>6.86</v>
      </c>
    </row>
    <row r="62" spans="1:9" ht="76.5">
      <c r="A62" s="57" t="s">
        <v>128</v>
      </c>
      <c r="B62" s="45">
        <v>0</v>
      </c>
      <c r="C62" s="45">
        <v>0</v>
      </c>
      <c r="D62" s="45">
        <v>521.61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15.41</v>
      </c>
    </row>
    <row r="63" spans="1:9" ht="63.75">
      <c r="A63" s="57" t="s">
        <v>86</v>
      </c>
      <c r="B63" s="45">
        <v>50</v>
      </c>
      <c r="C63" s="45">
        <v>37.5</v>
      </c>
      <c r="D63" s="45">
        <v>38.29</v>
      </c>
      <c r="E63" s="66">
        <f>$D:$D/$B:$B*100</f>
        <v>76.58</v>
      </c>
      <c r="F63" s="66">
        <f>$D:$D/$C:$C*100</f>
        <v>102.10666666666665</v>
      </c>
      <c r="G63" s="45">
        <v>38.36</v>
      </c>
      <c r="H63" s="66">
        <f aca="true" t="shared" si="7" ref="H63:H71">$D:$D/$G:$G*100</f>
        <v>99.81751824817519</v>
      </c>
      <c r="I63" s="45">
        <v>0.5</v>
      </c>
    </row>
    <row r="64" spans="1:9" ht="38.25">
      <c r="A64" s="57" t="s">
        <v>21</v>
      </c>
      <c r="B64" s="45">
        <v>2157</v>
      </c>
      <c r="C64" s="45">
        <v>1331</v>
      </c>
      <c r="D64" s="45">
        <v>1153.27</v>
      </c>
      <c r="E64" s="66">
        <f>$D:$D/$B:$B*100</f>
        <v>53.46638850254983</v>
      </c>
      <c r="F64" s="66">
        <f>$D:$D/$C:$C*100</f>
        <v>86.64688204357626</v>
      </c>
      <c r="G64" s="45">
        <v>1234.44</v>
      </c>
      <c r="H64" s="66">
        <f t="shared" si="7"/>
        <v>93.42454878325394</v>
      </c>
      <c r="I64" s="45">
        <v>113.68</v>
      </c>
    </row>
    <row r="65" spans="1:9" ht="12.75">
      <c r="A65" s="53" t="s">
        <v>22</v>
      </c>
      <c r="B65" s="44">
        <v>0</v>
      </c>
      <c r="C65" s="44">
        <v>0</v>
      </c>
      <c r="D65" s="44">
        <v>78.56</v>
      </c>
      <c r="E65" s="66" t="s">
        <v>125</v>
      </c>
      <c r="F65" s="66">
        <v>0</v>
      </c>
      <c r="G65" s="44">
        <v>462.39</v>
      </c>
      <c r="H65" s="66">
        <f t="shared" si="7"/>
        <v>16.989986807673176</v>
      </c>
      <c r="I65" s="44">
        <v>-14.1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227132.25999999995</v>
      </c>
      <c r="D66" s="65">
        <f>D8+D15+D20+D24+D27+D31+D34+D42+D43+D44+D65+D48</f>
        <v>230184.29999999996</v>
      </c>
      <c r="E66" s="66">
        <f aca="true" t="shared" si="8" ref="E66:E72">$D:$D/$B:$B*100</f>
        <v>53.27793192347195</v>
      </c>
      <c r="F66" s="66">
        <f aca="true" t="shared" si="9" ref="F66:F72">$D:$D/$C:$C*100</f>
        <v>101.34372809921408</v>
      </c>
      <c r="G66" s="65">
        <f>G8+G15+G20+G24+G27+G31+G34+G42+G43+G44+G65+G48</f>
        <v>222063.7</v>
      </c>
      <c r="H66" s="66">
        <f t="shared" si="7"/>
        <v>103.65687863437381</v>
      </c>
      <c r="I66" s="65">
        <f>I8+I15+I20+I24+I27+I31+I34+I42+I43+I44+I65+I48</f>
        <v>46192.59</v>
      </c>
    </row>
    <row r="67" spans="1:9" ht="12.75">
      <c r="A67" s="60" t="s">
        <v>24</v>
      </c>
      <c r="B67" s="65">
        <f>B68+B74+B73</f>
        <v>2013880.5199999998</v>
      </c>
      <c r="C67" s="65">
        <f>C68+C74+C73</f>
        <v>890071.58</v>
      </c>
      <c r="D67" s="65">
        <f>D68+D74+D73</f>
        <v>890848.0499999999</v>
      </c>
      <c r="E67" s="66">
        <f t="shared" si="8"/>
        <v>44.23539734124843</v>
      </c>
      <c r="F67" s="66">
        <f t="shared" si="9"/>
        <v>100.08723680403322</v>
      </c>
      <c r="G67" s="65">
        <f>G68+G74+G73</f>
        <v>853840.2999999999</v>
      </c>
      <c r="H67" s="66">
        <f t="shared" si="7"/>
        <v>104.3342707061262</v>
      </c>
      <c r="I67" s="65">
        <f>I68+I74+I73</f>
        <v>118078.60999999999</v>
      </c>
    </row>
    <row r="68" spans="1:9" ht="25.5">
      <c r="A68" s="60" t="s">
        <v>25</v>
      </c>
      <c r="B68" s="65">
        <f>B69+B70+B72+B71</f>
        <v>2013908.4</v>
      </c>
      <c r="C68" s="65">
        <f>C69+C70+C72+C71</f>
        <v>890926.61</v>
      </c>
      <c r="D68" s="65">
        <f>D69+D70+D72+D71</f>
        <v>890897.7</v>
      </c>
      <c r="E68" s="66">
        <f t="shared" si="8"/>
        <v>44.23725031386731</v>
      </c>
      <c r="F68" s="66">
        <f t="shared" si="9"/>
        <v>99.99675506380935</v>
      </c>
      <c r="G68" s="65">
        <f>G69+G70+G72+G71</f>
        <v>856907.24</v>
      </c>
      <c r="H68" s="66">
        <f t="shared" si="7"/>
        <v>103.96664404422584</v>
      </c>
      <c r="I68" s="65">
        <f>I69+I70+I72+I71</f>
        <v>118078.60999999999</v>
      </c>
    </row>
    <row r="69" spans="1:9" ht="12.75">
      <c r="A69" s="57" t="s">
        <v>121</v>
      </c>
      <c r="B69" s="45">
        <v>363513.7</v>
      </c>
      <c r="C69" s="45">
        <v>223856.19999999998</v>
      </c>
      <c r="D69" s="45">
        <v>223856.18</v>
      </c>
      <c r="E69" s="66">
        <f t="shared" si="8"/>
        <v>61.58122238584131</v>
      </c>
      <c r="F69" s="66">
        <f t="shared" si="9"/>
        <v>99.99999106569307</v>
      </c>
      <c r="G69" s="45">
        <v>221725.7</v>
      </c>
      <c r="H69" s="66">
        <f t="shared" si="7"/>
        <v>100.96086290402961</v>
      </c>
      <c r="I69" s="45">
        <v>19194</v>
      </c>
    </row>
    <row r="70" spans="1:9" ht="12.75">
      <c r="A70" s="57" t="s">
        <v>122</v>
      </c>
      <c r="B70" s="45">
        <v>662694.18</v>
      </c>
      <c r="C70" s="45">
        <v>69883.57999999999</v>
      </c>
      <c r="D70" s="45">
        <v>69883.57999999999</v>
      </c>
      <c r="E70" s="66">
        <f t="shared" si="8"/>
        <v>10.545374036633305</v>
      </c>
      <c r="F70" s="66">
        <f t="shared" si="9"/>
        <v>100</v>
      </c>
      <c r="G70" s="45">
        <v>55970.37</v>
      </c>
      <c r="H70" s="66">
        <f t="shared" si="7"/>
        <v>124.8581704927089</v>
      </c>
      <c r="I70" s="45">
        <v>8877.46</v>
      </c>
    </row>
    <row r="71" spans="1:9" ht="12.75">
      <c r="A71" s="57" t="s">
        <v>123</v>
      </c>
      <c r="B71" s="45">
        <v>986115.95</v>
      </c>
      <c r="C71" s="45">
        <v>595602.27</v>
      </c>
      <c r="D71" s="45">
        <v>595573.36</v>
      </c>
      <c r="E71" s="66">
        <f t="shared" si="8"/>
        <v>60.39587535319756</v>
      </c>
      <c r="F71" s="66">
        <f t="shared" si="9"/>
        <v>99.99514608968833</v>
      </c>
      <c r="G71" s="45">
        <v>579211.17</v>
      </c>
      <c r="H71" s="66">
        <f t="shared" si="7"/>
        <v>102.82490926409447</v>
      </c>
      <c r="I71" s="45">
        <v>90007.15</v>
      </c>
    </row>
    <row r="72" spans="1:9" ht="12.75">
      <c r="A72" s="2" t="s">
        <v>148</v>
      </c>
      <c r="B72" s="45">
        <v>1584.57</v>
      </c>
      <c r="C72" s="45">
        <v>1584.56</v>
      </c>
      <c r="D72" s="45">
        <v>1584.58</v>
      </c>
      <c r="E72" s="66">
        <f t="shared" si="8"/>
        <v>100.00063108603597</v>
      </c>
      <c r="F72" s="66">
        <f t="shared" si="9"/>
        <v>100.00126218003736</v>
      </c>
      <c r="G72" s="45"/>
      <c r="H72" s="66">
        <v>0</v>
      </c>
      <c r="I72" s="45"/>
    </row>
    <row r="73" spans="1:9" ht="12.75">
      <c r="A73" s="60" t="s">
        <v>129</v>
      </c>
      <c r="B73" s="45">
        <v>827.15</v>
      </c>
      <c r="C73" s="45">
        <v>0</v>
      </c>
      <c r="D73" s="45">
        <v>827.16</v>
      </c>
      <c r="E73" s="66" t="s">
        <v>125</v>
      </c>
      <c r="F73" s="66">
        <v>0</v>
      </c>
      <c r="G73" s="45">
        <v>23.6</v>
      </c>
      <c r="H73" s="66" t="s">
        <v>125</v>
      </c>
      <c r="I73" s="45"/>
    </row>
    <row r="74" spans="1:9" ht="25.5">
      <c r="A74" s="60" t="s">
        <v>27</v>
      </c>
      <c r="B74" s="44">
        <v>-855.03</v>
      </c>
      <c r="C74" s="44">
        <v>-855.03</v>
      </c>
      <c r="D74" s="44">
        <v>-876.81</v>
      </c>
      <c r="E74" s="66" t="s">
        <v>125</v>
      </c>
      <c r="F74" s="66">
        <f>$D:$D/$C:$C*100</f>
        <v>102.5472790428406</v>
      </c>
      <c r="G74" s="44">
        <v>-3090.54</v>
      </c>
      <c r="H74" s="66">
        <f>$D:$D/$G:$G*100</f>
        <v>28.37077015667165</v>
      </c>
      <c r="I74" s="44"/>
    </row>
    <row r="75" spans="1:9" ht="12.75">
      <c r="A75" s="53" t="s">
        <v>26</v>
      </c>
      <c r="B75" s="65">
        <f>B67+B66</f>
        <v>2445924.88</v>
      </c>
      <c r="C75" s="65">
        <f>C67+C66</f>
        <v>1117203.8399999999</v>
      </c>
      <c r="D75" s="65">
        <f>D67+D66</f>
        <v>1121032.3499999999</v>
      </c>
      <c r="E75" s="66">
        <f>$D:$D/$B:$B*100</f>
        <v>45.83265656139039</v>
      </c>
      <c r="F75" s="66">
        <f>$D:$D/$C:$C*100</f>
        <v>100.34268679205398</v>
      </c>
      <c r="G75" s="65">
        <f>G67+G66</f>
        <v>1075904</v>
      </c>
      <c r="H75" s="66">
        <f>$D:$D/$G:$G*100</f>
        <v>104.19445879929808</v>
      </c>
      <c r="I75" s="65">
        <f>I67+I66</f>
        <v>164271.19999999998</v>
      </c>
    </row>
    <row r="76" spans="1:9" ht="12.75">
      <c r="A76" s="90" t="s">
        <v>28</v>
      </c>
      <c r="B76" s="91"/>
      <c r="C76" s="91"/>
      <c r="D76" s="91"/>
      <c r="E76" s="91"/>
      <c r="F76" s="91"/>
      <c r="G76" s="91"/>
      <c r="H76" s="91"/>
      <c r="I76" s="92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4832.700000000003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D78-июнь!D73</f>
        <v>-182.20000000000005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D79-июнь!D74</f>
        <v>-163.39999999999964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D80-июнь!D75</f>
        <v>-394.8999999999978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D81-июнь!D76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D82-июнь!D77</f>
        <v>392.10000000000036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D83-июнь!D78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D84-июнь!D79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D85-июнь!D80</f>
        <v>3982.7999999999993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D86-июнь!D81</f>
        <v>39.80000000000001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D87-июнь!D82</f>
        <v>13.100000000000136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D88-июнь!D83</f>
        <v>8770.919999999998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D89-июнь!D84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D90-июнь!D85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D91-июнь!D86</f>
        <v>451.02000000000044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D92-июнь!D87</f>
        <v>7606.799999999999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D93-июнь!D88</f>
        <v>713.1000000000004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D94-июнь!D89</f>
        <v>4812.500000000004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D95-июнь!D90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D96-июнь!D91</f>
        <v>1527.3000000000002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D97-июнь!D92</f>
        <v>3199.800000000001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D98-июнь!D93</f>
        <v>85.39999999999964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D99-июнь!D96</f>
        <v>35986.39999999991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D100-июнь!D97</f>
        <v>24833.79999999999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D101-июнь!D98</f>
        <v>-1319.4000000000233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D102-июнь!D99</f>
        <v>-3769.300000000003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D103-июнь!D101</f>
        <v>11652.3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D104-июнь!D102</f>
        <v>5485.500000000007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D105-июнь!D103</f>
        <v>4119.700000000004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D106-июнь!D104</f>
        <v>4954.4000000000015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D107-июнь!D105</f>
        <v>-834.6999999999998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D108-июнь!D106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D109-июнь!D107</f>
        <v>0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D110-июнь!D108</f>
        <v>46652.79999999999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D111-июнь!D109</f>
        <v>-32.700000000000045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D112-июнь!D110</f>
        <v>34387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D113-июнь!D111</f>
        <v>297.5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D114-июнь!D112</f>
        <v>-6056.899999999998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D115-июнь!D113</f>
        <v>18057.899999999998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D116-июнь!D114</f>
        <v>5566.600000000002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D117-июнь!D115</f>
        <v>5067.5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D118-июнь!D116</f>
        <v>492.10000000000014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D119-июнь!D117</f>
        <v>7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D120-июнь!D118</f>
        <v>-0.1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D121-июнь!D119</f>
        <v>-0.1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D122-июнь!D120</f>
        <v>110539.41999999981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D123-июнь!D121</f>
        <v>8661.320000000065</v>
      </c>
    </row>
    <row r="124" spans="1:9" ht="24" customHeight="1">
      <c r="A124" s="1" t="s">
        <v>63</v>
      </c>
      <c r="B124" s="28" t="s">
        <v>139</v>
      </c>
      <c r="C124" s="28"/>
      <c r="D124" s="28" t="s">
        <v>152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-1366.9999999999964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D126-июнь!D124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D127-июнь!D125</f>
        <v>6539.799999999999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D128-июнь!D126</f>
        <v>-7906.799999999996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3" t="s">
        <v>111</v>
      </c>
      <c r="B1" s="93"/>
      <c r="C1" s="93"/>
      <c r="D1" s="93"/>
      <c r="E1" s="93"/>
      <c r="F1" s="93"/>
      <c r="G1" s="93"/>
      <c r="H1" s="93"/>
      <c r="I1" s="31"/>
    </row>
    <row r="2" spans="1:9" ht="15">
      <c r="A2" s="94" t="s">
        <v>153</v>
      </c>
      <c r="B2" s="94"/>
      <c r="C2" s="94"/>
      <c r="D2" s="94"/>
      <c r="E2" s="94"/>
      <c r="F2" s="94"/>
      <c r="G2" s="94"/>
      <c r="H2" s="94"/>
      <c r="I2" s="32"/>
    </row>
    <row r="3" spans="1:9" ht="5.25" customHeight="1" hidden="1">
      <c r="A3" s="95" t="s">
        <v>0</v>
      </c>
      <c r="B3" s="95"/>
      <c r="C3" s="95"/>
      <c r="D3" s="95"/>
      <c r="E3" s="95"/>
      <c r="F3" s="95"/>
      <c r="G3" s="95"/>
      <c r="H3" s="95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3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4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7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7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7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58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59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0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7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7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7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0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7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7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3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7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7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7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7" t="s">
        <v>143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7" t="s">
        <v>144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7" t="s">
        <v>145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1" t="s">
        <v>146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4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4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0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1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7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7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7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7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7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7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7" t="s">
        <v>147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7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7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3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0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0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7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7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7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3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90" t="s">
        <v>28</v>
      </c>
      <c r="B76" s="91"/>
      <c r="C76" s="91"/>
      <c r="D76" s="91"/>
      <c r="E76" s="91"/>
      <c r="F76" s="91"/>
      <c r="G76" s="91"/>
      <c r="H76" s="91"/>
      <c r="I76" s="92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4">
        <v>196936.7</v>
      </c>
      <c r="C95" s="74">
        <v>12</v>
      </c>
      <c r="D95" s="74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155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2020-07-15T04:29:27Z</cp:lastPrinted>
  <dcterms:created xsi:type="dcterms:W3CDTF">2010-09-10T01:16:58Z</dcterms:created>
  <dcterms:modified xsi:type="dcterms:W3CDTF">2020-07-15T04:29:38Z</dcterms:modified>
  <cp:category/>
  <cp:version/>
  <cp:contentType/>
  <cp:contentStatus/>
</cp:coreProperties>
</file>