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8.10.2023" sheetId="1" r:id="rId1"/>
  </sheets>
  <definedNames>
    <definedName name="_xlnm.Print_Titles" localSheetId="0">'18.10.2023'!$4:$6</definedName>
    <definedName name="_xlnm.Print_Area" localSheetId="0">'18.10.2023'!$A$1:$AE$30</definedName>
  </definedNames>
  <calcPr fullCalcOnLoad="1" refMode="R1C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<sst xmlns="http://schemas.openxmlformats.org/spreadsheetml/2006/main" count="135" uniqueCount="109">
  <si>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</si>
  <si>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</si>
  <si>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</si>
  <si>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</si>
  <si>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</si>
  <si>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</si>
  <si>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</si>
  <si>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</si>
  <si>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</si>
  <si>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</si>
  <si>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</si>
  <si>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</si>
  <si>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</si>
  <si>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</si>
  <si>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</si>
  <si>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</si>
  <si>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</si>
  <si>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</si>
  <si>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</si>
  <si>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</si>
  <si>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</si>
  <si>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</si>
  <si>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</si>
  <si>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</si>
  <si>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</si>
  <si>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</si>
  <si>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</si>
  <si>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</si>
  <si>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</si>
  <si>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</si>
  <si>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</si>
  <si>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</si>
  <si>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</si>
  <si>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</si>
  <si>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</si>
  <si>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</si>
  <si>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</si>
  <si>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</si>
  <si>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</si>
  <si>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</si>
  <si>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</si>
  <si>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</si>
  <si>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</si>
  <si>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</si>
  <si>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</si>
  <si>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</si>
  <si>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</si>
  <si>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</si>
  <si>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</si>
  <si>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</si>
  <si>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</si>
  <si>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</si>
  <si>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</si>
  <si>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</si>
  <si>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</si>
  <si>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</si>
  <si>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</si>
  <si>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</si>
  <si>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</si>
  <si>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</si>
  <si>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</si>
  <si>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</si>
  <si>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</si>
  <si>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</si>
  <si>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</si>
  <si>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</si>
  <si>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</si>
  <si>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</si>
  <si>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</si>
  <si>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</si>
  <si>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</si>
  <si>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</si>
  <si>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</si>
  <si>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</si>
  <si>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</si>
  <si>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</si>
  <si>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</si>
  <si>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</si>
  <si>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</si>
  <si>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</si>
  <si>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</si>
  <si>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</si>
  <si>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</si>
  <si>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</si>
  <si>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</si>
  <si>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</si>
  <si>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</si>
  <si>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</si>
  <si>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</si>
  <si>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</si>
  <si>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</si>
  <si>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</si>
  <si>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</si>
  <si>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</si>
  <si>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</si>
  <si>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</si>
  <si>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</si>
  <si>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</si>
  <si>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</si>
  <si>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</si>
  <si>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</si>
  <si>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</si>
  <si>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</si>
  <si>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</si>
  <si>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</si>
  <si>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</si>
  <si>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</si>
  <si>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</si>
  <si>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по состоянию на 18.10.2023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</si>
</sst>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0" zoomScaleNormal="70" zoomScaleSheetLayoutView="75" zoomScalePageLayoutView="0" workbookViewId="0" topLeftCell="A1">
      <pane ySplit="6" topLeftCell="A27" activePane="bottomLeft" state="frozen"/>
      <selection pane="topLeft" activeCell="A2" sqref="A2"/>
      <selection pane="bottomLeft" activeCell="S36" sqref="S36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1" width="14.28125" style="26" customWidth="1"/>
    <col min="22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6.25" customHeight="1">
      <c r="A2" s="91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2" t="s">
        <v>39</v>
      </c>
      <c r="B4" s="77" t="s">
        <v>2</v>
      </c>
      <c r="C4" s="77" t="s">
        <v>3</v>
      </c>
      <c r="D4" s="95"/>
      <c r="E4" s="81" t="s">
        <v>40</v>
      </c>
      <c r="F4" s="77" t="s">
        <v>30</v>
      </c>
      <c r="G4" s="77" t="s">
        <v>27</v>
      </c>
      <c r="H4" s="77" t="s">
        <v>16</v>
      </c>
      <c r="I4" s="77" t="s">
        <v>54</v>
      </c>
      <c r="J4" s="78"/>
      <c r="K4" s="78"/>
      <c r="L4" s="78"/>
      <c r="M4" s="78"/>
      <c r="N4" s="77" t="s">
        <v>55</v>
      </c>
      <c r="O4" s="78"/>
      <c r="P4" s="78"/>
      <c r="Q4" s="78"/>
      <c r="R4" s="79"/>
      <c r="S4" s="83" t="s">
        <v>41</v>
      </c>
      <c r="T4" s="84"/>
      <c r="U4" s="84"/>
      <c r="V4" s="85"/>
      <c r="W4" s="96" t="s">
        <v>53</v>
      </c>
      <c r="X4" s="66"/>
      <c r="Y4" s="86" t="s">
        <v>24</v>
      </c>
      <c r="Z4" s="87"/>
      <c r="AA4" s="87"/>
      <c r="AB4" s="87"/>
      <c r="AC4" s="88"/>
      <c r="AD4" s="29"/>
      <c r="AE4" s="63"/>
    </row>
    <row r="5" spans="1:31" ht="59.25" customHeight="1">
      <c r="A5" s="93"/>
      <c r="B5" s="94"/>
      <c r="C5" s="94"/>
      <c r="D5" s="94"/>
      <c r="E5" s="82"/>
      <c r="F5" s="80"/>
      <c r="G5" s="80"/>
      <c r="H5" s="80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2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37"/>
      <c r="Z7" s="35"/>
      <c r="AA7" s="35"/>
      <c r="AB7" s="35"/>
      <c r="AC7" s="35"/>
      <c r="AD7" s="35"/>
      <c r="AE7" s="35"/>
    </row>
    <row r="8" spans="1:31" s="38" customFormat="1" ht="18.75">
      <c r="A8" s="89" t="s">
        <v>22</v>
      </c>
      <c r="B8" s="90"/>
      <c r="C8" s="90"/>
      <c r="D8" s="90"/>
      <c r="E8" s="90"/>
      <c r="F8" s="90"/>
      <c r="G8" s="90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16263862.049999999</v>
      </c>
      <c r="O8" s="10">
        <f t="shared" si="0"/>
        <v>15960779.29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16263862.049999999</v>
      </c>
      <c r="T8" s="10">
        <f>T11+T13+T15</f>
        <v>15960779.29</v>
      </c>
      <c r="U8" s="10">
        <f>U11+U13+U15</f>
        <v>0</v>
      </c>
      <c r="V8" s="10">
        <f>V11+V13+V15</f>
        <v>303082.76</v>
      </c>
      <c r="W8" s="10">
        <f>S8/I8*100</f>
        <v>27.68325281698589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27.68325281698589</v>
      </c>
    </row>
    <row r="9" spans="1:31" s="5" customFormat="1" ht="96" customHeight="1">
      <c r="A9" s="70" t="s">
        <v>5</v>
      </c>
      <c r="B9" s="70" t="s">
        <v>8</v>
      </c>
      <c r="C9" s="70" t="s">
        <v>38</v>
      </c>
      <c r="D9" s="48" t="s">
        <v>68</v>
      </c>
      <c r="E9" s="76" t="s">
        <v>69</v>
      </c>
      <c r="F9" s="69" t="s">
        <v>50</v>
      </c>
      <c r="G9" s="69" t="s">
        <v>106</v>
      </c>
      <c r="H9" s="70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70"/>
      <c r="B10" s="75"/>
      <c r="C10" s="71"/>
      <c r="D10" s="46" t="s">
        <v>67</v>
      </c>
      <c r="E10" s="76"/>
      <c r="F10" s="69"/>
      <c r="G10" s="69"/>
      <c r="H10" s="71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0"/>
      <c r="B11" s="75"/>
      <c r="C11" s="71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0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16263862.049999999</v>
      </c>
      <c r="O12" s="12">
        <f t="shared" si="4"/>
        <v>15960779.29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16263862.049999999</v>
      </c>
      <c r="T12" s="12">
        <f t="shared" si="4"/>
        <v>15960779.29</v>
      </c>
      <c r="U12" s="12">
        <f t="shared" si="4"/>
        <v>0</v>
      </c>
      <c r="V12" s="12">
        <f t="shared" si="4"/>
        <v>303082.76</v>
      </c>
      <c r="W12" s="10">
        <f>S12/I12*100</f>
        <v>53.661457060403336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53.661457060403336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16263862.049999999</v>
      </c>
      <c r="O13" s="13">
        <f>7000000+6769412.26+2191367.03</f>
        <v>15960779.29</v>
      </c>
      <c r="P13" s="13"/>
      <c r="Q13" s="13">
        <v>303082.76</v>
      </c>
      <c r="R13" s="13"/>
      <c r="S13" s="13">
        <f>T13+U13+V13</f>
        <v>16263862.049999999</v>
      </c>
      <c r="T13" s="43">
        <f>7000000+6769412.26+2191367.03</f>
        <v>15960779.29</v>
      </c>
      <c r="U13" s="43"/>
      <c r="V13" s="43">
        <v>303082.76</v>
      </c>
      <c r="W13" s="3">
        <f>S13/I13*100</f>
        <v>53.661457060403336</v>
      </c>
      <c r="X13" s="1"/>
      <c r="Y13" s="2">
        <f>Z13+AA13+AB13</f>
        <v>14347442.18854294</v>
      </c>
      <c r="Z13" s="3">
        <f>J13-T13</f>
        <v>6187575.620000001</v>
      </c>
      <c r="AA13" s="3">
        <f>K13-U13</f>
        <v>7856837.47</v>
      </c>
      <c r="AB13" s="3">
        <f>L13-W13</f>
        <v>303029.0985429396</v>
      </c>
      <c r="AC13" s="3"/>
      <c r="AD13" s="14" t="s">
        <v>25</v>
      </c>
      <c r="AE13" s="3">
        <f t="shared" si="2"/>
        <v>53.661457060403336</v>
      </c>
      <c r="AF13" s="15"/>
    </row>
    <row r="14" spans="1:32" s="5" customFormat="1" ht="12.75">
      <c r="A14" s="72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2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3" t="s">
        <v>78</v>
      </c>
      <c r="B16" s="73"/>
      <c r="C16" s="73"/>
      <c r="D16" s="73"/>
      <c r="E16" s="73"/>
      <c r="F16" s="73"/>
      <c r="G16" s="73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27291636.29</v>
      </c>
      <c r="O16" s="12">
        <f>O17+O19+O20</f>
        <v>9756231.58</v>
      </c>
      <c r="P16" s="12">
        <f>P17+P19+P20</f>
        <v>17513485.87</v>
      </c>
      <c r="Q16" s="12">
        <f>Q17+Q19+Q20</f>
        <v>21918.84</v>
      </c>
      <c r="R16" s="12">
        <f>R17+R19+R20</f>
        <v>0</v>
      </c>
      <c r="S16" s="12">
        <f>T16+U16+V16</f>
        <v>14934514.559999999</v>
      </c>
      <c r="T16" s="12">
        <f>T17+T20</f>
        <v>9756231.58</v>
      </c>
      <c r="U16" s="12">
        <f>U17+U20</f>
        <v>5156364.14</v>
      </c>
      <c r="V16" s="12">
        <f>V17+V20</f>
        <v>21918.84</v>
      </c>
      <c r="W16" s="10">
        <f>S16/I16*100</f>
        <v>24.335580492121025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24.335580492121025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107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17011636.29</v>
      </c>
      <c r="O17" s="13"/>
      <c r="P17" s="13">
        <v>17000000</v>
      </c>
      <c r="Q17" s="13">
        <v>11636.29</v>
      </c>
      <c r="R17" s="13"/>
      <c r="S17" s="13">
        <f>T17+U17+V17</f>
        <v>4654514.56</v>
      </c>
      <c r="T17" s="13"/>
      <c r="U17" s="13">
        <f>3490885.92+1151992.35</f>
        <v>4642878.27</v>
      </c>
      <c r="V17" s="13">
        <v>11636.29</v>
      </c>
      <c r="W17" s="13"/>
      <c r="X17" s="1">
        <v>0</v>
      </c>
      <c r="Y17" s="2">
        <f>Z17+AA17+AB17</f>
        <v>16686121.73</v>
      </c>
      <c r="Z17" s="3">
        <f>J17-T17</f>
        <v>0</v>
      </c>
      <c r="AA17" s="3">
        <f>K17-U17</f>
        <v>16472821.73</v>
      </c>
      <c r="AB17" s="3">
        <f>L17-W17</f>
        <v>213300</v>
      </c>
      <c r="AC17" s="3"/>
      <c r="AD17" s="11" t="s">
        <v>26</v>
      </c>
      <c r="AE17" s="3">
        <f t="shared" si="2"/>
        <v>21.822469689155607</v>
      </c>
    </row>
    <row r="18" spans="1:31" s="5" customFormat="1" ht="213.75" customHeight="1" hidden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 hidden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4" t="s">
        <v>33</v>
      </c>
      <c r="B21" s="74"/>
      <c r="C21" s="74"/>
      <c r="D21" s="74"/>
      <c r="E21" s="74"/>
      <c r="F21" s="74"/>
      <c r="G21" s="74"/>
      <c r="H21" s="74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4" t="s">
        <v>31</v>
      </c>
      <c r="B25" s="74"/>
      <c r="C25" s="74"/>
      <c r="D25" s="74"/>
      <c r="E25" s="74"/>
      <c r="F25" s="74"/>
      <c r="G25" s="74"/>
      <c r="H25" s="74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1250000</v>
      </c>
      <c r="O25" s="12">
        <f>O26+O27</f>
        <v>598499.66</v>
      </c>
      <c r="P25" s="12">
        <f>P26+P27</f>
        <v>651500.34</v>
      </c>
      <c r="Q25" s="12">
        <f>Q26</f>
        <v>0</v>
      </c>
      <c r="R25" s="12">
        <f>R26</f>
        <v>0</v>
      </c>
      <c r="S25" s="12">
        <f>T25+U25+V25</f>
        <v>1003110</v>
      </c>
      <c r="T25" s="12">
        <f>T26+T27</f>
        <v>598499.66</v>
      </c>
      <c r="U25" s="12">
        <f>U26+U27</f>
        <v>404610.34</v>
      </c>
      <c r="V25" s="12">
        <f>V26</f>
        <v>0</v>
      </c>
      <c r="W25" s="10">
        <f>S25/I25*100</f>
        <v>52.681222175364596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52.681222175364596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373110</v>
      </c>
      <c r="T26" s="13"/>
      <c r="U26" s="13">
        <f>348110+25000</f>
        <v>373110</v>
      </c>
      <c r="V26" s="13"/>
      <c r="W26" s="3">
        <f>S26/I26*100</f>
        <v>59.57720638134458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59.57720638134458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630000</v>
      </c>
      <c r="O27" s="13">
        <f>299249.83+299249.83</f>
        <v>598499.66</v>
      </c>
      <c r="P27" s="13">
        <f>15750.17+15750.17</f>
        <v>31500.34</v>
      </c>
      <c r="Q27" s="13"/>
      <c r="R27" s="13"/>
      <c r="S27" s="13">
        <f>T27+U27+V27</f>
        <v>630000</v>
      </c>
      <c r="T27" s="13">
        <f>299249.83+299249.83</f>
        <v>598499.66</v>
      </c>
      <c r="U27" s="13">
        <f>15750.17+15750.17</f>
        <v>31500.34</v>
      </c>
      <c r="V27" s="13"/>
      <c r="W27" s="3">
        <f>S27/I27*100</f>
        <v>49.30156121610518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8" t="s">
        <v>37</v>
      </c>
      <c r="B28" s="68"/>
      <c r="C28" s="68"/>
      <c r="D28" s="68"/>
      <c r="E28" s="68"/>
      <c r="F28" s="68"/>
      <c r="G28" s="68"/>
      <c r="H28" s="68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45280248.339999996</v>
      </c>
      <c r="O28" s="20">
        <f t="shared" si="9"/>
        <v>26315510.529999997</v>
      </c>
      <c r="P28" s="20">
        <f t="shared" si="9"/>
        <v>18634986.21</v>
      </c>
      <c r="Q28" s="20">
        <f t="shared" si="9"/>
        <v>329751.60000000003</v>
      </c>
      <c r="R28" s="20">
        <f t="shared" si="9"/>
        <v>0</v>
      </c>
      <c r="S28" s="20">
        <f t="shared" si="9"/>
        <v>32676236.61</v>
      </c>
      <c r="T28" s="20">
        <f t="shared" si="9"/>
        <v>26315510.529999997</v>
      </c>
      <c r="U28" s="20">
        <f t="shared" si="9"/>
        <v>6030974.4799999995</v>
      </c>
      <c r="V28" s="20">
        <f t="shared" si="9"/>
        <v>329751.60000000003</v>
      </c>
      <c r="W28" s="10">
        <f>S28/I28*100</f>
        <v>26.674971847093992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26.674971847093992</v>
      </c>
    </row>
    <row r="29" spans="9:11" ht="57.75" customHeight="1">
      <c r="I29" s="40"/>
      <c r="K29" s="40"/>
    </row>
    <row r="30" spans="10:15" ht="15" customHeight="1">
      <c r="J30" s="40"/>
      <c r="K30" s="40"/>
      <c r="N30" s="40"/>
      <c r="O30" s="40"/>
    </row>
    <row r="31" spans="14:15" ht="19.5" customHeight="1">
      <c r="N31" s="40"/>
      <c r="O31" s="40"/>
    </row>
    <row r="32" spans="14:19" ht="18.75" customHeight="1">
      <c r="N32" s="40"/>
      <c r="O32" s="40"/>
      <c r="S32" s="40"/>
    </row>
    <row r="33" spans="14:15" ht="15">
      <c r="N33" s="40"/>
      <c r="O33" s="40"/>
    </row>
    <row r="34" spans="14:15" ht="15">
      <c r="N34" s="40"/>
      <c r="O34" s="40"/>
    </row>
    <row r="35" spans="11:19" ht="15">
      <c r="K35" s="40"/>
      <c r="N35" s="40"/>
      <c r="S35" s="40"/>
    </row>
    <row r="36" spans="9:14" ht="15">
      <c r="I36" s="67"/>
      <c r="K36" s="40"/>
      <c r="N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2023-10-19T04:17:32Z</dcterms:modified>
  <cp:category/>
  <cp:version/>
  <cp:contentType/>
  <cp:contentStatus/>
</cp:coreProperties>
</file>