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май1" sheetId="7" state="hidden" r:id="rId7"/>
  </sheets>
  <definedNames>
    <definedName name="_xlnm.Print_Titles" localSheetId="3">'Апрель'!$4:$5</definedName>
    <definedName name="_xlnm.Print_Titles" localSheetId="5">'Июнь'!$4:$5</definedName>
    <definedName name="_xlnm.Print_Titles" localSheetId="4">'май'!$4:$5</definedName>
    <definedName name="_xlnm.Print_Titles" localSheetId="6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<sst xmlns="http://schemas.openxmlformats.org/spreadsheetml/2006/main" count="1078" uniqueCount="175">
  <si>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</si>
  <si>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</si>
  <si>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</si>
  <si>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</si>
  <si>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</si>
  <si>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</si>
  <si>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</si>
  <si>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</si>
  <si>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</si>
  <si>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</si>
  <si>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</si>
  <si>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</si>
  <si>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</si>
  <si>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</si>
  <si>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</si>
  <si>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</si>
  <si>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</si>
  <si>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</si>
  <si>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</si>
  <si>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</si>
  <si>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</si>
  <si>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</si>
  <si>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</si>
  <si>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</si>
  <si>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</si>
  <si>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</si>
  <si>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</si>
  <si>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</si>
  <si>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</si>
  <si>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</si>
  <si>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</si>
  <si>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</si>
  <si>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</si>
  <si>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</si>
  <si>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</si>
  <si>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</si>
  <si>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</si>
  <si>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</si>
  <si>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</si>
  <si>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</si>
  <si>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</si>
  <si>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</si>
  <si>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</si>
  <si>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</si>
  <si>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</si>
  <si>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</si>
  <si>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</si>
  <si>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</si>
  <si>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</si>
  <si>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</si>
  <si>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</si>
  <si>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</si>
  <si>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</si>
  <si>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</si>
  <si>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</si>
  <si>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</si>
  <si>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</si>
  <si>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</si>
  <si>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</si>
  <si>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</si>
  <si>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</si>
  <si>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</si>
  <si>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</si>
  <si>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</si>
  <si>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</si>
  <si>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</si>
  <si>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</si>
  <si>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</si>
  <si>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</si>
  <si>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</si>
  <si>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</si>
  <si>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</si>
  <si>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</si>
  <si>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</si>
  <si>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</si>
  <si>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</si>
  <si>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</si>
  <si>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</si>
  <si>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</si>
  <si>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</si>
  <si>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</si>
  <si>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</si>
  <si>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</si>
  <si>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</si>
  <si>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</si>
  <si>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</si>
  <si>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</si>
  <si>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</si>
  <si>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</si>
  <si>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</si>
  <si>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</si>
  <si>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</si>
  <si>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</si>
  <si>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</si>
  <si>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</si>
  <si>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</si>
  <si>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</si>
  <si>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</si>
  <si>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</si>
  <si>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</si>
  <si>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</si>
  <si>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</si>
  <si>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</si>
  <si>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</si>
  <si>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</si>
  <si>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</si>
  <si>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</si>
  <si>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</si>
  <si>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</si>
  <si>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</si>
  <si>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</si>
  <si>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</si>
  <si>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</si>
  <si>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</si>
  <si>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</si>
  <si>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</si>
  <si>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</si>
  <si>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</si>
  <si>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</si>
  <si>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</si>
  <si>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</si>
  <si>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</si>
  <si>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</si>
  <si>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</si>
  <si>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</si>
  <si>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</si>
  <si>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</si>
  <si>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</si>
  <si>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</si>
  <si>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</si>
  <si>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</si>
  <si>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</si>
  <si>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</si>
  <si>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</si>
  <si>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</si>
  <si>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</si>
  <si>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</si>
  <si>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</si>
  <si>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</si>
  <si>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</si>
  <si>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</si>
  <si>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</si>
  <si>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</si>
  <si>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</si>
  <si>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</si>
  <si>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</si>
  <si>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</si>
  <si>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</si>
  <si>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</si>
  <si>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</si>
  <si>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</si>
  <si>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</si>
  <si>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</si>
  <si>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</si>
  <si>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</si>
  <si>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</si>
  <si>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</si>
  <si>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</si>
  <si>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</si>
  <si>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</si>
  <si>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</si>
  <si>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</si>
  <si>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</si>
  <si>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</si>
  <si>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</si>
  <si>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</si>
  <si>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</si>
  <si>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</si>
  <si>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</si>
  <si>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</si>
  <si>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</si>
  <si>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</si>
  <si>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План за 6 мес 2022 г.</t>
  </si>
  <si>
    <t>На 01.07.2021</t>
  </si>
  <si>
    <t>На 01.07.2022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</si>
</sst>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150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155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0" sqref="B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5" sqref="B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166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D7-Март!D7</f>
        <v>100724.00020000001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6" sqref="C96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171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>$D:$D/$G:$G*100</f>
        <v>122.97860073876996</v>
      </c>
      <c r="I7" s="30">
        <f>D7-Март!D7</f>
        <v>162572.30019999994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>$D:$D/$B:$B*100</f>
        <v>47.092942876728245</v>
      </c>
      <c r="F8" s="86">
        <v>10645.39</v>
      </c>
      <c r="G8" s="26">
        <f>G9+G10</f>
        <v>134140.16999999998</v>
      </c>
      <c r="H8" s="86">
        <f>$D:$D/$G:$G*100</f>
        <v>133.82464029977</v>
      </c>
      <c r="I8" s="30">
        <f>D8-Апрель!D8</f>
        <v>53281.69999999995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>$D:$D/$B:$B*100</f>
        <v>17.327113647395905</v>
      </c>
      <c r="F9" s="86">
        <v>200.86</v>
      </c>
      <c r="G9" s="28">
        <v>5681.129999999999</v>
      </c>
      <c r="H9" s="86">
        <f>$D:$D/$G:$G*100</f>
        <v>25.76072013842317</v>
      </c>
      <c r="I9" s="30">
        <f>D9-Апрель!D9</f>
        <v>-759.5999999999999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>$D:$D/$B:$B*100</f>
        <v>47.76746142636078</v>
      </c>
      <c r="F10" s="86">
        <v>10444.529999999999</v>
      </c>
      <c r="G10" s="46">
        <f>SUM(G11:G15)</f>
        <v>128459.04</v>
      </c>
      <c r="H10" s="86">
        <f>$D:$D/$G:$G*100</f>
        <v>138.60386937345942</v>
      </c>
      <c r="I10" s="30">
        <f>D10-Апрель!D10</f>
        <v>54041.399999999965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>$D:$D/$B:$B*100</f>
        <v>39.513650501534784</v>
      </c>
      <c r="F11" s="86">
        <v>10058</v>
      </c>
      <c r="G11" s="28">
        <v>122910.23999999999</v>
      </c>
      <c r="H11" s="48">
        <f>$D:$D/$G:$G*100</f>
        <v>100.89981111419195</v>
      </c>
      <c r="I11" s="82">
        <f>D11-Апрель!D11</f>
        <v>50145.09999999999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>$D:$D/$B:$B*100</f>
        <v>2.2649078145491015</v>
      </c>
      <c r="F12" s="86">
        <v>81.56</v>
      </c>
      <c r="G12" s="28">
        <v>2690.2400000000002</v>
      </c>
      <c r="H12" s="48">
        <f>$D:$D/$G:$G*100</f>
        <v>5.456762221957892</v>
      </c>
      <c r="I12" s="82">
        <f>D12-Апрель!D12</f>
        <v>-721.0999999999999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>$D:$D/$B:$B*100</f>
        <v>81.54568840174477</v>
      </c>
      <c r="F13" s="86">
        <v>117.15</v>
      </c>
      <c r="G13" s="28">
        <v>1463.05</v>
      </c>
      <c r="H13" s="48">
        <f>$D:$D/$G:$G*100</f>
        <v>199.33700146953285</v>
      </c>
      <c r="I13" s="82">
        <f>D13-Апрель!D13</f>
        <v>1405.8000000000002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>$D:$D/$B:$B*100</f>
        <v>73.45451726677261</v>
      </c>
      <c r="F14" s="86">
        <v>187.82</v>
      </c>
      <c r="G14" s="28">
        <v>986.8299999999999</v>
      </c>
      <c r="H14" s="48">
        <f>$D:$D/$G:$G*100</f>
        <v>192.0492891379468</v>
      </c>
      <c r="I14" s="82">
        <f>D14-Апрель!D14</f>
        <v>714.1000000000001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>$D:$D/$B:$B*100</f>
        <v>106.11412632170736</v>
      </c>
      <c r="F15" s="86"/>
      <c r="G15" s="28">
        <v>408.68</v>
      </c>
      <c r="H15" s="48">
        <f>$D:$D/$G:$G*100</f>
        <v>12008.074777331898</v>
      </c>
      <c r="I15" s="82">
        <f>D15-Апрель!D15</f>
        <v>2497.5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>$D:$D/$B:$B*100</f>
        <v>54.156832409872635</v>
      </c>
      <c r="F16" s="86">
        <v>1853.18</v>
      </c>
      <c r="G16" s="35">
        <f>G17+G18+G19+G20</f>
        <v>11338.32</v>
      </c>
      <c r="H16" s="86">
        <f>$D:$D/$G:$G*100</f>
        <v>265.5128802150583</v>
      </c>
      <c r="I16" s="30">
        <f>D16-Апрель!D16</f>
        <v>12104.8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>$D:$D/$B:$B*100</f>
        <v>58.9589028014849</v>
      </c>
      <c r="F17" s="86">
        <v>844.23</v>
      </c>
      <c r="G17" s="28">
        <v>5127.24</v>
      </c>
      <c r="H17" s="48">
        <f>$D:$D/$G:$G*100</f>
        <v>289.0092915486695</v>
      </c>
      <c r="I17" s="82">
        <f>D17-Апрель!D17</f>
        <v>6032.700000000001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>$D:$D/$B:$B*100</f>
        <v>62.68871315600288</v>
      </c>
      <c r="F18" s="86">
        <v>5.74</v>
      </c>
      <c r="G18" s="28">
        <v>38.629999999999995</v>
      </c>
      <c r="H18" s="48">
        <f>$D:$D/$G:$G*100</f>
        <v>225.73129691949268</v>
      </c>
      <c r="I18" s="82">
        <f>D18-Апрель!D18</f>
        <v>26.900000000000006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>$D:$D/$B:$B*100</f>
        <v>51.003663266342755</v>
      </c>
      <c r="F19" s="86">
        <v>1158.41</v>
      </c>
      <c r="G19" s="28">
        <v>7129.49</v>
      </c>
      <c r="H19" s="48">
        <f>$D:$D/$G:$G*100</f>
        <v>239.42245518262877</v>
      </c>
      <c r="I19" s="82">
        <f>D19-Апрель!D19</f>
        <v>6643.699999999999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>$D:$D/$B:$B*100</f>
        <v>59.34445995684732</v>
      </c>
      <c r="F20" s="86">
        <v>-155.2</v>
      </c>
      <c r="G20" s="28">
        <v>-957.0400000000001</v>
      </c>
      <c r="H20" s="48">
        <f>$D:$D/$G:$G*100</f>
        <v>195.4254785588899</v>
      </c>
      <c r="I20" s="82">
        <f>D20-Апрель!D20</f>
        <v>-598.3999999999999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>$D:$D/$B:$B*100</f>
        <v>50.57820759742655</v>
      </c>
      <c r="F21" s="86">
        <v>7362.96</v>
      </c>
      <c r="G21" s="35">
        <f>G22+G24+G25+G23</f>
        <v>70165.68000000001</v>
      </c>
      <c r="H21" s="86">
        <f>$D:$D/$G:$G*100</f>
        <v>96.7485813577236</v>
      </c>
      <c r="I21" s="30">
        <f>D21-Апрель!D21</f>
        <v>21135.199999999997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>$D:$D/$B:$B*100</f>
        <v>48.54307682435126</v>
      </c>
      <c r="F22" s="86"/>
      <c r="G22" s="28">
        <v>50042.88</v>
      </c>
      <c r="H22" s="48">
        <f>$D:$D/$G:$G*100</f>
        <v>107.32475828729282</v>
      </c>
      <c r="I22" s="82">
        <f>D22-Апрель!D22</f>
        <v>17759.9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>$D:$D/$G:$G*100</f>
        <v>0.4676556769909219</v>
      </c>
      <c r="I23" s="82">
        <f>D23-Апрель!D23</f>
        <v>-23.9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>$D:$D/$B:$B*100</f>
        <v>23.244979919678713</v>
      </c>
      <c r="F24" s="86">
        <v>113.58</v>
      </c>
      <c r="G24" s="28">
        <v>1069.23</v>
      </c>
      <c r="H24" s="48">
        <f>$D:$D/$G:$G*100</f>
        <v>27.06620652245073</v>
      </c>
      <c r="I24" s="82">
        <f>D24-Апрель!D24</f>
        <v>-247.39999999999998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>$D:$D/$B:$B*100</f>
        <v>62.03539505973812</v>
      </c>
      <c r="F25" s="86">
        <v>50.63</v>
      </c>
      <c r="G25" s="28">
        <v>11890.179999999998</v>
      </c>
      <c r="H25" s="48">
        <f>$D:$D/$G:$G*100</f>
        <v>116.50790820660413</v>
      </c>
      <c r="I25" s="82">
        <f>D25-Апрель!D25</f>
        <v>3646.6000000000004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>$D:$D/$B:$B*100</f>
        <v>19.725492961056666</v>
      </c>
      <c r="F26" s="86">
        <v>2465.82</v>
      </c>
      <c r="G26" s="35">
        <f>SUM(G27:G28)</f>
        <v>7412.91</v>
      </c>
      <c r="H26" s="86">
        <f>$D:$D/$G:$G*100</f>
        <v>113.22139348784755</v>
      </c>
      <c r="I26" s="30">
        <f>D26-Апрель!D26</f>
        <v>2225.7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>$D:$D/$B:$B*100</f>
        <v>12.575693285058827</v>
      </c>
      <c r="F27" s="86">
        <v>536.1</v>
      </c>
      <c r="G27" s="28">
        <v>2223.22</v>
      </c>
      <c r="H27" s="48">
        <f>$D:$D/$G:$G*100</f>
        <v>142.63995466035752</v>
      </c>
      <c r="I27" s="82">
        <f>D27-Апрель!D27</f>
        <v>674.6999999999998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>$D:$D/$B:$B*100</f>
        <v>30.127912947652046</v>
      </c>
      <c r="F28" s="86">
        <v>1929.72</v>
      </c>
      <c r="G28" s="28">
        <v>5189.69</v>
      </c>
      <c r="H28" s="48">
        <f>$D:$D/$G:$G*100</f>
        <v>100.6187267447574</v>
      </c>
      <c r="I28" s="82">
        <f>D28-Апрель!D28</f>
        <v>1551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>$D:$D/$B:$B*100</f>
        <v>48.530626183601875</v>
      </c>
      <c r="F29" s="86">
        <v>793.07</v>
      </c>
      <c r="G29" s="35">
        <f>G30+G32+G31</f>
        <v>7437.01</v>
      </c>
      <c r="H29" s="86">
        <f>$D:$D/$G:$G*100</f>
        <v>105.09734422839286</v>
      </c>
      <c r="I29" s="30">
        <f>D29-Апрель!D29</f>
        <v>2705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>$D:$D/$B:$B*100</f>
        <v>48.3334688490959</v>
      </c>
      <c r="F30" s="86">
        <v>793.07</v>
      </c>
      <c r="G30" s="28">
        <v>7343.41</v>
      </c>
      <c r="H30" s="48">
        <f>$D:$D/$G:$G*100</f>
        <v>105.23312738904677</v>
      </c>
      <c r="I30" s="82">
        <f>D30-Апрель!D30</f>
        <v>2665.8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>$D:$D/$B:$B*100</f>
        <v>57.14285714285714</v>
      </c>
      <c r="F31" s="86">
        <v>0</v>
      </c>
      <c r="G31" s="28">
        <v>60</v>
      </c>
      <c r="H31" s="48">
        <f>$D:$D/$G:$G*100</f>
        <v>64</v>
      </c>
      <c r="I31" s="82">
        <f>D31-Апрель!D31</f>
        <v>19.2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>$D:$D/$B:$B*100</f>
        <v>100</v>
      </c>
      <c r="F32" s="86">
        <v>0</v>
      </c>
      <c r="G32" s="28">
        <v>33.6</v>
      </c>
      <c r="H32" s="48">
        <f>$D:$D/$G:$G*100</f>
        <v>148.80952380952382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>$D:$D/$B:$B*100</f>
        <v>32.83544791536796</v>
      </c>
      <c r="F36" s="86">
        <v>3247.05</v>
      </c>
      <c r="G36" s="35">
        <f>G37+G39+G40+G41+G43+G44+G38+G42</f>
        <v>32111.33</v>
      </c>
      <c r="H36" s="86">
        <f>$D:$D/$G:$G*100</f>
        <v>75.2089682987282</v>
      </c>
      <c r="I36" s="30">
        <f>D36-Апрель!D36</f>
        <v>7792.9000000000015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>$D:$D/$B:$B*100</f>
        <v>35.45999697379144</v>
      </c>
      <c r="F38" s="86">
        <v>2393.3</v>
      </c>
      <c r="G38" s="28">
        <v>20717.13</v>
      </c>
      <c r="H38" s="48">
        <f>$D:$D/$G:$G*100</f>
        <v>64.47852574174125</v>
      </c>
      <c r="I38" s="82">
        <f>D38-Апрель!D38</f>
        <v>3368.2000000000007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>$D:$D/$B:$B*100</f>
        <v>29.17549896765313</v>
      </c>
      <c r="F39" s="86">
        <v>75.44</v>
      </c>
      <c r="G39" s="28">
        <v>386.15</v>
      </c>
      <c r="H39" s="48">
        <f>$D:$D/$G:$G*100</f>
        <v>548.9058655962709</v>
      </c>
      <c r="I39" s="82">
        <f>D39-Апрель!D39</f>
        <v>1192.6999999999998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>$D:$D/$B:$B*100</f>
        <v>54.50934579439253</v>
      </c>
      <c r="F40" s="86">
        <v>3.43</v>
      </c>
      <c r="G40" s="28">
        <v>219.13000000000005</v>
      </c>
      <c r="H40" s="48">
        <f>$D:$D/$G:$G*100</f>
        <v>106.46648108428785</v>
      </c>
      <c r="I40" s="82">
        <f>D40-Апрель!D40</f>
        <v>162.4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>$D:$D/$B:$B*100</f>
        <v>30.42029427639453</v>
      </c>
      <c r="F41" s="86">
        <v>538.73</v>
      </c>
      <c r="G41" s="28">
        <v>6298.300000000001</v>
      </c>
      <c r="H41" s="48">
        <f>$D:$D/$G:$G*100</f>
        <v>102.90872140101295</v>
      </c>
      <c r="I41" s="82">
        <f>D41-Апрель!D41</f>
        <v>2081.3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>$D:$D/$B:$B*100</f>
        <v>13.239875389408098</v>
      </c>
      <c r="F42" s="86"/>
      <c r="G42" s="28">
        <v>16.1</v>
      </c>
      <c r="H42" s="48">
        <f>$D:$D/$G:$G*100</f>
        <v>52.79503105590062</v>
      </c>
      <c r="I42" s="82">
        <f>D42-Апрель!D42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2292.53</v>
      </c>
      <c r="H43" s="48">
        <f>$D:$D/$G:$G*100</f>
        <v>20.83287895905397</v>
      </c>
      <c r="I43" s="82">
        <f>D43-Апрель!D43</f>
        <v>372.1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>$D:$D/$B:$B*100</f>
        <v>36.076751327756796</v>
      </c>
      <c r="F44" s="86">
        <v>236.15</v>
      </c>
      <c r="G44" s="28">
        <v>2181.99</v>
      </c>
      <c r="H44" s="48">
        <f>$D:$D/$G:$G*100</f>
        <v>67.46135408503248</v>
      </c>
      <c r="I44" s="82">
        <f>D44-Апрель!D44</f>
        <v>607.7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>$D:$D/$B:$B*100</f>
        <v>53.25335767375147</v>
      </c>
      <c r="F45" s="86">
        <v>43.6</v>
      </c>
      <c r="G45" s="27">
        <v>360.58000000000004</v>
      </c>
      <c r="H45" s="86">
        <f>$D:$D/$G:$G*100</f>
        <v>113.26196683121637</v>
      </c>
      <c r="I45" s="30">
        <f>D45-Апрель!D45</f>
        <v>25.899999999999977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>$D:$D/$B:$B*100</f>
        <v>97.63992192857519</v>
      </c>
      <c r="F46" s="86">
        <v>561.58</v>
      </c>
      <c r="G46" s="27">
        <v>739.72</v>
      </c>
      <c r="H46" s="86">
        <f>$D:$D/$G:$G*100</f>
        <v>1251.1220461796354</v>
      </c>
      <c r="I46" s="30">
        <f>D46-Апрель!D46</f>
        <v>8822.199999999999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>$D:$D/$B:$B*100</f>
        <v>11.84193548387097</v>
      </c>
      <c r="F47" s="86">
        <v>585.5</v>
      </c>
      <c r="G47" s="35">
        <f>G48+G49+G50</f>
        <v>678.1899999999999</v>
      </c>
      <c r="H47" s="86">
        <f>$D:$D/$G:$G*100</f>
        <v>216.51749509724416</v>
      </c>
      <c r="I47" s="30">
        <f>D47-Апрель!D47</f>
        <v>771.8000000000001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>$D:$D/$B:$B*100</f>
        <v>37.65128205128205</v>
      </c>
      <c r="F50" s="86">
        <v>548.36</v>
      </c>
      <c r="G50" s="28">
        <v>612.16</v>
      </c>
      <c r="H50" s="48">
        <f>$D:$D/$G:$G*100</f>
        <v>239.8719289074752</v>
      </c>
      <c r="I50" s="30">
        <f>D50-Апрель!D50</f>
        <v>771.8000000000001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>$D:$D/$B:$B*100</f>
        <v>72.98715223926322</v>
      </c>
      <c r="F51" s="86">
        <v>179.73</v>
      </c>
      <c r="G51" s="35">
        <v>6211.71</v>
      </c>
      <c r="H51" s="86">
        <f>$D:$D/$G:$G*100</f>
        <v>61.36635483626892</v>
      </c>
      <c r="I51" s="30">
        <f>D51-Апрель!D51</f>
        <v>2698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>$D:$D/$B:$B*100</f>
        <v>0</v>
      </c>
      <c r="F62" s="86">
        <v>-38.79</v>
      </c>
      <c r="G62" s="27">
        <v>24.43</v>
      </c>
      <c r="H62" s="86">
        <f>$D:$D/$G:$G*100</f>
        <v>0</v>
      </c>
      <c r="I62" s="30">
        <f>D62-Апрель!D62</f>
        <v>0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>$D:$D/$B:$B*100</f>
        <v>45.520146963395206</v>
      </c>
      <c r="F63" s="86">
        <v>27699.089999999997</v>
      </c>
      <c r="G63" s="35">
        <f>G8+G16+G21+G26+G29+G33+G36+G45+G46+G47+G62+G51</f>
        <v>270620.09</v>
      </c>
      <c r="H63" s="86">
        <f>$D:$D/$G:$G*100</f>
        <v>122.97860073876996</v>
      </c>
      <c r="I63" s="30">
        <f>D63-Апрель!D63</f>
        <v>111563.19999999995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>$D:$D/$B:$B*100</f>
        <v>28.41448577340282</v>
      </c>
      <c r="F64" s="86">
        <v>43822.57000000001</v>
      </c>
      <c r="G64" s="35">
        <f>G65+G71+G70</f>
        <v>881538.56</v>
      </c>
      <c r="H64" s="86">
        <f>$D:$D/$G:$G*100</f>
        <v>108.96779149399885</v>
      </c>
      <c r="I64" s="30">
        <f>D64-Апрель!D64</f>
        <v>431760.80000000005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>$D:$D/$B:$B*100</f>
        <v>28.84235069138458</v>
      </c>
      <c r="F65" s="86">
        <v>46091.770000000004</v>
      </c>
      <c r="G65" s="35">
        <f>G66+G67+G69+G68</f>
        <v>884383.8600000001</v>
      </c>
      <c r="H65" s="86">
        <f>$D:$D/$G:$G*100</f>
        <v>110.69469313924385</v>
      </c>
      <c r="I65" s="30">
        <f>D65-Апрель!D65</f>
        <v>431760.80000000005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>$D:$D/$B:$B*100</f>
        <v>46.73354735820505</v>
      </c>
      <c r="F66" s="86">
        <v>15902.8</v>
      </c>
      <c r="G66" s="28">
        <v>223063.81</v>
      </c>
      <c r="H66" s="48">
        <f>$D:$D/$G:$G*100</f>
        <v>100.68244597812617</v>
      </c>
      <c r="I66" s="82">
        <f>D66-Апрель!D66</f>
        <v>88530.30000000002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>$D:$D/$B:$B*100</f>
        <v>9.943251721087542</v>
      </c>
      <c r="F67" s="86">
        <v>0</v>
      </c>
      <c r="G67" s="28">
        <v>107330.07</v>
      </c>
      <c r="H67" s="48">
        <f>$D:$D/$G:$G*100</f>
        <v>157.90560837237877</v>
      </c>
      <c r="I67" s="82">
        <f>D67-Апрель!D67</f>
        <v>67543.80000000002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>$D:$D/$B:$B*100</f>
        <v>48.48847397254802</v>
      </c>
      <c r="F68" s="86">
        <v>30188.97</v>
      </c>
      <c r="G68" s="28">
        <v>525918.0900000001</v>
      </c>
      <c r="H68" s="48">
        <f>$D:$D/$G:$G*100</f>
        <v>106.17596363722721</v>
      </c>
      <c r="I68" s="82">
        <f>D68-Апрель!D68</f>
        <v>261208.59999999998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>$D:$D/$B:$B*100</f>
        <v>46.054028691337855</v>
      </c>
      <c r="F69" s="86">
        <v>0</v>
      </c>
      <c r="G69" s="28">
        <v>28071.89</v>
      </c>
      <c r="H69" s="48">
        <f>$D:$D/$G:$G*100</f>
        <v>94.40440241109522</v>
      </c>
      <c r="I69" s="82">
        <f>D69-Апрель!D69</f>
        <v>14478.099999999999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>$D:$D/$B:$B*100</f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D72-Апрель!D72</f>
        <v>543324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>$D:$D/$G:$G*100</f>
        <v>130.8120530821024</v>
      </c>
      <c r="I78" s="30">
        <f>I79+I80+I81+I82+I83+I84+I85+I86</f>
        <v>38288.399999999994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>$D:$D/$G:$G*100</f>
        <v>86.35846603834905</v>
      </c>
      <c r="I79" s="82">
        <f>D79-Апрель!D79</f>
        <v>378.9000000000001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>$D:$D/$G:$G*100</f>
        <v>91.50406244002303</v>
      </c>
      <c r="I80" s="82">
        <f>D80-Апрель!D80</f>
        <v>853.1999999999998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>$D:$D/$G:$G*100</f>
        <v>92.68917540427097</v>
      </c>
      <c r="I81" s="82">
        <f>D81-Апрель!D81</f>
        <v>8877.199999999997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>$D:$D/$G:$G*100</f>
        <v>99.58194593167383</v>
      </c>
      <c r="I83" s="82">
        <f>D83-Апрель!D83</f>
        <v>2203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D86-Апрель!D86</f>
        <v>17476.100000000002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30">
        <f>D87-Апрель!D87</f>
        <v>115.5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30">
        <f>D88-Апрель!D88</f>
        <v>1403.3999999999999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30">
        <f>D89-Апрель!D89</f>
        <v>22545.09999999999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D92-Апрель!D92</f>
        <v>4658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D93-Апрель!D93</f>
        <v>12458.699999999999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D94-Апрель!D94</f>
        <v>5428.4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30">
        <f>D95-Апрель!D95</f>
        <v>43028.70000000001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D96-Апрель!D96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D97-Апрель!D97</f>
        <v>120.2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>$D:$D/$B:$B*100</f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D98-Апрель!D98</f>
        <v>7889.600000000002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>$D:$D/$B:$B*100</f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D99-Апрель!D99</f>
        <v>32779.5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f>G101</f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107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30">
        <f>D103-Апрель!D102</f>
        <v>402649.70000000007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>$D:$D/$B:$B*100</f>
        <v>52.10867959300529</v>
      </c>
      <c r="F104" s="48">
        <f>$D:$D/$C:$C*100</f>
        <v>100</v>
      </c>
      <c r="G104" s="36">
        <v>300976.6</v>
      </c>
      <c r="H104" s="48">
        <f>$D:$D/$G:$G*100</f>
        <v>109.42594872824</v>
      </c>
      <c r="I104" s="82">
        <f>D104-Апрель!D103</f>
        <v>153239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>$D:$D/$B:$B*100</f>
        <v>49.8534625290309</v>
      </c>
      <c r="F105" s="48">
        <f>$D:$D/$C:$C*100</f>
        <v>100</v>
      </c>
      <c r="G105" s="36">
        <v>328440.2</v>
      </c>
      <c r="H105" s="48">
        <f>$D:$D/$G:$G*100</f>
        <v>103.30894330231195</v>
      </c>
      <c r="I105" s="82">
        <f>D105-Апрель!D104</f>
        <v>165974.99999999997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>$D:$D/$B:$B*100</f>
        <v>50.54509093032391</v>
      </c>
      <c r="F106" s="48">
        <f>$D:$D/$C:$C*100</f>
        <v>100</v>
      </c>
      <c r="G106" s="36">
        <v>70669.2</v>
      </c>
      <c r="H106" s="48">
        <f>$D:$D/$G:$G*100</f>
        <v>107.79222065624062</v>
      </c>
      <c r="I106" s="82">
        <f>D106-Апрель!D105</f>
        <v>35980.2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>$D:$D/$B:$B*100</f>
        <v>16.60220172567688</v>
      </c>
      <c r="F107" s="48">
        <f>$D:$D/$C:$C*100</f>
        <v>100</v>
      </c>
      <c r="G107" s="36">
        <v>459</v>
      </c>
      <c r="H107" s="48">
        <f>$D:$D/$G:$G*100</f>
        <v>60.78431372549019</v>
      </c>
      <c r="I107" s="82">
        <f>D107-Апрель!D106</f>
        <v>147.3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>$D:$D/$B:$B*100</f>
        <v>44.95227891375374</v>
      </c>
      <c r="F108" s="48">
        <f>$D:$D/$C:$C*100</f>
        <v>100</v>
      </c>
      <c r="G108" s="36">
        <v>20888.4</v>
      </c>
      <c r="H108" s="48">
        <f>$D:$D/$G:$G*100</f>
        <v>113.68654372761915</v>
      </c>
      <c r="I108" s="82">
        <f>D108-Апрель!D107</f>
        <v>15682.3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>$D:$D/$B:$B*100</f>
        <v>45.732858327049655</v>
      </c>
      <c r="F109" s="48">
        <f>$D:$D/$C:$C*100</f>
        <v>99.80782446647144</v>
      </c>
      <c r="G109" s="28">
        <v>73346.6</v>
      </c>
      <c r="H109" s="48">
        <f>$D:$D/$G:$G*100</f>
        <v>109.89507352760728</v>
      </c>
      <c r="I109" s="82">
        <f>D109-Апрель!D108</f>
        <v>31625.9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>$D:$D/$B:$B*100</f>
        <v>22.358435952121475</v>
      </c>
      <c r="F110" s="86">
        <f>$D:$D/$C:$C*100</f>
        <v>99.99918876493517</v>
      </c>
      <c r="G110" s="35">
        <f>G111+G112</f>
        <v>69918.9</v>
      </c>
      <c r="H110" s="86">
        <f>$D:$D/$G:$G*100</f>
        <v>105.78069735078786</v>
      </c>
      <c r="I110" s="30">
        <f>D110-Апрель!D109</f>
        <v>31205.800000000003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>$D:$D/$B:$B*100</f>
        <v>29.43909538281868</v>
      </c>
      <c r="F111" s="48">
        <f>$D:$D/$C:$C*100</f>
        <v>100</v>
      </c>
      <c r="G111" s="36">
        <v>68277.9</v>
      </c>
      <c r="H111" s="48">
        <f>$D:$D/$G:$G*100</f>
        <v>106.0325522606876</v>
      </c>
      <c r="I111" s="82">
        <f>D111-Апрель!D110</f>
        <v>30466.600000000006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>$D:$D/$B:$B*100</f>
        <v>1.8425942180786077</v>
      </c>
      <c r="F112" s="48">
        <f>$D:$D/$C:$C*100</f>
        <v>99.96164908916587</v>
      </c>
      <c r="G112" s="36">
        <v>1641</v>
      </c>
      <c r="H112" s="48">
        <f>$D:$D/$G:$G*100</f>
        <v>95.30164533820842</v>
      </c>
      <c r="I112" s="82">
        <f>D112-Апрель!D111</f>
        <v>739.2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42.5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42.5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>$D:$D/$B:$B*100</f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>$D:$D/$G:$G*100</f>
        <v>112.98673128992208</v>
      </c>
      <c r="I115" s="30">
        <f>D115-Апрель!D114</f>
        <v>15806.300000000003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>$D:$D/$B:$B*100</f>
        <v>37.082223558724976</v>
      </c>
      <c r="F116" s="48">
        <v>0</v>
      </c>
      <c r="G116" s="36">
        <v>1175.8</v>
      </c>
      <c r="H116" s="48">
        <f>$D:$D/$G:$G*100</f>
        <v>91.76730736519816</v>
      </c>
      <c r="I116" s="82">
        <f>D116-Апрель!D115</f>
        <v>431.79999999999995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>$D:$D/$B:$B*100</f>
        <v>41.05642376483088</v>
      </c>
      <c r="F118" s="48">
        <v>0</v>
      </c>
      <c r="G118" s="36">
        <v>35944</v>
      </c>
      <c r="H118" s="48">
        <f>$D:$D/$G:$G*100</f>
        <v>103.20303805920321</v>
      </c>
      <c r="I118" s="82">
        <f>D118-Апрель!D117</f>
        <v>11926.500000000004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>$D:$D/$B:$B*100</f>
        <v>7.405043849727473</v>
      </c>
      <c r="F119" s="48">
        <f>$D:$D/$C:$C*100</f>
        <v>99.19300819750568</v>
      </c>
      <c r="G119" s="28">
        <v>2139.1</v>
      </c>
      <c r="H119" s="48">
        <f>$D:$D/$G:$G*100</f>
        <v>290.7577953344865</v>
      </c>
      <c r="I119" s="82">
        <f>D119-Апрель!D118</f>
        <v>3116.1000000000004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>$D:$D/$B:$B*100</f>
        <v>38.083467226959996</v>
      </c>
      <c r="F120" s="48"/>
      <c r="G120" s="36">
        <v>850.5</v>
      </c>
      <c r="H120" s="48">
        <f>$D:$D/$G:$G*100</f>
        <v>108.68900646678424</v>
      </c>
      <c r="I120" s="82">
        <f>D120-Апрель!D119</f>
        <v>331.9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>$D:$D/$B:$B*100</f>
        <v>47.504932373111544</v>
      </c>
      <c r="F121" s="86">
        <f>$D:$D/$C:$C*100</f>
        <v>99.78181682848198</v>
      </c>
      <c r="G121" s="27">
        <f>G122+G123+G124</f>
        <v>39324.8</v>
      </c>
      <c r="H121" s="86">
        <f>$D:$D/$G:$G*100</f>
        <v>272.71340222963624</v>
      </c>
      <c r="I121" s="30">
        <f>D121-Апрель!D120</f>
        <v>21811.699999999997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>$D:$D/$B:$B*100</f>
        <v>43.23925980111108</v>
      </c>
      <c r="F122" s="48">
        <f>$D:$D/$C:$C*100</f>
        <v>100</v>
      </c>
      <c r="G122" s="28">
        <v>34878.2</v>
      </c>
      <c r="H122" s="48">
        <f>$D:$D/$G:$G*100</f>
        <v>125.41272198679978</v>
      </c>
      <c r="I122" s="82">
        <f>D122-Апрель!D121</f>
        <v>20486.499999999996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>$D:$D/$G:$G*100</f>
        <v>2446.954556269331</v>
      </c>
      <c r="I123" s="82">
        <f>D123-Апрель!D122</f>
        <v>898.4000000000015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>$D:$D/$G:$G*100</f>
        <v>93.25644222776393</v>
      </c>
      <c r="I124" s="82">
        <f>D124-Апрель!D123</f>
        <v>426.79999999999995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30">
        <f>D127-Апрель!D126</f>
        <v>577114.4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30">
        <f>D128-Апрель!D127</f>
        <v>-33790.40000000002</v>
      </c>
    </row>
    <row r="129" spans="1:9" ht="24" customHeight="1">
      <c r="A129" s="1" t="s">
        <v>57</v>
      </c>
      <c r="B129" s="85" t="s">
        <v>165</v>
      </c>
      <c r="C129" s="85"/>
      <c r="D129" s="85" t="s">
        <v>174</v>
      </c>
      <c r="E129" s="85"/>
      <c r="F129" s="85"/>
      <c r="G129" s="28" t="s">
        <v>173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D130-Апрель!D129</f>
        <v>-33790.1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D132-Апрель!D131</f>
        <v>-16522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D133-Апрель!D132</f>
        <v>-17268.1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141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4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2022-05-12T11:05:23Z</cp:lastPrinted>
  <dcterms:created xsi:type="dcterms:W3CDTF">2010-09-10T01:16:58Z</dcterms:created>
  <dcterms:modified xsi:type="dcterms:W3CDTF">2022-07-08T07:42:14Z</dcterms:modified>
  <cp:category/>
  <cp:version/>
  <cp:contentType/>
  <cp:contentStatus/>
</cp:coreProperties>
</file>